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FE87A755-FDF8-4B55-982A-6698DFE4D135}" xr6:coauthVersionLast="47" xr6:coauthVersionMax="47" xr10:uidLastSave="{00000000-0000-0000-0000-000000000000}"/>
  <workbookProtection workbookAlgorithmName="SHA-512" workbookHashValue="wALJdPfCDKrHHJ3vAg+Eb/TLosmZfxigZtjHXZNy8rtmRJYD/mALfliF6iJ4JqlI9nTDjGgjWogzspBWMvccig==" workbookSaltValue="nWCf56oNLj0qK1ceBo/u2g==" workbookSpinCount="100000" lockStructure="1"/>
  <bookViews>
    <workbookView xWindow="-28908" yWindow="-96" windowWidth="29016" windowHeight="15696" tabRatio="789" firstSheet="1" activeTab="1" xr2:uid="{00000000-000D-0000-FFFF-FFFF00000000}"/>
  </bookViews>
  <sheets>
    <sheet name="別紙_スキャン機器_4"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_xlnm._FilterDatabase" localSheetId="0" hidden="1">別紙_スキャン機器_4!$A$1:$H$31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19" i="20" a="1"/>
  <c r="A3" i="20" a="1"/>
  <c r="A22" i="20" a="1"/>
  <c r="A13" i="20" a="1"/>
  <c r="A16" i="20" a="1"/>
  <c r="A30" i="20" a="1"/>
  <c r="A14" i="20" a="1"/>
  <c r="A28" i="20" a="1"/>
  <c r="A7" i="20" a="1"/>
  <c r="A21" i="20" a="1"/>
  <c r="A2" i="20" a="1"/>
  <c r="A17" i="20" a="1"/>
  <c r="A12" i="20" a="1"/>
  <c r="A20" i="20" a="1"/>
  <c r="A4" i="20" a="1"/>
  <c r="A27" i="20" a="1"/>
  <c r="A25" i="20" a="1"/>
  <c r="A10" i="20" a="1"/>
  <c r="A26" i="20" a="1"/>
  <c r="A5" i="20" a="1"/>
  <c r="A31" i="20" a="1"/>
  <c r="A15" i="20" a="1"/>
  <c r="A8" i="20" a="1"/>
  <c r="A18" i="20" a="1"/>
  <c r="A29" i="20" a="1"/>
  <c r="A11" i="20" a="1"/>
  <c r="A9" i="20" a="1"/>
  <c r="A23" i="20" a="1"/>
  <c r="A6" i="20" a="1"/>
  <c r="A24" i="20" a="1"/>
  <c r="A2" i="20" l="1"/>
  <c r="A6" i="20"/>
  <c r="A10" i="20"/>
  <c r="A14" i="20"/>
  <c r="A16" i="20"/>
  <c r="A18" i="20"/>
  <c r="A20" i="20"/>
  <c r="A22" i="20"/>
  <c r="A24" i="20"/>
  <c r="A26" i="20"/>
  <c r="A28" i="20"/>
  <c r="A30" i="20"/>
  <c r="A4" i="20"/>
  <c r="A8" i="20"/>
  <c r="A12" i="20"/>
  <c r="A3" i="20"/>
  <c r="A5" i="20"/>
  <c r="A7" i="20"/>
  <c r="A9" i="20"/>
  <c r="A11" i="20"/>
  <c r="A13" i="20"/>
  <c r="A15" i="20"/>
  <c r="A17" i="20"/>
  <c r="A19" i="20"/>
  <c r="A21" i="20"/>
  <c r="A23" i="20"/>
  <c r="A25" i="20"/>
  <c r="A27" i="20"/>
  <c r="A29" i="20"/>
  <c r="A3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R400" i="8"/>
  <c r="Z225" i="3"/>
  <c r="Z226" i="3" s="1"/>
  <c r="X226" i="3" s="1"/>
  <c r="X224" i="3"/>
  <c r="E318" i="3"/>
  <c r="Y318" i="3" s="1"/>
  <c r="Y317" i="3"/>
  <c r="AQ407" i="8"/>
  <c r="L317" i="3"/>
  <c r="K317" i="3"/>
  <c r="J317" i="3"/>
  <c r="Z314" i="3" l="1"/>
  <c r="M315" i="3"/>
  <c r="L318" i="3"/>
  <c r="AQ409" i="8"/>
  <c r="K318" i="3"/>
  <c r="J318" i="3"/>
  <c r="E319" i="3"/>
  <c r="K319" i="3" s="1"/>
  <c r="X225" i="3"/>
  <c r="Z227" i="3"/>
  <c r="E320" i="3"/>
  <c r="Z315" i="3" l="1"/>
  <c r="M316" i="3"/>
  <c r="Z316" i="3" s="1"/>
  <c r="E385" i="3"/>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AQ442" i="8"/>
  <c r="L332" i="3"/>
  <c r="Y330" i="3"/>
  <c r="B17" i="20" a="1"/>
  <c r="B17" i="20" l="1"/>
  <c r="J332" i="3"/>
  <c r="K331" i="3"/>
  <c r="E389" i="3" s="1"/>
  <c r="E333" i="3"/>
  <c r="K333" i="3" s="1"/>
  <c r="X239" i="3"/>
  <c r="Z240" i="3"/>
  <c r="J331" i="3"/>
  <c r="Y331" i="3" s="1"/>
  <c r="AQ439" i="8"/>
  <c r="L331" i="3"/>
  <c r="F389" i="3" s="1"/>
  <c r="G389" i="3" l="1"/>
  <c r="H389" i="3" s="1"/>
  <c r="L333" i="3"/>
  <c r="D389" i="3"/>
  <c r="P435" i="8" s="1"/>
  <c r="AQ444" i="8"/>
  <c r="J333" i="3"/>
  <c r="Y333" i="3"/>
  <c r="E334" i="3"/>
  <c r="L334" i="3" s="1"/>
  <c r="X240" i="3"/>
  <c r="Z241" i="3"/>
  <c r="V435" i="8"/>
  <c r="R435" i="8"/>
  <c r="M329" i="3"/>
  <c r="M330" i="3" s="1"/>
  <c r="B18" i="20" a="1"/>
  <c r="B18" i="20" l="1"/>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X446" i="8"/>
  <c r="E391" i="3"/>
  <c r="M335" i="3" l="1"/>
  <c r="M336" i="3" s="1"/>
  <c r="Z336" i="3" s="1"/>
  <c r="X336" i="3" s="1"/>
  <c r="W336" i="3" s="1"/>
  <c r="G391" i="3"/>
  <c r="R449" i="8" s="1"/>
  <c r="Z246" i="3"/>
  <c r="X451" i="8"/>
  <c r="Y338" i="3"/>
  <c r="K338" i="3"/>
  <c r="J338" i="3"/>
  <c r="AQ456" i="8"/>
  <c r="L338" i="3"/>
  <c r="E339" i="3"/>
  <c r="M337" i="3" l="1"/>
  <c r="Z337" i="3" s="1"/>
  <c r="X337" i="3" s="1"/>
  <c r="X453" i="8" s="1"/>
  <c r="Z335" i="3"/>
  <c r="X335" i="3" s="1"/>
  <c r="W335" i="3" s="1"/>
  <c r="H391" i="3"/>
  <c r="V449" i="8" s="1"/>
  <c r="E340" i="3"/>
  <c r="K340" i="3" s="1"/>
  <c r="X246" i="3"/>
  <c r="X449" i="8"/>
  <c r="Z247" i="3"/>
  <c r="J339" i="3"/>
  <c r="Y339" i="3" s="1"/>
  <c r="K339" i="3"/>
  <c r="L339" i="3"/>
  <c r="AQ458" i="8"/>
  <c r="B20" i="20" a="1"/>
  <c r="B20" i="20" l="1"/>
  <c r="W337" i="3"/>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B22" i="20" l="1"/>
  <c r="AQ474" i="8"/>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AQ479" i="8"/>
  <c r="J348" i="3"/>
  <c r="Y348" i="3" s="1"/>
  <c r="K348" i="3"/>
  <c r="L348" i="3"/>
  <c r="Z344" i="3" l="1"/>
  <c r="X344" i="3" s="1"/>
  <c r="W344" i="3" s="1"/>
  <c r="R470" i="8"/>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AQ484" i="8"/>
  <c r="J350" i="3"/>
  <c r="Y350" i="3" s="1"/>
  <c r="E351" i="3"/>
  <c r="J351" i="3" s="1"/>
  <c r="Z258" i="3"/>
  <c r="G395" i="3"/>
  <c r="X474" i="8"/>
  <c r="W346" i="3"/>
  <c r="X479" i="8"/>
  <c r="Z347" i="3" l="1"/>
  <c r="X347" i="3" s="1"/>
  <c r="W347" i="3" s="1"/>
  <c r="H395" i="3"/>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Z261" i="3"/>
  <c r="Z262" i="3" s="1"/>
  <c r="X262" i="3" s="1"/>
  <c r="X260" i="3"/>
  <c r="E354" i="3"/>
  <c r="X486" i="8"/>
  <c r="M351" i="3" l="1"/>
  <c r="H396" i="3"/>
  <c r="V484" i="8" s="1"/>
  <c r="R484" i="8"/>
  <c r="E355" i="3"/>
  <c r="K355" i="3" s="1"/>
  <c r="X261" i="3"/>
  <c r="E356" i="3"/>
  <c r="Z263" i="3"/>
  <c r="K354" i="3"/>
  <c r="AQ493" i="8"/>
  <c r="L354" i="3"/>
  <c r="J354" i="3"/>
  <c r="Y355" i="3"/>
  <c r="Y354" i="3"/>
  <c r="X488" i="8"/>
  <c r="B25" i="20" a="1"/>
  <c r="B25" i="20" l="1"/>
  <c r="L355" i="3"/>
  <c r="M353" i="3" s="1"/>
  <c r="Z351" i="3"/>
  <c r="X351" i="3" s="1"/>
  <c r="W351" i="3" s="1"/>
  <c r="M352" i="3"/>
  <c r="Z352" i="3" s="1"/>
  <c r="X352" i="3" s="1"/>
  <c r="W352" i="3" s="1"/>
  <c r="J355" i="3"/>
  <c r="D397" i="3" s="1"/>
  <c r="P491" i="8" s="1"/>
  <c r="AQ495" i="8"/>
  <c r="Z264" i="3"/>
  <c r="X263" i="3"/>
  <c r="E397" i="3"/>
  <c r="E357" i="3"/>
  <c r="Y356" i="3"/>
  <c r="L356" i="3"/>
  <c r="K356" i="3"/>
  <c r="J356" i="3"/>
  <c r="AQ498" i="8"/>
  <c r="F397" i="3" l="1"/>
  <c r="G397" i="3"/>
  <c r="H397" i="3" s="1"/>
  <c r="V491" i="8" s="1"/>
  <c r="E358" i="3"/>
  <c r="AQ502" i="8" s="1"/>
  <c r="X264" i="3"/>
  <c r="Z265" i="3"/>
  <c r="M354" i="3"/>
  <c r="Z353" i="3"/>
  <c r="X353" i="3" s="1"/>
  <c r="AQ500" i="8"/>
  <c r="J357" i="3"/>
  <c r="Y357" i="3" s="1"/>
  <c r="L357" i="3"/>
  <c r="K357" i="3"/>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E362" i="3"/>
  <c r="Z269" i="3"/>
  <c r="W358" i="3"/>
  <c r="X502" i="8"/>
  <c r="W357" i="3"/>
  <c r="X500" i="8"/>
  <c r="M359" i="3" l="1"/>
  <c r="Z359" i="3" s="1"/>
  <c r="X359" i="3" s="1"/>
  <c r="W359" i="3" s="1"/>
  <c r="E399" i="3"/>
  <c r="G399" i="3" s="1"/>
  <c r="R505" i="8"/>
  <c r="H399" i="3"/>
  <c r="V505" i="8" s="1"/>
  <c r="D399" i="3"/>
  <c r="P505" i="8" s="1"/>
  <c r="X505" i="8"/>
  <c r="X509" i="8"/>
  <c r="Z270" i="3"/>
  <c r="X269" i="3"/>
  <c r="E363" i="3"/>
  <c r="Y362" i="3"/>
  <c r="AQ512" i="8"/>
  <c r="J362" i="3"/>
  <c r="K362" i="3"/>
  <c r="L362" i="3"/>
  <c r="B28" i="20" a="1"/>
  <c r="B28" i="20" l="1"/>
  <c r="M360" i="3"/>
  <c r="M361" i="3" s="1"/>
  <c r="Z361" i="3" s="1"/>
  <c r="X361" i="3" s="1"/>
  <c r="W361" i="3" s="1"/>
  <c r="E364" i="3"/>
  <c r="AQ516" i="8" s="1"/>
  <c r="X270" i="3"/>
  <c r="J364" i="3"/>
  <c r="Z271" i="3"/>
  <c r="Y364" i="3"/>
  <c r="L364" i="3"/>
  <c r="X507" i="8"/>
  <c r="X512" i="8"/>
  <c r="L363" i="3"/>
  <c r="Y363" i="3"/>
  <c r="J363" i="3"/>
  <c r="AQ514" i="8"/>
  <c r="K363" i="3"/>
  <c r="Z360" i="3" l="1"/>
  <c r="X360" i="3" s="1"/>
  <c r="W360" i="3" s="1"/>
  <c r="K364" i="3"/>
  <c r="M362" i="3" s="1"/>
  <c r="D400" i="3"/>
  <c r="P512" i="8" s="1"/>
  <c r="Z272" i="3"/>
  <c r="X271" i="3"/>
  <c r="F400" i="3"/>
  <c r="E365" i="3"/>
  <c r="J365" i="3" s="1"/>
  <c r="X514" i="8"/>
  <c r="E400" i="3" l="1"/>
  <c r="G400" i="3" s="1"/>
  <c r="E366" i="3"/>
  <c r="X272" i="3"/>
  <c r="Z273" i="3"/>
  <c r="Y365" i="3"/>
  <c r="AQ519" i="8"/>
  <c r="K365" i="3"/>
  <c r="L365" i="3"/>
  <c r="M363" i="3"/>
  <c r="Z362" i="3"/>
  <c r="X362" i="3" s="1"/>
  <c r="W362" i="3" s="1"/>
  <c r="L366" i="3"/>
  <c r="AQ521" i="8"/>
  <c r="J366" i="3"/>
  <c r="K366" i="3"/>
  <c r="Y366" i="3"/>
  <c r="H400" i="3" l="1"/>
  <c r="V512" i="8" s="1"/>
  <c r="R512" i="8"/>
  <c r="E367" i="3"/>
  <c r="L367" i="3" s="1"/>
  <c r="F401" i="3" s="1"/>
  <c r="X273" i="3"/>
  <c r="X519" i="8"/>
  <c r="Y367" i="3"/>
  <c r="Z274" i="3"/>
  <c r="X521" i="8"/>
  <c r="Z363" i="3"/>
  <c r="X363" i="3" s="1"/>
  <c r="W363" i="3" s="1"/>
  <c r="M364" i="3"/>
  <c r="Z364" i="3" s="1"/>
  <c r="X364" i="3" s="1"/>
  <c r="B29" i="20" a="1"/>
  <c r="B29" i="20" l="1"/>
  <c r="J367" i="3"/>
  <c r="D401" i="3" s="1"/>
  <c r="P519" i="8" s="1"/>
  <c r="AQ523" i="8"/>
  <c r="K367" i="3"/>
  <c r="E401" i="3" s="1"/>
  <c r="G401" i="3" s="1"/>
  <c r="X274" i="3"/>
  <c r="Z275" i="3"/>
  <c r="E368" i="3"/>
  <c r="W364" i="3"/>
  <c r="X516" i="8"/>
  <c r="X311" i="3"/>
  <c r="X313" i="3"/>
  <c r="M365" i="3" l="1"/>
  <c r="Z365" i="3" s="1"/>
  <c r="X365" i="3" s="1"/>
  <c r="W365" i="3" s="1"/>
  <c r="R519" i="8"/>
  <c r="H401" i="3"/>
  <c r="V519" i="8" s="1"/>
  <c r="E369" i="3"/>
  <c r="L369" i="3" s="1"/>
  <c r="X275" i="3"/>
  <c r="Z276" i="3"/>
  <c r="L368" i="3"/>
  <c r="AQ526" i="8"/>
  <c r="K368" i="3"/>
  <c r="J368" i="3"/>
  <c r="Y368" i="3" s="1"/>
  <c r="X312" i="3"/>
  <c r="W313" i="3"/>
  <c r="X397" i="8"/>
  <c r="X314" i="3"/>
  <c r="B30" i="20" a="1"/>
  <c r="B30" i="20" l="1"/>
  <c r="M366" i="3"/>
  <c r="M367" i="3" s="1"/>
  <c r="Z367" i="3" s="1"/>
  <c r="X367" i="3" s="1"/>
  <c r="W367" i="3" s="1"/>
  <c r="K369" i="3"/>
  <c r="AQ528" i="8"/>
  <c r="E370" i="3"/>
  <c r="K370" i="3" s="1"/>
  <c r="E402" i="3" s="1"/>
  <c r="X276" i="3"/>
  <c r="J369" i="3"/>
  <c r="Y369" i="3" s="1"/>
  <c r="J370" i="3"/>
  <c r="X526" i="8"/>
  <c r="X523" i="8"/>
  <c r="W312" i="3"/>
  <c r="X395" i="8"/>
  <c r="W314" i="3"/>
  <c r="X400" i="8"/>
  <c r="Z366" i="3" l="1"/>
  <c r="X366" i="3" s="1"/>
  <c r="W366" i="3" s="1"/>
  <c r="L370" i="3"/>
  <c r="F402" i="3" s="1"/>
  <c r="D402" i="3"/>
  <c r="P526" i="8" s="1"/>
  <c r="AQ530" i="8"/>
  <c r="Y370" i="3"/>
  <c r="X528" i="8"/>
  <c r="M368" i="3"/>
  <c r="M369" i="3" s="1"/>
  <c r="M370" i="3" s="1"/>
  <c r="Z370" i="3" s="1"/>
  <c r="G402" i="3"/>
  <c r="X316" i="3"/>
  <c r="R526" i="8" l="1"/>
  <c r="H402" i="3"/>
  <c r="V526" i="8" s="1"/>
  <c r="X370" i="3"/>
  <c r="W370" i="3"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<sst xmlns="http://schemas.openxmlformats.org/spreadsheetml/2006/main" count="4685" uniqueCount="363">
  <si>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</si>
  <si>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</si>
  <si>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</si>
  <si>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</si>
  <si>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6"/>
  </si>
  <si>
    <t>※の箇所は必須項目です。入力漏れがないよう注意してください。</t>
  </si>
  <si>
    <t>←のような灰色のセルは入力不要です。</t>
    <phoneticPr fontId="6"/>
  </si>
  <si>
    <t>←のような緑色のセルは自動表示の為、入力不要です。</t>
  </si>
  <si>
    <t>１．申請する事業場数を選択してください。</t>
    <phoneticPr fontId="6"/>
  </si>
  <si>
    <t>※</t>
  </si>
  <si>
    <t>事業場数</t>
  </si>
  <si>
    <t>　プルダウンで選択してください。</t>
  </si>
  <si>
    <t>２-１．申請する事業場の情報を入力してください。</t>
    <phoneticPr fontId="6"/>
  </si>
  <si>
    <t>■事業場１の事業場情報</t>
    <rPh sb="6" eb="9">
      <t>ジギョウバ</t>
    </rPh>
    <rPh sb="9" eb="11">
      <t>ジョウホウ</t>
    </rPh>
    <phoneticPr fontId="6"/>
  </si>
  <si>
    <t>事業場名</t>
  </si>
  <si>
    <t>郵便番号</t>
  </si>
  <si>
    <t>都道府県</t>
  </si>
  <si>
    <t>　例)東京都</t>
  </si>
  <si>
    <t>市区町村</t>
  </si>
  <si>
    <t>　例)千代田区</t>
  </si>
  <si>
    <t>町名地番</t>
  </si>
  <si>
    <t>　例)○○1-2</t>
    <phoneticPr fontId="6"/>
  </si>
  <si>
    <t>地番は略式表記</t>
  </si>
  <si>
    <t>建物名称</t>
  </si>
  <si>
    <t>　例)△△ビル3F</t>
    <phoneticPr fontId="6"/>
  </si>
  <si>
    <t>階数はF表記</t>
  </si>
  <si>
    <t>２-２．設置する補助対象機器の情報を入力してください。</t>
    <phoneticPr fontId="6"/>
  </si>
  <si>
    <t>※1台のみ申請する場合は、2台目、3台目の入力は不要です。</t>
    <rPh sb="24" eb="26">
      <t>フヨウ</t>
    </rPh>
    <phoneticPr fontId="6"/>
  </si>
  <si>
    <t>■</t>
  </si>
  <si>
    <t>事業場１</t>
    <rPh sb="0" eb="3">
      <t>ジギョウバ</t>
    </rPh>
    <phoneticPr fontId="6"/>
  </si>
  <si>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6"/>
  </si>
  <si>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6"/>
  </si>
  <si>
    <t>コード番号</t>
    <phoneticPr fontId="6"/>
  </si>
  <si>
    <t>スキャンツール以外の場合</t>
    <rPh sb="7" eb="9">
      <t>イガイ</t>
    </rPh>
    <rPh sb="10" eb="12">
      <t>バアイ</t>
    </rPh>
    <phoneticPr fontId="6"/>
  </si>
  <si>
    <t>メーカー名</t>
  </si>
  <si>
    <t>名称・型式</t>
  </si>
  <si>
    <t>※</t>
    <phoneticPr fontId="6"/>
  </si>
  <si>
    <t>１台目</t>
    <phoneticPr fontId="6"/>
  </si>
  <si>
    <t>２台目</t>
    <phoneticPr fontId="6"/>
  </si>
  <si>
    <t>３台目</t>
    <phoneticPr fontId="6"/>
  </si>
  <si>
    <t>２-３．補助事業に要する経費を税抜で入力してください。</t>
    <rPh sb="15" eb="17">
      <t>ゼイヌキ</t>
    </rPh>
    <phoneticPr fontId="6"/>
  </si>
  <si>
    <t>・請求書に補助対象外の経費が含まれているか選択してください。</t>
    <rPh sb="11" eb="13">
      <t>ケイヒ</t>
    </rPh>
    <rPh sb="21" eb="23">
      <t>センタク</t>
    </rPh>
    <phoneticPr fontId="6"/>
  </si>
  <si>
    <t>　※内訳の各項目に金額（税抜）を入力すると、事業場1の申請金額が自動で計算されます。</t>
    <rPh sb="12" eb="14">
      <t>ゼイヌキ</t>
    </rPh>
    <phoneticPr fontId="6"/>
  </si>
  <si>
    <t>請求書に補助対象外の経費が
含まれているか</t>
    <rPh sb="0" eb="3">
      <t>セイキュウショ</t>
    </rPh>
    <phoneticPr fontId="6"/>
  </si>
  <si>
    <t>情報端末等
価格</t>
    <rPh sb="4" eb="5">
      <t>トウ</t>
    </rPh>
    <phoneticPr fontId="6"/>
  </si>
  <si>
    <t>補助事業に要する経費</t>
  </si>
  <si>
    <t>補助対象
経費</t>
  </si>
  <si>
    <t>補助率</t>
  </si>
  <si>
    <t>機器入力有</t>
    <rPh sb="0" eb="2">
      <t>キキ</t>
    </rPh>
    <rPh sb="2" eb="4">
      <t>ニュウリョク</t>
    </rPh>
    <rPh sb="4" eb="5">
      <t>アリ</t>
    </rPh>
    <phoneticPr fontId="6"/>
  </si>
  <si>
    <t>要する経費入力可</t>
    <rPh sb="0" eb="1">
      <t>ヨウ</t>
    </rPh>
    <rPh sb="3" eb="5">
      <t>ケイヒ</t>
    </rPh>
    <rPh sb="5" eb="8">
      <t>ニュウリョクカ</t>
    </rPh>
    <phoneticPr fontId="6"/>
  </si>
  <si>
    <t>事業場２以降はこちらで入力してください。</t>
    <phoneticPr fontId="6"/>
  </si>
  <si>
    <t>入力は以上となります。ありがとうございました。
右側に赤い文字で入力エラーが表示されていないか確認してください。</t>
    <phoneticPr fontId="6"/>
  </si>
  <si>
    <t>非表示</t>
    <rPh sb="0" eb="3">
      <t>ヒヒョウジ</t>
    </rPh>
    <phoneticPr fontId="6"/>
  </si>
  <si>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7"/>
  </si>
  <si>
    <t>２-１事業場の情報を入力する▼（ジャンプします）</t>
    <rPh sb="3" eb="5">
      <t>ジギョウ</t>
    </rPh>
    <rPh sb="5" eb="6">
      <t>バ</t>
    </rPh>
    <rPh sb="7" eb="9">
      <t>ジョウホウ</t>
    </rPh>
    <rPh sb="10" eb="12">
      <t>ニュウリョク</t>
    </rPh>
    <phoneticPr fontId="6"/>
  </si>
  <si>
    <t>２-２補助対象機器の情報を入力する▼（ジャンプします）</t>
    <rPh sb="3" eb="5">
      <t>ホジョ</t>
    </rPh>
    <rPh sb="5" eb="7">
      <t>タイショウ</t>
    </rPh>
    <rPh sb="7" eb="9">
      <t>キキ</t>
    </rPh>
    <rPh sb="10" eb="12">
      <t>ジョウホウ</t>
    </rPh>
    <rPh sb="13" eb="15">
      <t>ニュウリョク</t>
    </rPh>
    <phoneticPr fontId="6"/>
  </si>
  <si>
    <t>２-３機器の金額を入力する▼（ジャンプします）</t>
    <rPh sb="3" eb="5">
      <t>キキ</t>
    </rPh>
    <rPh sb="6" eb="8">
      <t>キンガク</t>
    </rPh>
    <rPh sb="9" eb="11">
      <t>ニュウリョク</t>
    </rPh>
    <phoneticPr fontId="6"/>
  </si>
  <si>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6"/>
  </si>
  <si>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6"/>
  </si>
  <si>
    <t>-</t>
    <phoneticPr fontId="6"/>
  </si>
  <si>
    <t>事業場２</t>
    <rPh sb="0" eb="3">
      <t>ジギョウバ</t>
    </rPh>
    <phoneticPr fontId="6"/>
  </si>
  <si>
    <t>事業場３</t>
    <rPh sb="0" eb="3">
      <t>ジギョウバ</t>
    </rPh>
    <phoneticPr fontId="6"/>
  </si>
  <si>
    <t>事業場４</t>
    <rPh sb="0" eb="3">
      <t>ジギョウバ</t>
    </rPh>
    <phoneticPr fontId="6"/>
  </si>
  <si>
    <t>事業場５</t>
    <rPh sb="0" eb="3">
      <t>ジギョウバ</t>
    </rPh>
    <phoneticPr fontId="6"/>
  </si>
  <si>
    <t>事業場６</t>
    <rPh sb="0" eb="3">
      <t>ジギョウバ</t>
    </rPh>
    <phoneticPr fontId="6"/>
  </si>
  <si>
    <t>事業場７</t>
    <rPh sb="0" eb="3">
      <t>ジギョウバ</t>
    </rPh>
    <phoneticPr fontId="6"/>
  </si>
  <si>
    <t>事業場８</t>
    <rPh sb="0" eb="3">
      <t>ジギョウバ</t>
    </rPh>
    <phoneticPr fontId="6"/>
  </si>
  <si>
    <t>事業場９</t>
    <rPh sb="0" eb="3">
      <t>ジギョウバ</t>
    </rPh>
    <phoneticPr fontId="6"/>
  </si>
  <si>
    <t>事業場１０</t>
    <rPh sb="0" eb="3">
      <t>ジギョウバ</t>
    </rPh>
    <phoneticPr fontId="6"/>
  </si>
  <si>
    <t>事業場１１</t>
    <rPh sb="0" eb="3">
      <t>ジギョウバ</t>
    </rPh>
    <phoneticPr fontId="6"/>
  </si>
  <si>
    <t>事業場１２</t>
    <rPh sb="0" eb="3">
      <t>ジギョウバ</t>
    </rPh>
    <phoneticPr fontId="6"/>
  </si>
  <si>
    <t>事業場１３</t>
    <rPh sb="0" eb="3">
      <t>ジギョウバ</t>
    </rPh>
    <phoneticPr fontId="6"/>
  </si>
  <si>
    <t>事業場１４</t>
    <rPh sb="0" eb="3">
      <t>ジギョウバ</t>
    </rPh>
    <phoneticPr fontId="6"/>
  </si>
  <si>
    <t>事業場１５</t>
    <rPh sb="0" eb="3">
      <t>ジギョウバ</t>
    </rPh>
    <phoneticPr fontId="6"/>
  </si>
  <si>
    <t>事業場１６</t>
    <rPh sb="0" eb="3">
      <t>ジギョウバ</t>
    </rPh>
    <phoneticPr fontId="6"/>
  </si>
  <si>
    <t>事業場１７</t>
    <rPh sb="0" eb="3">
      <t>ジギョウバ</t>
    </rPh>
    <phoneticPr fontId="6"/>
  </si>
  <si>
    <t>事業場１８</t>
    <rPh sb="0" eb="3">
      <t>ジギョウバ</t>
    </rPh>
    <phoneticPr fontId="6"/>
  </si>
  <si>
    <t>事業場１９</t>
    <rPh sb="0" eb="3">
      <t>ジギョウバ</t>
    </rPh>
    <phoneticPr fontId="6"/>
  </si>
  <si>
    <t>事業場２０</t>
    <rPh sb="0" eb="3">
      <t>ジギョウバ</t>
    </rPh>
    <phoneticPr fontId="6"/>
  </si>
  <si>
    <t>事業場２１</t>
    <rPh sb="0" eb="3">
      <t>ジギョウバ</t>
    </rPh>
    <phoneticPr fontId="6"/>
  </si>
  <si>
    <t>事業場２２</t>
    <rPh sb="0" eb="3">
      <t>ジギョウバ</t>
    </rPh>
    <phoneticPr fontId="6"/>
  </si>
  <si>
    <t>事業場２３</t>
    <rPh sb="0" eb="3">
      <t>ジギョウバ</t>
    </rPh>
    <phoneticPr fontId="6"/>
  </si>
  <si>
    <t>事業場２４</t>
    <rPh sb="0" eb="3">
      <t>ジギョウバ</t>
    </rPh>
    <phoneticPr fontId="6"/>
  </si>
  <si>
    <t>事業場２５</t>
    <rPh sb="0" eb="3">
      <t>ジギョウバ</t>
    </rPh>
    <phoneticPr fontId="6"/>
  </si>
  <si>
    <t>事業場２６</t>
    <rPh sb="0" eb="3">
      <t>ジギョウバ</t>
    </rPh>
    <phoneticPr fontId="6"/>
  </si>
  <si>
    <t>事業場２７</t>
    <rPh sb="0" eb="3">
      <t>ジギョウバ</t>
    </rPh>
    <phoneticPr fontId="6"/>
  </si>
  <si>
    <t>事業場２８</t>
    <rPh sb="0" eb="3">
      <t>ジギョウバ</t>
    </rPh>
    <phoneticPr fontId="6"/>
  </si>
  <si>
    <t>事業場２９</t>
    <rPh sb="0" eb="3">
      <t>ジギョウバ</t>
    </rPh>
    <phoneticPr fontId="6"/>
  </si>
  <si>
    <t>事業場３０</t>
    <rPh sb="0" eb="3">
      <t>ジギョウバ</t>
    </rPh>
    <phoneticPr fontId="6"/>
  </si>
  <si>
    <t>上へ戻る▲（ジャンプします）</t>
    <rPh sb="0" eb="1">
      <t>ウエ</t>
    </rPh>
    <rPh sb="2" eb="3">
      <t>モド</t>
    </rPh>
    <phoneticPr fontId="6"/>
  </si>
  <si>
    <t>※1台のみ申請する場合は、２台目、３台目の入力は不要です。</t>
    <rPh sb="24" eb="26">
      <t>フヨウ</t>
    </rPh>
    <phoneticPr fontId="6"/>
  </si>
  <si>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6"/>
  </si>
  <si>
    <t>メーカー名</t>
    <rPh sb="4" eb="5">
      <t>メイ</t>
    </rPh>
    <phoneticPr fontId="6"/>
  </si>
  <si>
    <t>名称・型式</t>
    <rPh sb="0" eb="2">
      <t>メイショウ</t>
    </rPh>
    <rPh sb="3" eb="5">
      <t>カタシキ</t>
    </rPh>
    <phoneticPr fontId="6"/>
  </si>
  <si>
    <t>掲載有無</t>
    <rPh sb="0" eb="2">
      <t>ケイサイ</t>
    </rPh>
    <rPh sb="2" eb="4">
      <t>ウム</t>
    </rPh>
    <phoneticPr fontId="6"/>
  </si>
  <si>
    <t/>
  </si>
  <si>
    <t>※内訳の各項目に金額（税抜）を入力すると、事業場毎の申請金額が自動で計算されます。</t>
    <phoneticPr fontId="6"/>
  </si>
  <si>
    <t>※灰色のセルに入力したものは、合計額に反映されません。</t>
  </si>
  <si>
    <t>請求書に補助対象外の経費が
含まれているか</t>
  </si>
  <si>
    <t>形態番号</t>
    <rPh sb="0" eb="4">
      <t>ケイタイバンゴウ</t>
    </rPh>
    <phoneticPr fontId="6"/>
  </si>
  <si>
    <t>１台目</t>
  </si>
  <si>
    <t>２台目</t>
  </si>
  <si>
    <t>３台目</t>
  </si>
  <si>
    <t>補助対象経費</t>
  </si>
  <si>
    <t>4桁コード</t>
    <rPh sb="1" eb="2">
      <t>ケタ</t>
    </rPh>
    <phoneticPr fontId="13"/>
  </si>
  <si>
    <t>番号1</t>
    <rPh sb="0" eb="2">
      <t>バンゴウ</t>
    </rPh>
    <phoneticPr fontId="13"/>
  </si>
  <si>
    <t>番号2</t>
    <rPh sb="0" eb="2">
      <t>バンゴウ</t>
    </rPh>
    <phoneticPr fontId="13"/>
  </si>
  <si>
    <t>番号3</t>
    <rPh sb="0" eb="2">
      <t>バンゴウ</t>
    </rPh>
    <phoneticPr fontId="13"/>
  </si>
  <si>
    <t>番号4</t>
    <rPh sb="0" eb="2">
      <t>バンゴウ</t>
    </rPh>
    <phoneticPr fontId="13"/>
  </si>
  <si>
    <t>品　　番</t>
  </si>
  <si>
    <t>ソフトのバージョン</t>
  </si>
  <si>
    <t>形態</t>
    <rPh sb="0" eb="2">
      <t>ケイタイ</t>
    </rPh>
    <phoneticPr fontId="13"/>
  </si>
  <si>
    <t>出力形式</t>
    <rPh sb="0" eb="4">
      <t>シュツリョクケイシキ</t>
    </rPh>
    <phoneticPr fontId="13"/>
  </si>
  <si>
    <t>全体OK・NG</t>
    <rPh sb="0" eb="2">
      <t>ゼンタイ</t>
    </rPh>
    <phoneticPr fontId="7"/>
  </si>
  <si>
    <t>システムの方ここで確認お願いします→</t>
    <rPh sb="5" eb="6">
      <t>カタ</t>
    </rPh>
    <rPh sb="9" eb="11">
      <t>カクニン</t>
    </rPh>
    <rPh sb="12" eb="13">
      <t>ネガ</t>
    </rPh>
    <phoneticPr fontId="7"/>
  </si>
  <si>
    <t>エラーなし→</t>
    <phoneticPr fontId="7"/>
  </si>
  <si>
    <t>OK</t>
    <phoneticPr fontId="7"/>
  </si>
  <si>
    <t>全てOKかどれかNGか集計</t>
    <rPh sb="0" eb="1">
      <t>スベ</t>
    </rPh>
    <rPh sb="11" eb="13">
      <t>シュウケイ</t>
    </rPh>
    <phoneticPr fontId="7"/>
  </si>
  <si>
    <t>入力シート表示</t>
    <rPh sb="0" eb="2">
      <t>ニュウリョク</t>
    </rPh>
    <rPh sb="5" eb="7">
      <t>ヒョウジ</t>
    </rPh>
    <phoneticPr fontId="7"/>
  </si>
  <si>
    <t>空欄チェック</t>
    <rPh sb="0" eb="2">
      <t>クウラン</t>
    </rPh>
    <phoneticPr fontId="7"/>
  </si>
  <si>
    <t>エラーチェック</t>
    <phoneticPr fontId="7"/>
  </si>
  <si>
    <t>エラーメッセージ</t>
    <phoneticPr fontId="7"/>
  </si>
  <si>
    <t>事業場情報</t>
    <rPh sb="0" eb="3">
      <t>ジギョウバ</t>
    </rPh>
    <rPh sb="3" eb="5">
      <t>ジョウホウ</t>
    </rPh>
    <phoneticPr fontId="7"/>
  </si>
  <si>
    <t>入力項目</t>
    <rPh sb="0" eb="2">
      <t>ニュウリョク</t>
    </rPh>
    <rPh sb="2" eb="4">
      <t>コウモク</t>
    </rPh>
    <phoneticPr fontId="7"/>
  </si>
  <si>
    <t>申請事業場</t>
    <rPh sb="0" eb="2">
      <t>シンセイ</t>
    </rPh>
    <rPh sb="2" eb="5">
      <t>ジギョウバ</t>
    </rPh>
    <phoneticPr fontId="7"/>
  </si>
  <si>
    <t>作業列1</t>
    <rPh sb="0" eb="3">
      <t>サギョウレツ</t>
    </rPh>
    <phoneticPr fontId="7"/>
  </si>
  <si>
    <t>作業列2</t>
    <rPh sb="0" eb="3">
      <t>サギョウレツ</t>
    </rPh>
    <phoneticPr fontId="7"/>
  </si>
  <si>
    <t>DBインポート情報（オレンジのセル）</t>
    <rPh sb="7" eb="9">
      <t>ジョウホウ</t>
    </rPh>
    <phoneticPr fontId="7"/>
  </si>
  <si>
    <t>メッセージ</t>
  </si>
  <si>
    <t>事業場</t>
    <rPh sb="0" eb="3">
      <t>ジギョウバ</t>
    </rPh>
    <phoneticPr fontId="7"/>
  </si>
  <si>
    <t>-</t>
    <phoneticPr fontId="7"/>
  </si>
  <si>
    <t>様式判定</t>
    <rPh sb="0" eb="2">
      <t>ヨウシキ</t>
    </rPh>
    <rPh sb="2" eb="4">
      <t>ハンテイ</t>
    </rPh>
    <phoneticPr fontId="7"/>
  </si>
  <si>
    <t>申請する機器</t>
    <rPh sb="0" eb="2">
      <t>シンセイ</t>
    </rPh>
    <rPh sb="4" eb="6">
      <t>キキ</t>
    </rPh>
    <phoneticPr fontId="7"/>
  </si>
  <si>
    <t>フラグ</t>
    <phoneticPr fontId="7"/>
  </si>
  <si>
    <t>掲載されている</t>
    <rPh sb="0" eb="2">
      <t>ケイサイ</t>
    </rPh>
    <phoneticPr fontId="7"/>
  </si>
  <si>
    <t>掲載されていない（使わない）</t>
    <rPh sb="0" eb="2">
      <t>ケイサイ</t>
    </rPh>
    <rPh sb="9" eb="10">
      <t>ツカ</t>
    </rPh>
    <phoneticPr fontId="7"/>
  </si>
  <si>
    <t>作業列</t>
    <rPh sb="0" eb="2">
      <t>サギョウ</t>
    </rPh>
    <rPh sb="2" eb="3">
      <t>レツ</t>
    </rPh>
    <phoneticPr fontId="7"/>
  </si>
  <si>
    <t>台目</t>
    <rPh sb="0" eb="2">
      <t>ダイメ</t>
    </rPh>
    <phoneticPr fontId="7"/>
  </si>
  <si>
    <t>掲載有無(掲載=1未掲載=2)</t>
    <rPh sb="0" eb="2">
      <t>ケイサイ</t>
    </rPh>
    <rPh sb="2" eb="4">
      <t>ウム</t>
    </rPh>
    <rPh sb="5" eb="7">
      <t>ケイサイ</t>
    </rPh>
    <rPh sb="9" eb="12">
      <t>ミケイサイ</t>
    </rPh>
    <phoneticPr fontId="7"/>
  </si>
  <si>
    <t>コード番号</t>
  </si>
  <si>
    <t>品番</t>
  </si>
  <si>
    <t>ソフトの
バージョン</t>
  </si>
  <si>
    <t>形態番号</t>
    <rPh sb="0" eb="4">
      <t>ケイタイバンゴウ</t>
    </rPh>
    <phoneticPr fontId="7"/>
  </si>
  <si>
    <t>1:空欄</t>
    <rPh sb="2" eb="4">
      <t>クウラン</t>
    </rPh>
    <phoneticPr fontId="7"/>
  </si>
  <si>
    <t>2:空欄</t>
    <rPh sb="2" eb="4">
      <t>クウラン</t>
    </rPh>
    <phoneticPr fontId="7"/>
  </si>
  <si>
    <t>3:空欄</t>
    <rPh sb="2" eb="4">
      <t>クウラン</t>
    </rPh>
    <phoneticPr fontId="7"/>
  </si>
  <si>
    <t>1:エラー</t>
    <phoneticPr fontId="7"/>
  </si>
  <si>
    <t>2:エラー</t>
  </si>
  <si>
    <t>3:エラー</t>
  </si>
  <si>
    <t>入力有</t>
    <rPh sb="0" eb="3">
      <t>ニュウリョクアリ</t>
    </rPh>
    <phoneticPr fontId="7"/>
  </si>
  <si>
    <t>順位</t>
    <rPh sb="0" eb="2">
      <t>ジュンイ</t>
    </rPh>
    <phoneticPr fontId="7"/>
  </si>
  <si>
    <t>掲載有無</t>
    <rPh sb="0" eb="4">
      <t>ケイサイウム</t>
    </rPh>
    <phoneticPr fontId="7"/>
  </si>
  <si>
    <t>機器(事業場)</t>
    <rPh sb="0" eb="2">
      <t>キキ</t>
    </rPh>
    <rPh sb="3" eb="6">
      <t>ジギョウバ</t>
    </rPh>
    <phoneticPr fontId="7"/>
  </si>
  <si>
    <t>メーカー名～ソフトのバージョンを入力してください。</t>
    <rPh sb="4" eb="5">
      <t>メイ</t>
    </rPh>
    <rPh sb="16" eb="18">
      <t>ニュウリョク</t>
    </rPh>
    <phoneticPr fontId="7"/>
  </si>
  <si>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7"/>
  </si>
  <si>
    <t>補助対象機器金額</t>
    <rPh sb="0" eb="4">
      <t>ホジョタイショウ</t>
    </rPh>
    <rPh sb="4" eb="6">
      <t>キキ</t>
    </rPh>
    <rPh sb="6" eb="8">
      <t>キンガク</t>
    </rPh>
    <phoneticPr fontId="7"/>
  </si>
  <si>
    <t>手入力</t>
    <rPh sb="0" eb="3">
      <t>テニュウリョク</t>
    </rPh>
    <phoneticPr fontId="7"/>
  </si>
  <si>
    <t>実際に集計する値</t>
    <rPh sb="0" eb="2">
      <t>ジッサイ</t>
    </rPh>
    <rPh sb="3" eb="5">
      <t>シュウケイ</t>
    </rPh>
    <rPh sb="7" eb="8">
      <t>アタイ</t>
    </rPh>
    <phoneticPr fontId="7"/>
  </si>
  <si>
    <t>機器情報有</t>
    <rPh sb="0" eb="2">
      <t>キキ</t>
    </rPh>
    <rPh sb="2" eb="4">
      <t>ジョウホウ</t>
    </rPh>
    <rPh sb="4" eb="5">
      <t>アリ</t>
    </rPh>
    <phoneticPr fontId="7"/>
  </si>
  <si>
    <t>要する経費入力可</t>
    <rPh sb="0" eb="1">
      <t>ヨウ</t>
    </rPh>
    <rPh sb="3" eb="5">
      <t>ケイヒ</t>
    </rPh>
    <rPh sb="5" eb="7">
      <t>ニュウリョク</t>
    </rPh>
    <rPh sb="7" eb="8">
      <t>カ</t>
    </rPh>
    <phoneticPr fontId="7"/>
  </si>
  <si>
    <t>スキャンツールの価格</t>
    <phoneticPr fontId="7"/>
  </si>
  <si>
    <t>情報端末価格</t>
  </si>
  <si>
    <t>補助対象経費計（計算用）</t>
    <rPh sb="0" eb="6">
      <t>ホジョタイショウケイヒ</t>
    </rPh>
    <rPh sb="6" eb="7">
      <t>ケイ</t>
    </rPh>
    <rPh sb="8" eb="11">
      <t>ケイサンヨウ</t>
    </rPh>
    <phoneticPr fontId="7"/>
  </si>
  <si>
    <t>スキャンツール以外</t>
    <rPh sb="7" eb="9">
      <t>イガイ</t>
    </rPh>
    <phoneticPr fontId="7"/>
  </si>
  <si>
    <t>4:空欄</t>
    <rPh sb="2" eb="4">
      <t>クウラン</t>
    </rPh>
    <phoneticPr fontId="7"/>
  </si>
  <si>
    <t>5:空欄</t>
    <rPh sb="2" eb="4">
      <t>クウラン</t>
    </rPh>
    <phoneticPr fontId="7"/>
  </si>
  <si>
    <t>先に機器情報を入力してください。</t>
    <rPh sb="0" eb="1">
      <t>サキ</t>
    </rPh>
    <rPh sb="2" eb="6">
      <t>キキジョウホウ</t>
    </rPh>
    <rPh sb="7" eb="9">
      <t>ニュウリョク</t>
    </rPh>
    <phoneticPr fontId="7"/>
  </si>
  <si>
    <t>含まれている、または含まれていないを選択してください。</t>
    <rPh sb="0" eb="1">
      <t>フク</t>
    </rPh>
    <rPh sb="10" eb="11">
      <t>フク</t>
    </rPh>
    <rPh sb="18" eb="20">
      <t>センタク</t>
    </rPh>
    <phoneticPr fontId="7"/>
  </si>
  <si>
    <t>補助事業に要する経費、スキャンツールの価格を入力してください。</t>
  </si>
  <si>
    <t>補助事業に要する経費を入力してください。</t>
    <phoneticPr fontId="7"/>
  </si>
  <si>
    <t>スキャンツールの価格を入力してください。</t>
    <phoneticPr fontId="7"/>
  </si>
  <si>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7"/>
  </si>
  <si>
    <t>スキャンツール以外（情報端末等）の価格を入力してください。</t>
    <phoneticPr fontId="7"/>
  </si>
  <si>
    <t>補助事業に要する経費が、補助対象経費（スキャンツールの価格+情報端末価格）より少なくなっています。</t>
  </si>
  <si>
    <t>合計金額</t>
    <rPh sb="0" eb="4">
      <t>ゴウケイキンガク</t>
    </rPh>
    <phoneticPr fontId="7"/>
  </si>
  <si>
    <t>補助事業に要する経費_事業場計</t>
    <rPh sb="11" eb="14">
      <t>ジギョウバ</t>
    </rPh>
    <rPh sb="14" eb="15">
      <t>ケイ</t>
    </rPh>
    <phoneticPr fontId="7"/>
  </si>
  <si>
    <t>スキャンツールの価格_事業場計</t>
    <phoneticPr fontId="7"/>
  </si>
  <si>
    <t>情報端末価格_事業場計</t>
    <phoneticPr fontId="7"/>
  </si>
  <si>
    <t>事業場1</t>
    <rPh sb="0" eb="3">
      <t>ジギョウバ</t>
    </rPh>
    <phoneticPr fontId="7"/>
  </si>
  <si>
    <t>事業場2</t>
    <rPh sb="0" eb="3">
      <t>ジギョウバ</t>
    </rPh>
    <phoneticPr fontId="7"/>
  </si>
  <si>
    <t>事業場3</t>
    <rPh sb="0" eb="3">
      <t>ジギョウバ</t>
    </rPh>
    <phoneticPr fontId="7"/>
  </si>
  <si>
    <t>事業場4</t>
    <rPh sb="0" eb="3">
      <t>ジギョウバ</t>
    </rPh>
    <phoneticPr fontId="7"/>
  </si>
  <si>
    <t>事業場5</t>
    <rPh sb="0" eb="3">
      <t>ジギョウバ</t>
    </rPh>
    <phoneticPr fontId="7"/>
  </si>
  <si>
    <t>事業場6</t>
    <rPh sb="0" eb="3">
      <t>ジギョウバ</t>
    </rPh>
    <phoneticPr fontId="7"/>
  </si>
  <si>
    <t>事業場7</t>
    <rPh sb="0" eb="3">
      <t>ジギョウバ</t>
    </rPh>
    <phoneticPr fontId="7"/>
  </si>
  <si>
    <t>事業場8</t>
    <rPh sb="0" eb="3">
      <t>ジギョウバ</t>
    </rPh>
    <phoneticPr fontId="7"/>
  </si>
  <si>
    <t>事業場9</t>
    <rPh sb="0" eb="3">
      <t>ジギョウバ</t>
    </rPh>
    <phoneticPr fontId="7"/>
  </si>
  <si>
    <t>事業場10</t>
    <rPh sb="0" eb="3">
      <t>ジギョウバ</t>
    </rPh>
    <phoneticPr fontId="7"/>
  </si>
  <si>
    <t>事業場11</t>
    <rPh sb="0" eb="3">
      <t>ジギョウバ</t>
    </rPh>
    <phoneticPr fontId="7"/>
  </si>
  <si>
    <t>事業場12</t>
    <rPh sb="0" eb="3">
      <t>ジギョウバ</t>
    </rPh>
    <phoneticPr fontId="7"/>
  </si>
  <si>
    <t>事業場13</t>
    <rPh sb="0" eb="3">
      <t>ジギョウバ</t>
    </rPh>
    <phoneticPr fontId="7"/>
  </si>
  <si>
    <t>事業場14</t>
    <rPh sb="0" eb="3">
      <t>ジギョウバ</t>
    </rPh>
    <phoneticPr fontId="7"/>
  </si>
  <si>
    <t>事業場15</t>
    <rPh sb="0" eb="3">
      <t>ジギョウバ</t>
    </rPh>
    <phoneticPr fontId="7"/>
  </si>
  <si>
    <t>事業場16</t>
    <rPh sb="0" eb="3">
      <t>ジギョウバ</t>
    </rPh>
    <phoneticPr fontId="7"/>
  </si>
  <si>
    <t>事業場17</t>
    <rPh sb="0" eb="3">
      <t>ジギョウバ</t>
    </rPh>
    <phoneticPr fontId="7"/>
  </si>
  <si>
    <t>事業場18</t>
    <rPh sb="0" eb="3">
      <t>ジギョウバ</t>
    </rPh>
    <phoneticPr fontId="7"/>
  </si>
  <si>
    <t>事業場19</t>
    <rPh sb="0" eb="3">
      <t>ジギョウバ</t>
    </rPh>
    <phoneticPr fontId="7"/>
  </si>
  <si>
    <t>事業場20</t>
    <rPh sb="0" eb="3">
      <t>ジギョウバ</t>
    </rPh>
    <phoneticPr fontId="7"/>
  </si>
  <si>
    <t>事業場21</t>
    <rPh sb="0" eb="3">
      <t>ジギョウバ</t>
    </rPh>
    <phoneticPr fontId="7"/>
  </si>
  <si>
    <t>事業場22</t>
    <rPh sb="0" eb="3">
      <t>ジギョウバ</t>
    </rPh>
    <phoneticPr fontId="7"/>
  </si>
  <si>
    <t>事業場23</t>
    <rPh sb="0" eb="3">
      <t>ジギョウバ</t>
    </rPh>
    <phoneticPr fontId="7"/>
  </si>
  <si>
    <t>事業場24</t>
    <rPh sb="0" eb="3">
      <t>ジギョウバ</t>
    </rPh>
    <phoneticPr fontId="7"/>
  </si>
  <si>
    <t>事業場25</t>
    <rPh sb="0" eb="3">
      <t>ジギョウバ</t>
    </rPh>
    <phoneticPr fontId="7"/>
  </si>
  <si>
    <t>事業場26</t>
    <rPh sb="0" eb="3">
      <t>ジギョウバ</t>
    </rPh>
    <phoneticPr fontId="7"/>
  </si>
  <si>
    <t>事業場27</t>
    <rPh sb="0" eb="3">
      <t>ジギョウバ</t>
    </rPh>
    <phoneticPr fontId="7"/>
  </si>
  <si>
    <t>事業場28</t>
    <rPh sb="0" eb="3">
      <t>ジギョウバ</t>
    </rPh>
    <phoneticPr fontId="7"/>
  </si>
  <si>
    <t>事業場29</t>
    <rPh sb="0" eb="3">
      <t>ジギョウバ</t>
    </rPh>
    <phoneticPr fontId="7"/>
  </si>
  <si>
    <t>事業場30</t>
    <rPh sb="0" eb="3">
      <t>ジギョウバ</t>
    </rPh>
    <phoneticPr fontId="7"/>
  </si>
  <si>
    <t>都道府県</t>
    <rPh sb="0" eb="4">
      <t>トドウフケン</t>
    </rPh>
    <phoneticPr fontId="6"/>
  </si>
  <si>
    <t>数字</t>
    <rPh sb="0" eb="2">
      <t>スウジ</t>
    </rPh>
    <phoneticPr fontId="6"/>
  </si>
  <si>
    <t>対象外経費</t>
    <rPh sb="0" eb="3">
      <t>タイショウガイ</t>
    </rPh>
    <rPh sb="3" eb="5">
      <t>ケイヒ</t>
    </rPh>
    <phoneticPr fontId="6"/>
  </si>
  <si>
    <t>北海道</t>
  </si>
  <si>
    <t>含まれている</t>
    <rPh sb="0" eb="1">
      <t>フク</t>
    </rPh>
    <phoneticPr fontId="6"/>
  </si>
  <si>
    <t>青森県</t>
  </si>
  <si>
    <t>Ａ単体</t>
    <rPh sb="1" eb="3">
      <t>タンタイ</t>
    </rPh>
    <phoneticPr fontId="6"/>
  </si>
  <si>
    <t>含まれていない</t>
    <rPh sb="0" eb="1">
      <t>フク</t>
    </rPh>
    <phoneticPr fontId="6"/>
  </si>
  <si>
    <t>岩手県</t>
  </si>
  <si>
    <t>Ｂ単体</t>
    <rPh sb="1" eb="3">
      <t>タンタイ</t>
    </rPh>
    <phoneticPr fontId="6"/>
  </si>
  <si>
    <t>宮城県</t>
  </si>
  <si>
    <t>Ｃ単体</t>
    <rPh sb="1" eb="3">
      <t>タンタイ</t>
    </rPh>
    <phoneticPr fontId="6"/>
  </si>
  <si>
    <t>秋田県</t>
  </si>
  <si>
    <t>Ａ＋Ｂ</t>
    <phoneticPr fontId="6"/>
  </si>
  <si>
    <t>山形県</t>
  </si>
  <si>
    <t>Ａ＋Ｃ</t>
    <phoneticPr fontId="6"/>
  </si>
  <si>
    <t>福島県</t>
  </si>
  <si>
    <t>Ｂ＋Ｃ</t>
    <phoneticPr fontId="6"/>
  </si>
  <si>
    <t>茨城県</t>
  </si>
  <si>
    <t>Ａ＋Ｂ＋Ｃ</t>
    <phoneticPr fontId="6"/>
  </si>
  <si>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</si>
  <si>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</si>
  <si>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</si>
  <si>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</si>
  <si>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</si>
  <si>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</si>
  <si>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</si>
  <si>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</si>
  <si>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</si>
  <si>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</si>
  <si>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</si>
  <si>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</si>
  <si>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</si>
  <si>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</si>
  <si>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</si>
  <si>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</si>
  <si>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</si>
  <si>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</si>
  <si>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</si>
  <si>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</si>
  <si>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</si>
  <si>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</si>
  <si>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</si>
  <si>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</si>
  <si>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</si>
  <si>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</si>
  <si>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</si>
  <si>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</si>
  <si>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</si>
  <si>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</si>
  <si>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</si>
  <si>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</si>
  <si>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</si>
  <si>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</si>
  <si>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</si>
  <si>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</si>
  <si>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</si>
  <si>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</si>
  <si>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</si>
  <si>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株式会社バンザイ</t>
  </si>
  <si>
    <t xml:space="preserve">                        </t>
  </si>
  <si>
    <t xml:space="preserve">                                            </t>
  </si>
  <si>
    <t xml:space="preserve"> </t>
  </si>
  <si>
    <t xml:space="preserve">            </t>
  </si>
  <si>
    <t>株式会社イヤサカ</t>
  </si>
  <si>
    <t>1/2以内</t>
  </si>
  <si>
    <t>■経費使用明細書【先進安全自動車の整備環境の確保事業】</t>
    <rPh sb="24" eb="26">
      <t>ジギョウ</t>
    </rPh>
    <phoneticPr fontId="6"/>
  </si>
  <si>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6"/>
  </si>
  <si>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6"/>
  </si>
  <si>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6"/>
  </si>
  <si>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6"/>
  </si>
  <si>
    <t>　※請求書にプリンタや送料等、補助対象外のものが含まれている場合は「含まれている」を、</t>
    <phoneticPr fontId="6"/>
  </si>
  <si>
    <t>　　補助対象外のものが含まれていない場合は「含まれていない」を選択してください。</t>
    <phoneticPr fontId="6"/>
  </si>
  <si>
    <t>スキャンツールの価格
（入力必須）</t>
    <rPh sb="12" eb="14">
      <t>ニュウリョク</t>
    </rPh>
    <rPh sb="14" eb="16">
      <t>ヒッス</t>
    </rPh>
    <phoneticPr fontId="6"/>
  </si>
  <si>
    <t>※自動反映</t>
    <rPh sb="1" eb="5">
      <t>ジドウハンエイ</t>
    </rPh>
    <phoneticPr fontId="6"/>
  </si>
  <si>
    <r>
      <t>事業場１</t>
    </r>
    <r>
      <rPr>
        <b/>
        <sz val="11"/>
        <color rgb="FFFF0000"/>
        <rFont val="Meiryo UI"/>
        <family val="3"/>
        <charset val="128"/>
      </rPr>
      <t>※自動反映</t>
    </r>
    <rPh sb="0" eb="3">
      <t>ジギョウバ</t>
    </rPh>
    <phoneticPr fontId="6"/>
  </si>
  <si>
    <t xml:space="preserve">  ※灰色のセルに入力したものは、合計額に反映されません。</t>
    <phoneticPr fontId="6"/>
  </si>
  <si>
    <t xml:space="preserve"> ※請求書にプリンタや送料等、補助対象外のものが含まれている場合は「含まれている」を、</t>
    <phoneticPr fontId="6"/>
  </si>
  <si>
    <t>　　補助対象外のものが含まれていない場合は「含まれていない」を選択してください。</t>
  </si>
  <si>
    <t>補助金交付
申請額</t>
    <rPh sb="3" eb="5">
      <t>コウフ</t>
    </rPh>
    <rPh sb="6" eb="9">
      <t>シンセイガク</t>
    </rPh>
    <phoneticPr fontId="6"/>
  </si>
  <si>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6"/>
  </si>
  <si>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6"/>
  </si>
  <si>
    <t>補助金交付申請額</t>
    <rPh sb="3" eb="8">
      <t>コウフシンセイガク</t>
    </rPh>
    <phoneticPr fontId="7"/>
  </si>
  <si>
    <t>補助事業に
要する経費</t>
    <phoneticPr fontId="6"/>
  </si>
  <si>
    <t>補助対象外を
含む経費</t>
    <rPh sb="0" eb="5">
      <t>ホジョタイショウガイ</t>
    </rPh>
    <rPh sb="7" eb="8">
      <t>フク</t>
    </rPh>
    <rPh sb="9" eb="11">
      <t>ケイヒ</t>
    </rPh>
    <phoneticPr fontId="6"/>
  </si>
  <si>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6"/>
  </si>
  <si>
    <t>-</t>
  </si>
  <si>
    <t>補助対象外を
含む経費</t>
    <rPh sb="2" eb="5">
      <t>タイショウガイ</t>
    </rPh>
    <rPh sb="7" eb="8">
      <t>フク</t>
    </rPh>
    <rPh sb="9" eb="11">
      <t>ケイヒ</t>
    </rPh>
    <phoneticPr fontId="6"/>
  </si>
  <si>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</si>
  <si>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</si>
  <si>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</si>
  <si>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</si>
  <si>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</si>
  <si>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</si>
  <si>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</si>
  <si>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</si>
  <si>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</si>
  <si>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</si>
  <si>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</si>
  <si>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</si>
  <si>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</si>
  <si>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6"/>
  </si>
  <si>
    <t>ver.R8_1.0</t>
    <phoneticPr fontId="6"/>
  </si>
  <si>
    <t>ver.R8_1.00</t>
    <phoneticPr fontId="6"/>
  </si>
  <si>
    <t>ver.R8_1.00</t>
    <phoneticPr fontId="6"/>
  </si>
  <si>
    <t>入力シート（スキャンツール（検査専用のものに限る）の導入に要する経費（設備費））★補助率１／４</t>
    <rPh sb="14" eb="16">
      <t>ケンサ</t>
    </rPh>
    <rPh sb="16" eb="18">
      <t>センヨウ</t>
    </rPh>
    <rPh sb="22" eb="23">
      <t>カギ</t>
    </rPh>
    <rPh sb="26" eb="28">
      <t>ドウニュウ</t>
    </rPh>
    <rPh sb="29" eb="30">
      <t>ヨウ</t>
    </rPh>
    <rPh sb="32" eb="34">
      <t>ケイヒ</t>
    </rPh>
    <rPh sb="35" eb="38">
      <t>セツビヒ</t>
    </rPh>
    <rPh sb="41" eb="44">
      <t>ホジョリツ</t>
    </rPh>
    <phoneticPr fontId="6"/>
  </si>
  <si>
    <t>入力シート（スキャンツール（検査専用のものに限る）の導入に要する経費（設備費））※事業場２以降　★補助率１／４</t>
    <rPh sb="0" eb="2">
      <t>ニュウリョク</t>
    </rPh>
    <rPh sb="41" eb="43">
      <t>ジギョウ</t>
    </rPh>
    <rPh sb="43" eb="44">
      <t>バ</t>
    </rPh>
    <rPh sb="45" eb="47">
      <t>イコウ</t>
    </rPh>
    <phoneticPr fontId="7"/>
  </si>
  <si>
    <t>1/4以内</t>
  </si>
  <si>
    <t>1/4以内</t>
    <phoneticPr fontId="6"/>
  </si>
  <si>
    <t>KS-1-03</t>
  </si>
  <si>
    <t>KS-1-04</t>
  </si>
  <si>
    <t>KS-12-01</t>
  </si>
  <si>
    <t>株式会社 日本ベンチャー</t>
  </si>
  <si>
    <t>KS-21-01</t>
  </si>
  <si>
    <t>KS-21-02</t>
  </si>
  <si>
    <t>株式会社アルティア</t>
  </si>
  <si>
    <t>KS-33-09</t>
  </si>
  <si>
    <t>KS-33-10</t>
  </si>
  <si>
    <t>KS-33-11</t>
  </si>
  <si>
    <t>KS-33-12</t>
  </si>
  <si>
    <t>KS-33-13</t>
  </si>
  <si>
    <t>KS-33-14</t>
  </si>
  <si>
    <t>KS-34-06</t>
  </si>
  <si>
    <t>KS-37-42</t>
  </si>
  <si>
    <t>オーテル・
インテリジェント・
テクノロジー
株式会社</t>
  </si>
  <si>
    <t>KS-55-38</t>
  </si>
  <si>
    <t>KS-55-39</t>
  </si>
  <si>
    <r>
      <t xml:space="preserve">メーカー名  </t>
    </r>
    <r>
      <rPr>
        <sz val="11"/>
        <color rgb="FFFF0000"/>
        <rFont val="ＭＳ Ｐゴシック"/>
        <family val="3"/>
        <charset val="128"/>
        <scheme val="minor"/>
      </rPr>
      <t>最終更新日：2026/7/7</t>
    </r>
    <phoneticPr fontId="6"/>
  </si>
  <si>
    <t>MST-nano VCI 整備ｿﾌﾄ無OBD検査
：MST-NANO-U
※現在販売終了しております MST-nano</t>
  </si>
  <si>
    <t>MST-nano VCI 整備ｿﾌﾄ無OBD検査ﾘｰﾀﾞｰｾｯﾄ
：MST-NANO-U-R
※現在販売終了しております MST-nano</t>
  </si>
  <si>
    <t>IS-J2534 IS-J2534</t>
  </si>
  <si>
    <t>VCI-510 VCI-510</t>
  </si>
  <si>
    <t>VCI-510PCセット VCI-510</t>
  </si>
  <si>
    <t>MST-nano2 VCI 整備ｿﾌﾄ無：_x000B_MST-NANO2-U MST-nano2</t>
  </si>
  <si>
    <t>MST-nano2 VCI 整備ｿﾌﾄ無  ﾘｰﾀﾞｰｾｯﾄ：MST-NANO2-U-R MST-nano2</t>
  </si>
  <si>
    <t>MST-nano2 ﾀﾌﾞﾚｯﾄ2+VCI 整備ｿﾌﾄ無2
：MST-NANO2-TAB2 MST-nano2</t>
  </si>
  <si>
    <t>MST-nano2 VCI 整備ｿﾌﾄ無 ｸﾚｰﾄﾞﾙｾｯﾄ2
：MST-NANO2-TAB2-C MST-nano2</t>
  </si>
  <si>
    <t>MST-nano2 VCI 整備ｿﾌﾄ無  ﾘｰﾀﾞｰｾｯﾄ2
：MST-NANO2-TAB2-R MST-nano2</t>
  </si>
  <si>
    <t>MST-nano2 VCI 整備ｿﾌﾄ無ﾘｰﾀﾞｰｸﾚｰﾄﾞﾙ2
：MST-NANO2-TAB2-RC MST-nano2</t>
  </si>
  <si>
    <t>IS-J2534 nano nanoWIN</t>
  </si>
  <si>
    <t>MaxiVCI　VCI200 MaxiVCI　V200</t>
  </si>
  <si>
    <t>MaxiVCI　VCI200Pro MaxiVCI　V200Pro</t>
  </si>
  <si>
    <t>ＯＢＤ検査専用スキャンツール（ＥＧ３４０１－５０００） MaxiVCI　V200Pro</t>
    <phoneticPr fontId="6"/>
  </si>
  <si>
    <t>補助率</t>
    <rPh sb="0" eb="3">
      <t>ホジョリツ</t>
    </rPh>
    <phoneticPr fontId="6"/>
  </si>
  <si>
    <t>1/4</t>
    <phoneticPr fontId="6"/>
  </si>
  <si>
    <t>事業場名</t>
    <rPh sb="0" eb="3">
      <t>ジギョウバ</t>
    </rPh>
    <rPh sb="3" eb="4">
      <t>メイ</t>
    </rPh>
    <phoneticPr fontId="7"/>
  </si>
  <si>
    <t>補助金交付申請額</t>
    <rPh sb="0" eb="3">
      <t>ホジョキン</t>
    </rPh>
    <rPh sb="3" eb="5">
      <t>コウフ</t>
    </rPh>
    <rPh sb="5" eb="7">
      <t>シンセイ</t>
    </rPh>
    <rPh sb="7" eb="8">
      <t>ガク</t>
    </rPh>
    <phoneticPr fontId="7"/>
  </si>
  <si>
    <t>参照シート名</t>
    <rPh sb="0" eb="2">
      <t>サンショウ</t>
    </rPh>
    <rPh sb="5" eb="6">
      <t>メイ</t>
    </rPh>
    <phoneticPr fontId="13"/>
  </si>
  <si>
    <t>事業場名
参照列</t>
    <rPh sb="0" eb="3">
      <t>ジギョウジョウ</t>
    </rPh>
    <rPh sb="3" eb="4">
      <t>メイ</t>
    </rPh>
    <rPh sb="5" eb="7">
      <t>サンショウ</t>
    </rPh>
    <rPh sb="7" eb="8">
      <t>レツ</t>
    </rPh>
    <phoneticPr fontId="13"/>
  </si>
  <si>
    <t>事業場名
参照行</t>
    <rPh sb="0" eb="4">
      <t>ジギョウバメイ</t>
    </rPh>
    <rPh sb="5" eb="7">
      <t>サンショウ</t>
    </rPh>
    <rPh sb="7" eb="8">
      <t>ギョウ</t>
    </rPh>
    <phoneticPr fontId="13"/>
  </si>
  <si>
    <t>申請額
参照列</t>
    <rPh sb="0" eb="3">
      <t>シンセイガク</t>
    </rPh>
    <rPh sb="4" eb="6">
      <t>サンショウ</t>
    </rPh>
    <rPh sb="6" eb="7">
      <t>レツ</t>
    </rPh>
    <phoneticPr fontId="13"/>
  </si>
  <si>
    <t>申請額
参照行</t>
    <rPh sb="0" eb="3">
      <t>シンセイガク</t>
    </rPh>
    <rPh sb="4" eb="6">
      <t>サンショウ</t>
    </rPh>
    <rPh sb="6" eb="7">
      <t>ギョウ</t>
    </rPh>
    <phoneticPr fontId="13"/>
  </si>
  <si>
    <t>入力シート（2事業場以降）</t>
  </si>
  <si>
    <t>F</t>
    <phoneticPr fontId="13"/>
  </si>
  <si>
    <t>V</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</si>
</sst>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4"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1" fillId="0" borderId="0" applyNumberFormat="0" applyFill="0" applyBorder="0" applyAlignment="0" applyProtection="0">
      <alignment vertical="center"/>
    </xf>
    <xf numFmtId="6" fontId="10" fillId="0" borderId="0" applyFont="0" applyFill="0" applyBorder="0" applyAlignment="0" applyProtection="0">
      <alignment vertical="center"/>
    </xf>
    <xf numFmtId="0" fontId="14" fillId="0" borderId="0" applyNumberFormat="0" applyFill="0" applyBorder="0" applyAlignment="0" applyProtection="0">
      <alignment vertical="center"/>
    </xf>
    <xf numFmtId="38" fontId="10" fillId="0" borderId="0" applyFont="0" applyFill="0" applyBorder="0" applyAlignment="0" applyProtection="0">
      <alignment vertical="center"/>
    </xf>
    <xf numFmtId="0" fontId="9" fillId="0" borderId="0">
      <alignment vertical="center"/>
    </xf>
    <xf numFmtId="6" fontId="10" fillId="0" borderId="0" applyFont="0" applyFill="0" applyBorder="0" applyAlignment="0" applyProtection="0">
      <alignment vertical="center"/>
    </xf>
    <xf numFmtId="0" fontId="5" fillId="0" borderId="0">
      <alignment vertical="center"/>
    </xf>
    <xf numFmtId="0" fontId="8" fillId="0" borderId="0">
      <alignment vertical="center"/>
    </xf>
    <xf numFmtId="0" fontId="8" fillId="0" borderId="0">
      <alignment vertical="center"/>
    </xf>
    <xf numFmtId="0" fontId="1" fillId="0" borderId="0">
      <alignment vertical="center"/>
    </xf>
  </cellStyleXfs>
  <cellXfs count="265">
    <xf numFmtId="0" fontId="0" fillId="0" borderId="0" xfId="0">
      <alignment vertical="center"/>
    </xf>
    <xf numFmtId="0" fontId="32" fillId="3" borderId="0" xfId="0" applyFont="1" applyFill="1" applyAlignment="1" applyProtection="1">
      <alignment horizontal="center" vertical="center" wrapText="1"/>
      <protection hidden="1"/>
    </xf>
    <xf numFmtId="0" fontId="12"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9" fillId="0" borderId="0" xfId="5">
      <alignment vertical="center"/>
    </xf>
    <xf numFmtId="0" fontId="9" fillId="0" borderId="0" xfId="5" applyAlignment="1">
      <alignment horizontal="right" vertical="center"/>
    </xf>
    <xf numFmtId="0" fontId="9" fillId="0" borderId="0" xfId="5" applyAlignment="1"/>
    <xf numFmtId="0" fontId="9" fillId="0" borderId="0" xfId="5"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5"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16"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8" fillId="0" borderId="0" xfId="0" applyFont="1">
      <alignment vertical="center"/>
    </xf>
    <xf numFmtId="0" fontId="4" fillId="0" borderId="0" xfId="5" applyFont="1">
      <alignment vertical="center"/>
    </xf>
    <xf numFmtId="0" fontId="4" fillId="0" borderId="0" xfId="5" applyFont="1" applyAlignment="1">
      <alignment horizontal="left" vertical="center"/>
    </xf>
    <xf numFmtId="0" fontId="17" fillId="0" borderId="0" xfId="0" applyFont="1" applyAlignment="1" applyProtection="1">
      <alignment horizontal="left" vertical="center"/>
      <protection hidden="1"/>
    </xf>
    <xf numFmtId="0" fontId="18" fillId="0" borderId="0" xfId="0" applyFont="1" applyAlignment="1">
      <alignment horizontal="right" vertical="center"/>
    </xf>
    <xf numFmtId="0" fontId="19" fillId="0" borderId="0" xfId="0" applyFont="1" applyAlignment="1" applyProtection="1">
      <alignment horizontal="right" vertical="center"/>
      <protection hidden="1"/>
    </xf>
    <xf numFmtId="0" fontId="19" fillId="0" borderId="0" xfId="0" applyFont="1" applyAlignment="1" applyProtection="1">
      <alignment horizontal="left" vertical="center"/>
      <protection hidden="1"/>
    </xf>
    <xf numFmtId="0" fontId="19" fillId="5" borderId="0" xfId="0" applyFont="1" applyFill="1" applyAlignment="1" applyProtection="1">
      <alignment horizontal="left" vertical="center"/>
      <protection locked="0" hidden="1"/>
    </xf>
    <xf numFmtId="0" fontId="19" fillId="5" borderId="0" xfId="0" applyFont="1" applyFill="1" applyAlignment="1" applyProtection="1">
      <alignment horizontal="centerContinuous" vertical="center"/>
      <protection locked="0" hidden="1"/>
    </xf>
    <xf numFmtId="0" fontId="22" fillId="0" borderId="0" xfId="0" applyFont="1" applyAlignment="1" applyProtection="1">
      <alignment horizontal="left" vertical="center"/>
      <protection hidden="1"/>
    </xf>
    <xf numFmtId="0" fontId="23" fillId="0" borderId="0" xfId="0" applyFont="1" applyAlignment="1" applyProtection="1">
      <alignment horizontal="left" vertical="center"/>
      <protection hidden="1"/>
    </xf>
    <xf numFmtId="0" fontId="19" fillId="0" borderId="0" xfId="0" applyFont="1" applyProtection="1">
      <alignment vertical="center"/>
      <protection hidden="1"/>
    </xf>
    <xf numFmtId="0" fontId="20" fillId="0" borderId="0" xfId="0" applyFont="1" applyProtection="1">
      <alignment vertical="center"/>
      <protection hidden="1"/>
    </xf>
    <xf numFmtId="0" fontId="19" fillId="11" borderId="0" xfId="0" applyFont="1" applyFill="1" applyAlignment="1" applyProtection="1">
      <alignment horizontal="left" vertical="center"/>
      <protection hidden="1"/>
    </xf>
    <xf numFmtId="0" fontId="24" fillId="11" borderId="0" xfId="0" applyFont="1" applyFill="1" applyAlignment="1" applyProtection="1">
      <alignment horizontal="left" vertical="center"/>
      <protection hidden="1"/>
    </xf>
    <xf numFmtId="0" fontId="25" fillId="11" borderId="0" xfId="0" applyFont="1" applyFill="1" applyAlignment="1" applyProtection="1">
      <alignment horizontal="right" vertical="center"/>
      <protection hidden="1"/>
    </xf>
    <xf numFmtId="0" fontId="19" fillId="4" borderId="1" xfId="0" applyFont="1" applyFill="1" applyBorder="1" applyAlignment="1" applyProtection="1">
      <alignment horizontal="right" vertical="center"/>
      <protection locked="0"/>
    </xf>
    <xf numFmtId="0" fontId="26" fillId="10" borderId="0" xfId="0" applyFont="1" applyFill="1" applyAlignment="1" applyProtection="1">
      <alignment horizontal="right" vertical="center"/>
      <protection hidden="1"/>
    </xf>
    <xf numFmtId="0" fontId="25" fillId="10" borderId="0" xfId="0" applyFont="1" applyFill="1" applyAlignment="1" applyProtection="1">
      <alignment horizontal="right" vertical="center"/>
      <protection hidden="1"/>
    </xf>
    <xf numFmtId="49" fontId="19" fillId="4" borderId="1" xfId="0" applyNumberFormat="1" applyFont="1" applyFill="1" applyBorder="1" applyAlignment="1" applyProtection="1">
      <alignment horizontal="left" vertical="center"/>
      <protection locked="0"/>
    </xf>
    <xf numFmtId="0" fontId="19" fillId="10" borderId="0" xfId="0" applyFont="1" applyFill="1" applyAlignment="1" applyProtection="1">
      <alignment horizontal="center" vertical="center"/>
      <protection hidden="1"/>
    </xf>
    <xf numFmtId="0" fontId="19" fillId="4" borderId="1" xfId="0" applyFont="1" applyFill="1" applyBorder="1" applyAlignment="1" applyProtection="1">
      <alignment horizontal="left" vertical="center"/>
      <protection locked="0"/>
    </xf>
    <xf numFmtId="0" fontId="26" fillId="10" borderId="0" xfId="0" applyFont="1" applyFill="1" applyAlignment="1" applyProtection="1">
      <alignment horizontal="left" vertical="center"/>
      <protection hidden="1"/>
    </xf>
    <xf numFmtId="0" fontId="27" fillId="10" borderId="0" xfId="0" applyFont="1" applyFill="1" applyAlignment="1" applyProtection="1">
      <alignment horizontal="left" vertical="center"/>
      <protection hidden="1"/>
    </xf>
    <xf numFmtId="0" fontId="27" fillId="10" borderId="0" xfId="0" applyFont="1" applyFill="1" applyAlignment="1">
      <alignment horizontal="left" vertical="center"/>
    </xf>
    <xf numFmtId="0" fontId="19" fillId="10" borderId="0" xfId="0" applyFont="1" applyFill="1" applyAlignment="1" applyProtection="1">
      <alignment horizontal="right" vertical="center"/>
      <protection hidden="1"/>
    </xf>
    <xf numFmtId="0" fontId="25" fillId="10" borderId="0" xfId="0" applyFont="1" applyFill="1" applyAlignment="1" applyProtection="1">
      <alignment horizontal="right" vertical="center" textRotation="255"/>
      <protection hidden="1"/>
    </xf>
    <xf numFmtId="0" fontId="19" fillId="4" borderId="1" xfId="0" applyFont="1" applyFill="1" applyBorder="1" applyProtection="1">
      <alignment vertical="center"/>
      <protection locked="0"/>
    </xf>
    <xf numFmtId="0" fontId="19" fillId="10" borderId="0" xfId="0" applyFont="1" applyFill="1" applyProtection="1">
      <alignment vertical="center"/>
      <protection hidden="1"/>
    </xf>
    <xf numFmtId="0" fontId="19" fillId="10" borderId="0" xfId="0" applyFont="1" applyFill="1" applyAlignment="1" applyProtection="1">
      <alignment horizontal="left" vertical="center" shrinkToFit="1"/>
      <protection hidden="1"/>
    </xf>
    <xf numFmtId="0" fontId="19" fillId="5" borderId="5" xfId="0" applyFont="1" applyFill="1" applyBorder="1" applyProtection="1">
      <alignment vertical="center"/>
      <protection hidden="1"/>
    </xf>
    <xf numFmtId="0" fontId="26" fillId="10" borderId="0" xfId="0" applyFont="1" applyFill="1" applyAlignment="1" applyProtection="1">
      <alignment vertical="center" shrinkToFit="1"/>
      <protection hidden="1"/>
    </xf>
    <xf numFmtId="0" fontId="26" fillId="10" borderId="0" xfId="0" applyFont="1" applyFill="1" applyProtection="1">
      <alignment vertical="center"/>
      <protection hidden="1"/>
    </xf>
    <xf numFmtId="0" fontId="26" fillId="10" borderId="0" xfId="0" applyFont="1" applyFill="1" applyAlignment="1" applyProtection="1">
      <alignment vertical="top" textRotation="255"/>
      <protection hidden="1"/>
    </xf>
    <xf numFmtId="0" fontId="29" fillId="10" borderId="0" xfId="0" applyFont="1" applyFill="1" applyAlignment="1" applyProtection="1">
      <alignment vertical="center" wrapText="1"/>
      <protection hidden="1"/>
    </xf>
    <xf numFmtId="0" fontId="29" fillId="10" borderId="0" xfId="0" applyFont="1" applyFill="1" applyAlignment="1" applyProtection="1">
      <alignment horizontal="left" vertical="center"/>
      <protection hidden="1"/>
    </xf>
    <xf numFmtId="0" fontId="28" fillId="10" borderId="0" xfId="0" applyFont="1" applyFill="1" applyProtection="1">
      <alignment vertical="center"/>
      <protection hidden="1"/>
    </xf>
    <xf numFmtId="0" fontId="26" fillId="10" borderId="0" xfId="0" applyFont="1" applyFill="1" applyAlignment="1" applyProtection="1">
      <alignment horizontal="left" vertical="center" wrapText="1"/>
      <protection hidden="1"/>
    </xf>
    <xf numFmtId="0" fontId="29"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wrapText="1"/>
      <protection hidden="1"/>
    </xf>
    <xf numFmtId="0" fontId="26" fillId="10" borderId="0" xfId="0" applyFont="1" applyFill="1" applyAlignment="1" applyProtection="1">
      <alignment horizontal="center" vertical="center"/>
      <protection hidden="1"/>
    </xf>
    <xf numFmtId="0" fontId="19" fillId="0" borderId="0" xfId="0" applyFont="1" applyAlignment="1" applyProtection="1">
      <alignment horizontal="left" vertical="center" wrapText="1"/>
      <protection hidden="1"/>
    </xf>
    <xf numFmtId="0" fontId="19" fillId="5" borderId="0" xfId="0" applyFont="1" applyFill="1" applyAlignment="1" applyProtection="1">
      <alignment horizontal="left" vertical="center" wrapText="1"/>
      <protection locked="0" hidden="1"/>
    </xf>
    <xf numFmtId="6" fontId="19" fillId="4" borderId="1" xfId="2" applyFont="1" applyFill="1" applyBorder="1" applyAlignment="1" applyProtection="1">
      <alignment horizontal="right" vertical="center"/>
      <protection locked="0"/>
    </xf>
    <xf numFmtId="6" fontId="19" fillId="10" borderId="0" xfId="2" applyFont="1" applyFill="1" applyAlignment="1" applyProtection="1">
      <alignment horizontal="right" vertical="center"/>
      <protection hidden="1"/>
    </xf>
    <xf numFmtId="6" fontId="26" fillId="6" borderId="6" xfId="2" applyFont="1" applyFill="1" applyBorder="1" applyAlignment="1" applyProtection="1">
      <alignment horizontal="right" vertical="center"/>
      <protection hidden="1"/>
    </xf>
    <xf numFmtId="0" fontId="26" fillId="10" borderId="0" xfId="0" quotePrefix="1" applyFont="1" applyFill="1" applyAlignment="1" applyProtection="1">
      <alignment horizontal="center" vertical="center"/>
      <protection hidden="1"/>
    </xf>
    <xf numFmtId="0" fontId="20" fillId="0" borderId="0" xfId="0" applyFont="1" applyAlignment="1" applyProtection="1">
      <alignment vertical="center" wrapText="1"/>
      <protection hidden="1"/>
    </xf>
    <xf numFmtId="0" fontId="30" fillId="0" borderId="0" xfId="0" applyFont="1" applyAlignment="1" applyProtection="1">
      <alignment horizontal="left" vertical="center"/>
      <protection hidden="1"/>
    </xf>
    <xf numFmtId="0" fontId="25" fillId="0" borderId="0" xfId="0" applyFont="1" applyAlignment="1" applyProtection="1">
      <alignment horizontal="left" vertical="center"/>
      <protection hidden="1"/>
    </xf>
    <xf numFmtId="0" fontId="19" fillId="0" borderId="0" xfId="0" applyFont="1" applyAlignment="1" applyProtection="1">
      <alignment horizontal="left" vertical="center"/>
      <protection locked="0" hidden="1"/>
    </xf>
    <xf numFmtId="0" fontId="19" fillId="0" borderId="0" xfId="0" applyFont="1">
      <alignment vertical="center"/>
    </xf>
    <xf numFmtId="0" fontId="19" fillId="0" borderId="0" xfId="0" applyFont="1" applyAlignment="1">
      <alignment vertical="center" shrinkToFit="1"/>
    </xf>
    <xf numFmtId="0" fontId="19" fillId="0" borderId="0" xfId="0" applyFont="1" applyAlignment="1">
      <alignment horizontal="right" vertical="center"/>
    </xf>
    <xf numFmtId="0" fontId="21" fillId="0" borderId="0" xfId="0" applyFont="1" applyFill="1" applyAlignment="1">
      <alignment vertical="center"/>
    </xf>
    <xf numFmtId="0" fontId="21" fillId="13" borderId="0" xfId="0" applyFont="1" applyFill="1" applyAlignment="1">
      <alignment vertical="center"/>
    </xf>
    <xf numFmtId="0" fontId="19" fillId="0" borderId="0" xfId="0" applyFont="1" applyAlignment="1">
      <alignment horizontal="left" vertical="center"/>
    </xf>
    <xf numFmtId="0" fontId="19" fillId="5" borderId="0" xfId="0" applyFont="1" applyFill="1" applyAlignment="1" applyProtection="1">
      <alignment horizontal="centerContinuous" vertical="center"/>
      <protection locked="0"/>
    </xf>
    <xf numFmtId="0" fontId="19" fillId="5" borderId="0" xfId="0" applyFont="1" applyFill="1">
      <alignment vertical="center"/>
    </xf>
    <xf numFmtId="0" fontId="27" fillId="0" borderId="0" xfId="0" applyFont="1" applyAlignment="1">
      <alignment horizontal="left" vertical="center"/>
    </xf>
    <xf numFmtId="0" fontId="26" fillId="11" borderId="0" xfId="0" applyFont="1" applyFill="1">
      <alignment vertical="center"/>
    </xf>
    <xf numFmtId="0" fontId="19" fillId="11" borderId="0" xfId="0" applyFont="1" applyFill="1" applyAlignment="1">
      <alignment horizontal="left" vertical="center" shrinkToFit="1"/>
    </xf>
    <xf numFmtId="0" fontId="26" fillId="11" borderId="0" xfId="0" applyFont="1" applyFill="1" applyAlignment="1">
      <alignment vertical="center" shrinkToFit="1"/>
    </xf>
    <xf numFmtId="0" fontId="19" fillId="11" borderId="0" xfId="0" applyFont="1" applyFill="1" applyAlignment="1">
      <alignment horizontal="center" vertical="center"/>
    </xf>
    <xf numFmtId="0" fontId="19" fillId="11" borderId="0" xfId="0" applyFont="1" applyFill="1" applyAlignment="1">
      <alignment vertical="center" shrinkToFit="1"/>
    </xf>
    <xf numFmtId="0" fontId="19" fillId="0" borderId="0" xfId="0" applyFont="1" applyAlignment="1">
      <alignment horizontal="left" vertical="center" wrapText="1"/>
    </xf>
    <xf numFmtId="56" fontId="19" fillId="11" borderId="0" xfId="0" applyNumberFormat="1" applyFont="1" applyFill="1">
      <alignment vertical="center"/>
    </xf>
    <xf numFmtId="0" fontId="19" fillId="11" borderId="0" xfId="0" applyFont="1" applyFill="1">
      <alignment vertical="center"/>
    </xf>
    <xf numFmtId="0" fontId="27" fillId="11" borderId="0" xfId="0" applyFont="1" applyFill="1">
      <alignment vertical="center"/>
    </xf>
    <xf numFmtId="49" fontId="19" fillId="11" borderId="0" xfId="0" applyNumberFormat="1" applyFont="1" applyFill="1" applyAlignment="1">
      <alignment horizontal="left" vertical="center" wrapText="1"/>
    </xf>
    <xf numFmtId="49" fontId="19" fillId="11" borderId="0" xfId="0" applyNumberFormat="1" applyFont="1" applyFill="1" applyAlignment="1">
      <alignment horizontal="center" vertical="center"/>
    </xf>
    <xf numFmtId="49" fontId="19" fillId="11" borderId="0" xfId="0" applyNumberFormat="1" applyFont="1" applyFill="1" applyAlignment="1">
      <alignment vertical="center" shrinkToFit="1"/>
    </xf>
    <xf numFmtId="49" fontId="26" fillId="11" borderId="0" xfId="0" applyNumberFormat="1" applyFont="1" applyFill="1" applyAlignment="1">
      <alignment vertical="center" shrinkToFit="1"/>
    </xf>
    <xf numFmtId="49" fontId="19" fillId="0" borderId="1" xfId="0" applyNumberFormat="1" applyFont="1" applyBorder="1" applyAlignment="1" applyProtection="1">
      <alignment horizontal="left" vertical="center" shrinkToFit="1"/>
      <protection locked="0"/>
    </xf>
    <xf numFmtId="49" fontId="26" fillId="11" borderId="0" xfId="0" applyNumberFormat="1" applyFont="1" applyFill="1" applyAlignment="1">
      <alignment horizontal="left" vertical="center" shrinkToFit="1"/>
    </xf>
    <xf numFmtId="0" fontId="19" fillId="0" borderId="0" xfId="1" applyFont="1">
      <alignment vertical="center"/>
    </xf>
    <xf numFmtId="0" fontId="26" fillId="0" borderId="0" xfId="1" applyFont="1">
      <alignment vertical="center"/>
    </xf>
    <xf numFmtId="0" fontId="26" fillId="11" borderId="0" xfId="1" applyFont="1" applyFill="1" applyAlignment="1">
      <alignment vertical="center" shrinkToFit="1"/>
    </xf>
    <xf numFmtId="0" fontId="26" fillId="11" borderId="0" xfId="1" applyFont="1" applyFill="1">
      <alignment vertical="center"/>
    </xf>
    <xf numFmtId="0" fontId="19" fillId="10" borderId="0" xfId="0" applyFont="1" applyFill="1">
      <alignment vertical="center"/>
    </xf>
    <xf numFmtId="0" fontId="26" fillId="10" borderId="0" xfId="0" applyFont="1" applyFill="1">
      <alignment vertical="center"/>
    </xf>
    <xf numFmtId="0" fontId="26" fillId="10" borderId="0" xfId="0" applyFont="1" applyFill="1" applyAlignment="1">
      <alignment vertical="center" shrinkToFit="1"/>
    </xf>
    <xf numFmtId="0" fontId="19" fillId="10" borderId="0" xfId="0" applyFont="1" applyFill="1" applyAlignment="1">
      <alignment horizontal="right" vertical="center"/>
    </xf>
    <xf numFmtId="0" fontId="19" fillId="10" borderId="0" xfId="0" applyFont="1" applyFill="1" applyAlignment="1">
      <alignment vertical="center" shrinkToFit="1"/>
    </xf>
    <xf numFmtId="0" fontId="19" fillId="10" borderId="0" xfId="0" applyFont="1" applyFill="1" applyAlignment="1">
      <alignment horizontal="left" vertical="center"/>
    </xf>
    <xf numFmtId="0" fontId="19" fillId="6" borderId="6" xfId="0" applyFont="1" applyFill="1" applyBorder="1" applyAlignment="1">
      <alignment horizontal="left" vertical="center" shrinkToFit="1"/>
    </xf>
    <xf numFmtId="0" fontId="19" fillId="5" borderId="0" xfId="0" applyFont="1" applyFill="1" applyAlignment="1" applyProtection="1">
      <alignment horizontal="left" vertical="center"/>
      <protection locked="0"/>
    </xf>
    <xf numFmtId="0" fontId="19" fillId="10" borderId="0" xfId="0" applyFont="1" applyFill="1" applyAlignment="1">
      <alignment horizontal="left" vertical="center" shrinkToFit="1"/>
    </xf>
    <xf numFmtId="0" fontId="19" fillId="10" borderId="0" xfId="0" applyFont="1" applyFill="1" applyAlignment="1">
      <alignment horizontal="right" vertical="center" shrinkToFit="1"/>
    </xf>
    <xf numFmtId="0" fontId="19" fillId="5" borderId="0" xfId="0" applyFont="1" applyFill="1" applyAlignment="1">
      <alignment vertical="center" shrinkToFit="1"/>
    </xf>
    <xf numFmtId="0" fontId="19" fillId="5" borderId="0" xfId="0" applyFont="1" applyFill="1" applyAlignment="1">
      <alignment horizontal="left" vertical="center" shrinkToFit="1"/>
    </xf>
    <xf numFmtId="0" fontId="19" fillId="5" borderId="0" xfId="0" applyFont="1" applyFill="1" applyAlignment="1">
      <alignment horizontal="right" vertical="center" shrinkToFit="1"/>
    </xf>
    <xf numFmtId="0" fontId="19" fillId="5" borderId="0" xfId="0" applyFont="1" applyFill="1" applyAlignment="1">
      <alignment horizontal="left" vertical="center"/>
    </xf>
    <xf numFmtId="0" fontId="26" fillId="5" borderId="0" xfId="0" applyFont="1" applyFill="1">
      <alignment vertical="center"/>
    </xf>
    <xf numFmtId="0" fontId="26" fillId="5" borderId="0" xfId="0" applyFont="1" applyFill="1" applyAlignment="1">
      <alignment vertical="center" shrinkToFit="1"/>
    </xf>
    <xf numFmtId="0" fontId="19" fillId="5" borderId="0" xfId="0" applyFont="1" applyFill="1" applyAlignment="1">
      <alignment horizontal="right" vertical="center"/>
    </xf>
    <xf numFmtId="0" fontId="34" fillId="5" borderId="0" xfId="3" applyFont="1" applyFill="1" applyAlignment="1">
      <alignment horizontal="right" vertical="center" shrinkToFit="1"/>
    </xf>
    <xf numFmtId="0" fontId="26" fillId="11" borderId="0" xfId="0" applyFont="1" applyFill="1" applyAlignment="1">
      <alignment horizontal="left" vertical="center"/>
    </xf>
    <xf numFmtId="0" fontId="19" fillId="11" borderId="0" xfId="0" applyFont="1" applyFill="1" applyAlignment="1">
      <alignment horizontal="left" vertical="center"/>
    </xf>
    <xf numFmtId="0" fontId="19" fillId="11" borderId="0" xfId="0" applyFont="1" applyFill="1" applyAlignment="1">
      <alignment horizontal="right" vertical="center"/>
    </xf>
    <xf numFmtId="6" fontId="19" fillId="11" borderId="0" xfId="2" applyFont="1" applyFill="1" applyAlignment="1" applyProtection="1">
      <alignment horizontal="right" vertical="center"/>
    </xf>
    <xf numFmtId="6" fontId="19" fillId="11" borderId="0" xfId="2" applyFont="1" applyFill="1" applyAlignment="1">
      <alignment horizontal="right" vertical="center"/>
    </xf>
    <xf numFmtId="0" fontId="19" fillId="11" borderId="0" xfId="0" applyFont="1" applyFill="1" applyAlignment="1">
      <alignment horizontal="right" vertical="center" wrapText="1"/>
    </xf>
    <xf numFmtId="0" fontId="29" fillId="11" borderId="0" xfId="0" applyFont="1" applyFill="1" applyAlignment="1">
      <alignment horizontal="center" vertical="center" wrapText="1"/>
    </xf>
    <xf numFmtId="0" fontId="30" fillId="11" borderId="0" xfId="0" applyFont="1" applyFill="1" applyAlignment="1">
      <alignment horizontal="center" vertical="center" wrapText="1"/>
    </xf>
    <xf numFmtId="0" fontId="26" fillId="11" borderId="0" xfId="0" applyFont="1" applyFill="1" applyAlignment="1">
      <alignment horizontal="center" vertical="center"/>
    </xf>
    <xf numFmtId="0" fontId="26" fillId="11" borderId="0" xfId="0" applyFont="1" applyFill="1" applyAlignment="1">
      <alignment horizontal="left" vertical="center" shrinkToFit="1"/>
    </xf>
    <xf numFmtId="6" fontId="19" fillId="6" borderId="6" xfId="2" applyFont="1" applyFill="1" applyBorder="1" applyAlignment="1" applyProtection="1">
      <alignment horizontal="right" vertical="center"/>
    </xf>
    <xf numFmtId="6" fontId="26" fillId="6" borderId="6" xfId="2" applyFont="1" applyFill="1" applyBorder="1" applyAlignment="1">
      <alignment horizontal="right" vertical="center"/>
    </xf>
    <xf numFmtId="0" fontId="26" fillId="11" borderId="0" xfId="0" quotePrefix="1" applyFont="1" applyFill="1" applyAlignment="1">
      <alignment horizontal="center" vertical="center"/>
    </xf>
    <xf numFmtId="0" fontId="19" fillId="8" borderId="0" xfId="0" applyFont="1" applyFill="1">
      <alignment vertical="center"/>
    </xf>
    <xf numFmtId="0" fontId="26" fillId="8" borderId="0" xfId="0" applyFont="1" applyFill="1" applyAlignment="1">
      <alignment horizontal="left" vertical="center" shrinkToFit="1"/>
    </xf>
    <xf numFmtId="0" fontId="19" fillId="8" borderId="0" xfId="0" applyFont="1" applyFill="1" applyAlignment="1">
      <alignment horizontal="right" vertical="center"/>
    </xf>
    <xf numFmtId="0" fontId="26" fillId="8" borderId="0" xfId="0" applyFont="1" applyFill="1">
      <alignment vertical="center"/>
    </xf>
    <xf numFmtId="6" fontId="19" fillId="8" borderId="0" xfId="2" applyFont="1" applyFill="1" applyAlignment="1">
      <alignment horizontal="right" vertical="center"/>
    </xf>
    <xf numFmtId="0" fontId="19" fillId="8" borderId="0" xfId="0" applyFont="1" applyFill="1" applyAlignment="1">
      <alignment horizontal="left" vertical="center"/>
    </xf>
    <xf numFmtId="0" fontId="26" fillId="8" borderId="0" xfId="0" quotePrefix="1" applyFont="1" applyFill="1" applyAlignment="1">
      <alignment horizontal="center" vertical="center"/>
    </xf>
    <xf numFmtId="0" fontId="25" fillId="8" borderId="0" xfId="0" applyFont="1" applyFill="1" applyAlignment="1">
      <alignment horizontal="left" vertical="center"/>
    </xf>
    <xf numFmtId="0" fontId="26" fillId="8" borderId="0" xfId="0" applyFont="1" applyFill="1" applyAlignment="1">
      <alignment vertical="center" shrinkToFit="1"/>
    </xf>
    <xf numFmtId="0" fontId="19" fillId="8" borderId="0" xfId="0" applyFont="1" applyFill="1" applyAlignment="1">
      <alignment vertical="center" shrinkToFit="1"/>
    </xf>
    <xf numFmtId="0" fontId="34" fillId="8" borderId="0" xfId="3" applyFont="1" applyFill="1" applyAlignment="1">
      <alignment horizontal="right" vertical="center" shrinkToFit="1"/>
    </xf>
    <xf numFmtId="0" fontId="36" fillId="10" borderId="0" xfId="0" applyFont="1" applyFill="1" applyAlignment="1" applyProtection="1">
      <alignment horizontal="left" vertical="center" wrapText="1"/>
      <protection hidden="1"/>
    </xf>
    <xf numFmtId="0" fontId="19" fillId="10" borderId="0" xfId="0" applyFont="1" applyFill="1" applyAlignment="1">
      <alignment horizontal="center" vertical="center"/>
    </xf>
    <xf numFmtId="0" fontId="25" fillId="10" borderId="0" xfId="0" applyFont="1" applyFill="1" applyAlignment="1" applyProtection="1">
      <alignment horizontal="center" vertical="center" wrapText="1"/>
      <protection hidden="1"/>
    </xf>
    <xf numFmtId="0" fontId="25" fillId="11" borderId="0" xfId="0" applyFont="1" applyFill="1" applyAlignment="1" applyProtection="1">
      <alignment horizontal="center" vertical="center" wrapText="1"/>
      <protection hidden="1"/>
    </xf>
    <xf numFmtId="0" fontId="25" fillId="11" borderId="0" xfId="0" applyFont="1" applyFill="1">
      <alignment vertical="center"/>
    </xf>
    <xf numFmtId="0" fontId="25" fillId="10" borderId="0" xfId="0" applyFont="1" applyFill="1">
      <alignment vertical="center"/>
    </xf>
    <xf numFmtId="0" fontId="3" fillId="0" borderId="0" xfId="5" applyFont="1">
      <alignment vertical="center"/>
    </xf>
    <xf numFmtId="0" fontId="3" fillId="0" borderId="0" xfId="5" applyFont="1" applyAlignment="1">
      <alignment vertical="center" wrapText="1"/>
    </xf>
    <xf numFmtId="0" fontId="19" fillId="10" borderId="0" xfId="0" applyFont="1" applyFill="1" applyAlignment="1" applyProtection="1">
      <alignment horizontal="center" vertical="center" wrapText="1"/>
      <protection hidden="1"/>
    </xf>
    <xf numFmtId="0" fontId="20" fillId="0" borderId="0" xfId="0" applyFont="1" applyAlignment="1" applyProtection="1">
      <alignment horizontal="left" vertical="center" wrapText="1"/>
      <protection hidden="1"/>
    </xf>
    <xf numFmtId="0" fontId="19" fillId="10" borderId="0" xfId="0" applyFont="1" applyFill="1" applyAlignment="1" applyProtection="1">
      <alignment horizontal="left" vertical="center" wrapText="1"/>
      <protection hidden="1"/>
    </xf>
    <xf numFmtId="0" fontId="19" fillId="10" borderId="0" xfId="0" applyFont="1" applyFill="1" applyAlignment="1" applyProtection="1">
      <alignment horizontal="left" vertical="center"/>
      <protection hidden="1"/>
    </xf>
    <xf numFmtId="0" fontId="19" fillId="0" borderId="0" xfId="0" applyFont="1" applyAlignment="1">
      <alignment vertical="center" wrapText="1"/>
    </xf>
    <xf numFmtId="0" fontId="19" fillId="11" borderId="0" xfId="0" applyFont="1" applyFill="1" applyAlignment="1">
      <alignment horizontal="center" vertical="center" wrapText="1"/>
    </xf>
    <xf numFmtId="49" fontId="19" fillId="0" borderId="1" xfId="0" applyNumberFormat="1" applyFont="1" applyBorder="1" applyAlignment="1" applyProtection="1">
      <alignment vertical="center" shrinkToFit="1"/>
      <protection locked="0"/>
    </xf>
    <xf numFmtId="0" fontId="19" fillId="11" borderId="0" xfId="0" applyFont="1" applyFill="1" applyAlignment="1">
      <alignment horizontal="left" vertical="center" wrapText="1"/>
    </xf>
    <xf numFmtId="49" fontId="19" fillId="6" borderId="6" xfId="0" applyNumberFormat="1" applyFont="1" applyFill="1" applyBorder="1" applyAlignment="1" applyProtection="1">
      <alignment vertical="center" shrinkToFit="1"/>
      <protection hidden="1"/>
    </xf>
    <xf numFmtId="0" fontId="19" fillId="10" borderId="0" xfId="0" applyFont="1" applyFill="1" applyAlignment="1" applyProtection="1">
      <alignment horizontal="left" vertical="center" wrapText="1"/>
      <protection hidden="1"/>
    </xf>
    <xf numFmtId="0" fontId="19" fillId="10" borderId="0" xfId="0" applyFont="1" applyFill="1" applyAlignment="1" applyProtection="1">
      <alignment horizontal="left" vertical="center"/>
      <protection hidden="1"/>
    </xf>
    <xf numFmtId="0" fontId="20" fillId="0" borderId="0" xfId="0" applyFont="1" applyAlignment="1" applyProtection="1">
      <alignment horizontal="left" vertical="center" wrapText="1"/>
      <protection hidden="1"/>
    </xf>
    <xf numFmtId="0" fontId="19" fillId="10" borderId="0" xfId="0" applyFont="1" applyFill="1" applyAlignment="1" applyProtection="1">
      <alignment horizontal="center" vertical="center" wrapText="1"/>
      <protection hidden="1"/>
    </xf>
    <xf numFmtId="49" fontId="19" fillId="0" borderId="1" xfId="0" applyNumberFormat="1" applyFont="1" applyBorder="1" applyAlignment="1" applyProtection="1">
      <alignment vertical="center" shrinkToFit="1"/>
      <protection locked="0"/>
    </xf>
    <xf numFmtId="49" fontId="19" fillId="6" borderId="6" xfId="0" applyNumberFormat="1" applyFont="1" applyFill="1" applyBorder="1" applyAlignment="1" applyProtection="1">
      <alignment vertical="center" shrinkToFit="1"/>
      <protection hidden="1"/>
    </xf>
    <xf numFmtId="0" fontId="19" fillId="11" borderId="0" xfId="0" applyFont="1" applyFill="1" applyAlignment="1">
      <alignment horizontal="left" vertical="center" wrapText="1"/>
    </xf>
    <xf numFmtId="0" fontId="19" fillId="11" borderId="0" xfId="0" applyFont="1" applyFill="1" applyAlignment="1">
      <alignment horizontal="center" vertical="center" wrapText="1"/>
    </xf>
    <xf numFmtId="0" fontId="19" fillId="0" borderId="0" xfId="0" applyFont="1" applyAlignment="1">
      <alignment vertical="center" wrapText="1"/>
    </xf>
    <xf numFmtId="0" fontId="37" fillId="5" borderId="0" xfId="0" applyFont="1" applyFill="1" applyAlignment="1" applyProtection="1">
      <alignment horizontal="left" vertical="center"/>
      <protection locked="0" hidden="1"/>
    </xf>
    <xf numFmtId="0" fontId="38" fillId="0" borderId="0" xfId="0" applyFont="1" applyAlignment="1" applyProtection="1">
      <alignment horizontal="left" vertical="center" wrapText="1"/>
      <protection hidden="1"/>
    </xf>
    <xf numFmtId="0" fontId="37" fillId="0" borderId="0" xfId="0" applyFont="1" applyAlignment="1" applyProtection="1">
      <alignment horizontal="left" vertical="center"/>
      <protection hidden="1"/>
    </xf>
    <xf numFmtId="0" fontId="8" fillId="0" borderId="0" xfId="0" applyFont="1" applyAlignment="1" applyProtection="1">
      <alignment horizontal="left" vertical="center"/>
      <protection hidden="1"/>
    </xf>
    <xf numFmtId="0" fontId="8" fillId="5" borderId="0" xfId="0" applyFont="1" applyFill="1" applyAlignment="1" applyProtection="1">
      <alignment horizontal="left" vertical="center"/>
      <protection locked="0" hidden="1"/>
    </xf>
    <xf numFmtId="0" fontId="39" fillId="0" borderId="0" xfId="0" applyFont="1" applyAlignment="1" applyProtection="1">
      <alignment horizontal="left" vertical="center" wrapText="1"/>
      <protection hidden="1"/>
    </xf>
    <xf numFmtId="0" fontId="21" fillId="0" borderId="0" xfId="0" applyFont="1">
      <alignment vertical="center"/>
    </xf>
    <xf numFmtId="0" fontId="21" fillId="13" borderId="0" xfId="0" applyFont="1" applyFill="1">
      <alignment vertical="center"/>
    </xf>
    <xf numFmtId="0" fontId="40" fillId="0" borderId="0" xfId="0" applyFont="1">
      <alignment vertical="center"/>
    </xf>
    <xf numFmtId="0" fontId="40" fillId="0" borderId="0" xfId="0" applyFont="1" applyAlignment="1">
      <alignment vertical="center" shrinkToFit="1"/>
    </xf>
    <xf numFmtId="0" fontId="40" fillId="0" borderId="0" xfId="0" applyFont="1" applyAlignment="1">
      <alignment horizontal="right" vertical="center"/>
    </xf>
    <xf numFmtId="0" fontId="40" fillId="0" borderId="0" xfId="0" applyFont="1" applyProtection="1">
      <alignment vertical="center"/>
      <protection hidden="1"/>
    </xf>
    <xf numFmtId="0" fontId="2" fillId="0" borderId="0" xfId="5" applyFont="1">
      <alignment vertical="center"/>
    </xf>
    <xf numFmtId="49" fontId="2" fillId="0" borderId="0" xfId="5" applyNumberFormat="1" applyFont="1">
      <alignment vertical="center"/>
    </xf>
    <xf numFmtId="49" fontId="9" fillId="0" borderId="0" xfId="5" applyNumberFormat="1">
      <alignment vertical="center"/>
    </xf>
    <xf numFmtId="0" fontId="9" fillId="3" borderId="0" xfId="5" applyFill="1" applyAlignment="1"/>
    <xf numFmtId="0" fontId="9" fillId="3" borderId="0" xfId="5" applyFill="1">
      <alignment vertical="center"/>
    </xf>
    <xf numFmtId="0" fontId="42" fillId="3" borderId="5" xfId="10" applyFont="1" applyFill="1" applyBorder="1" applyAlignment="1" applyProtection="1">
      <alignment horizontal="center" vertical="center" wrapText="1"/>
      <protection hidden="1"/>
    </xf>
    <xf numFmtId="0" fontId="43" fillId="3" borderId="5" xfId="10" applyFont="1" applyFill="1" applyBorder="1" applyAlignment="1" applyProtection="1">
      <alignment horizontal="center" vertical="center" wrapText="1"/>
      <protection hidden="1"/>
    </xf>
    <xf numFmtId="0" fontId="42" fillId="3" borderId="5" xfId="10" applyFont="1" applyFill="1" applyBorder="1" applyAlignment="1">
      <alignment horizontal="center" vertical="center" wrapText="1"/>
    </xf>
    <xf numFmtId="0" fontId="1" fillId="0" borderId="0" xfId="10" applyAlignment="1">
      <alignment horizontal="center" vertical="center"/>
    </xf>
    <xf numFmtId="0" fontId="1" fillId="0" borderId="23" xfId="10" applyBorder="1">
      <alignment vertical="center"/>
    </xf>
    <xf numFmtId="0" fontId="37" fillId="0" borderId="0" xfId="10" applyFont="1">
      <alignment vertical="center"/>
    </xf>
    <xf numFmtId="0" fontId="1" fillId="0" borderId="0" xfId="10">
      <alignment vertical="center"/>
    </xf>
    <xf numFmtId="0" fontId="32" fillId="3" borderId="0" xfId="0" applyFont="1" applyFill="1" applyAlignment="1" applyProtection="1">
      <alignment horizontal="center" vertical="center"/>
      <protection hidden="1"/>
    </xf>
    <xf numFmtId="0" fontId="31" fillId="0" borderId="2" xfId="0" applyFont="1" applyBorder="1" applyProtection="1">
      <alignment vertical="center"/>
      <protection locked="0"/>
    </xf>
    <xf numFmtId="0" fontId="31" fillId="0" borderId="3" xfId="0" applyFont="1" applyBorder="1" applyProtection="1">
      <alignment vertical="center"/>
      <protection locked="0"/>
    </xf>
    <xf numFmtId="0" fontId="31" fillId="0" borderId="4" xfId="0" applyFont="1" applyBorder="1" applyProtection="1">
      <alignment vertical="center"/>
      <protection locked="0"/>
    </xf>
    <xf numFmtId="0" fontId="19" fillId="10" borderId="0" xfId="0" applyFont="1" applyFill="1" applyAlignment="1" applyProtection="1">
      <alignment horizontal="center" vertical="center" wrapText="1"/>
      <protection hidden="1"/>
    </xf>
    <xf numFmtId="0" fontId="22" fillId="12" borderId="0" xfId="3" applyFont="1" applyFill="1" applyAlignment="1" applyProtection="1">
      <alignment horizontal="center" vertical="center"/>
      <protection locked="0" hidden="1"/>
    </xf>
    <xf numFmtId="0" fontId="19" fillId="6" borderId="13" xfId="0" applyFont="1" applyFill="1" applyBorder="1" applyAlignment="1" applyProtection="1">
      <alignment horizontal="left" vertical="center" shrinkToFit="1"/>
      <protection hidden="1"/>
    </xf>
    <xf numFmtId="0" fontId="19" fillId="6" borderId="15" xfId="0" applyFont="1" applyFill="1" applyBorder="1" applyAlignment="1" applyProtection="1">
      <alignment horizontal="left" vertical="center" shrinkToFit="1"/>
      <protection hidden="1"/>
    </xf>
    <xf numFmtId="0" fontId="19" fillId="6" borderId="14" xfId="0" applyFont="1" applyFill="1" applyBorder="1" applyAlignment="1" applyProtection="1">
      <alignment horizontal="left" vertical="center" shrinkToFit="1"/>
      <protection hidden="1"/>
    </xf>
    <xf numFmtId="0" fontId="19" fillId="3" borderId="0" xfId="0" applyFont="1" applyFill="1" applyAlignment="1" applyProtection="1">
      <alignment horizontal="center" vertical="center" wrapText="1" shrinkToFit="1"/>
      <protection hidden="1"/>
    </xf>
    <xf numFmtId="0" fontId="19" fillId="3" borderId="0" xfId="0" applyFont="1" applyFill="1" applyAlignment="1" applyProtection="1">
      <alignment horizontal="center" vertical="center" shrinkToFit="1"/>
      <protection hidden="1"/>
    </xf>
    <xf numFmtId="0" fontId="19" fillId="6" borderId="13" xfId="0" applyFont="1" applyFill="1" applyBorder="1" applyAlignment="1" applyProtection="1">
      <alignment horizontal="center" vertical="center" shrinkToFit="1"/>
      <protection hidden="1"/>
    </xf>
    <xf numFmtId="0" fontId="19" fillId="6" borderId="15" xfId="0" applyFont="1" applyFill="1" applyBorder="1" applyAlignment="1" applyProtection="1">
      <alignment horizontal="center" vertical="center" shrinkToFit="1"/>
      <protection hidden="1"/>
    </xf>
    <xf numFmtId="0" fontId="19" fillId="6" borderId="14" xfId="0" applyFont="1" applyFill="1" applyBorder="1" applyAlignment="1" applyProtection="1">
      <alignment horizontal="center" vertical="center" shrinkToFit="1"/>
      <protection hidden="1"/>
    </xf>
    <xf numFmtId="0" fontId="20" fillId="0" borderId="0" xfId="0" applyFont="1" applyAlignment="1" applyProtection="1">
      <alignment horizontal="left" vertical="center" wrapText="1"/>
      <protection hidden="1"/>
    </xf>
    <xf numFmtId="0" fontId="19" fillId="4" borderId="2" xfId="0" applyFont="1" applyFill="1" applyBorder="1" applyAlignment="1" applyProtection="1">
      <alignment horizontal="left" vertical="center"/>
      <protection locked="0"/>
    </xf>
    <xf numFmtId="0" fontId="19" fillId="4" borderId="3" xfId="0" applyFont="1" applyFill="1" applyBorder="1" applyAlignment="1" applyProtection="1">
      <alignment horizontal="left" vertical="center"/>
      <protection locked="0"/>
    </xf>
    <xf numFmtId="0" fontId="19" fillId="4" borderId="4" xfId="0" applyFont="1" applyFill="1" applyBorder="1" applyAlignment="1" applyProtection="1">
      <alignment horizontal="left" vertical="center"/>
      <protection locked="0"/>
    </xf>
    <xf numFmtId="49" fontId="19" fillId="4" borderId="2" xfId="0" applyNumberFormat="1" applyFont="1" applyFill="1" applyBorder="1" applyAlignment="1" applyProtection="1">
      <alignment horizontal="left" vertical="center"/>
      <protection locked="0"/>
    </xf>
    <xf numFmtId="49" fontId="19" fillId="4" borderId="3" xfId="0" applyNumberFormat="1" applyFont="1" applyFill="1" applyBorder="1" applyAlignment="1" applyProtection="1">
      <alignment horizontal="left" vertical="center"/>
      <protection locked="0"/>
    </xf>
    <xf numFmtId="49" fontId="19" fillId="4" borderId="4" xfId="0" applyNumberFormat="1" applyFont="1" applyFill="1" applyBorder="1" applyAlignment="1" applyProtection="1">
      <alignment horizontal="left" vertical="center"/>
      <protection locked="0"/>
    </xf>
    <xf numFmtId="0" fontId="35" fillId="10" borderId="0" xfId="0" applyFont="1" applyFill="1" applyAlignment="1" applyProtection="1">
      <alignment horizontal="left" vertical="center" wrapText="1"/>
      <protection hidden="1"/>
    </xf>
    <xf numFmtId="0" fontId="21" fillId="13" borderId="0" xfId="0" applyFont="1" applyFill="1" applyAlignment="1" applyProtection="1">
      <alignment horizontal="center" vertical="center"/>
      <protection hidden="1"/>
    </xf>
    <xf numFmtId="0" fontId="19" fillId="7" borderId="2" xfId="0" applyFont="1" applyFill="1" applyBorder="1" applyAlignment="1" applyProtection="1">
      <alignment horizontal="left" vertical="center"/>
      <protection hidden="1"/>
    </xf>
    <xf numFmtId="0" fontId="19" fillId="7" borderId="4" xfId="0" applyFont="1" applyFill="1" applyBorder="1" applyAlignment="1" applyProtection="1">
      <alignment horizontal="left" vertical="center"/>
      <protection hidden="1"/>
    </xf>
    <xf numFmtId="0" fontId="19" fillId="6" borderId="13" xfId="0" applyFont="1" applyFill="1" applyBorder="1" applyAlignment="1" applyProtection="1">
      <alignment horizontal="left" vertical="center"/>
      <protection hidden="1"/>
    </xf>
    <xf numFmtId="0" fontId="19" fillId="6" borderId="14" xfId="0" applyFont="1" applyFill="1" applyBorder="1" applyAlignment="1" applyProtection="1">
      <alignment horizontal="left" vertical="center"/>
      <protection hidden="1"/>
    </xf>
    <xf numFmtId="0" fontId="19" fillId="10" borderId="0" xfId="0" applyFont="1" applyFill="1" applyAlignment="1" applyProtection="1">
      <alignment horizontal="left" vertical="center" wrapText="1"/>
      <protection hidden="1"/>
    </xf>
    <xf numFmtId="0" fontId="19" fillId="10" borderId="0" xfId="0" applyFont="1" applyFill="1" applyAlignment="1" applyProtection="1">
      <alignment horizontal="left" vertical="center"/>
      <protection hidden="1"/>
    </xf>
    <xf numFmtId="0" fontId="21" fillId="13" borderId="0" xfId="0" applyFont="1" applyFill="1" applyAlignment="1">
      <alignment horizontal="center" vertical="center"/>
    </xf>
    <xf numFmtId="0" fontId="19" fillId="0" borderId="0" xfId="0" applyFont="1" applyAlignment="1">
      <alignment vertical="center" wrapText="1"/>
    </xf>
    <xf numFmtId="0" fontId="34" fillId="8" borderId="0" xfId="3" applyFont="1" applyFill="1" applyAlignment="1" applyProtection="1">
      <alignment horizontal="right" vertical="center" shrinkToFit="1"/>
      <protection locked="0"/>
    </xf>
    <xf numFmtId="0" fontId="31" fillId="4" borderId="2" xfId="0" applyFont="1" applyFill="1" applyBorder="1" applyProtection="1">
      <alignment vertical="center"/>
      <protection locked="0"/>
    </xf>
    <xf numFmtId="0" fontId="31" fillId="4" borderId="3" xfId="0" applyFont="1" applyFill="1" applyBorder="1" applyProtection="1">
      <alignment vertical="center"/>
      <protection locked="0"/>
    </xf>
    <xf numFmtId="0" fontId="31" fillId="4" borderId="4" xfId="0" applyFont="1" applyFill="1" applyBorder="1" applyProtection="1">
      <alignment vertical="center"/>
      <protection locked="0"/>
    </xf>
    <xf numFmtId="0" fontId="34" fillId="5" borderId="0" xfId="3" applyFont="1" applyFill="1" applyAlignment="1" applyProtection="1">
      <alignment horizontal="right" vertical="center" shrinkToFit="1"/>
      <protection locked="0"/>
    </xf>
    <xf numFmtId="0" fontId="19" fillId="11" borderId="0" xfId="0" applyFont="1" applyFill="1" applyAlignment="1">
      <alignment horizontal="center" vertical="center" wrapText="1"/>
    </xf>
    <xf numFmtId="0" fontId="31" fillId="6" borderId="13" xfId="0" applyFont="1" applyFill="1" applyBorder="1">
      <alignment vertical="center"/>
    </xf>
    <xf numFmtId="0" fontId="31" fillId="6" borderId="15" xfId="0" applyFont="1" applyFill="1" applyBorder="1">
      <alignment vertical="center"/>
    </xf>
    <xf numFmtId="0" fontId="31" fillId="6" borderId="14" xfId="0" applyFont="1" applyFill="1" applyBorder="1">
      <alignment vertical="center"/>
    </xf>
    <xf numFmtId="0" fontId="19" fillId="11" borderId="0" xfId="0" applyFont="1" applyFill="1" applyAlignment="1">
      <alignment horizontal="left" vertical="top" wrapText="1"/>
    </xf>
    <xf numFmtId="0" fontId="34" fillId="0" borderId="0" xfId="3" applyFont="1" applyAlignment="1" applyProtection="1">
      <alignment vertical="center"/>
      <protection locked="0"/>
    </xf>
    <xf numFmtId="0" fontId="34" fillId="11" borderId="0" xfId="3" applyFont="1" applyFill="1" applyAlignment="1" applyProtection="1">
      <alignment horizontal="right" vertical="center" shrinkToFit="1"/>
      <protection locked="0"/>
    </xf>
    <xf numFmtId="49" fontId="19" fillId="0" borderId="1" xfId="0" applyNumberFormat="1" applyFont="1" applyBorder="1" applyAlignment="1" applyProtection="1">
      <alignment vertical="center" shrinkToFit="1"/>
      <protection locked="0"/>
    </xf>
    <xf numFmtId="0" fontId="19" fillId="11" borderId="0" xfId="0" applyFont="1" applyFill="1" applyAlignment="1">
      <alignment horizontal="left" vertical="center" wrapText="1"/>
    </xf>
    <xf numFmtId="49" fontId="19" fillId="6" borderId="6" xfId="0" applyNumberFormat="1" applyFont="1" applyFill="1" applyBorder="1" applyAlignment="1" applyProtection="1">
      <alignment vertical="center" shrinkToFit="1"/>
      <protection hidden="1"/>
    </xf>
    <xf numFmtId="0" fontId="19" fillId="6" borderId="20" xfId="0" applyFont="1" applyFill="1" applyBorder="1" applyAlignment="1" applyProtection="1">
      <alignment horizontal="center" vertical="center" shrinkToFit="1"/>
      <protection hidden="1"/>
    </xf>
    <xf numFmtId="0" fontId="19" fillId="6" borderId="21" xfId="0" applyFont="1" applyFill="1" applyBorder="1" applyAlignment="1" applyProtection="1">
      <alignment horizontal="center" vertical="center" shrinkToFit="1"/>
      <protection hidden="1"/>
    </xf>
    <xf numFmtId="0" fontId="19" fillId="6" borderId="22" xfId="0" applyFont="1" applyFill="1" applyBorder="1" applyAlignment="1" applyProtection="1">
      <alignment horizontal="center" vertical="center" shrinkToFit="1"/>
      <protection hidden="1"/>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BFD03F6E-32AB-4F95-B7B3-3DD49721B675}"/>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s0yEo9Yf4Eat8WPdX8Y7Jw==/&#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12C38-394E-432F-896A-8843CD984AB7}">
  <sheetPr>
    <tabColor rgb="FFFFFF00"/>
  </sheetPr>
  <dimension ref="A1:G31"/>
  <sheetViews>
    <sheetView zoomScale="115" zoomScaleNormal="115" workbookViewId="0">
      <selection activeCell="A2" sqref="A2"/>
    </sheetView>
  </sheetViews>
  <sheetFormatPr defaultColWidth="8.88671875" defaultRowHeight="13.5" customHeight="1" x14ac:dyDescent="0.2"/>
  <cols>
    <col min="1" max="2" width="21.88671875" style="215" customWidth="1"/>
    <col min="3" max="3" width="79.109375" style="215" customWidth="1"/>
    <col min="4" max="7" width="10.21875" style="215" customWidth="1"/>
    <col min="8" max="16384" width="8.88671875" style="215"/>
  </cols>
  <sheetData>
    <row r="1" spans="1:7" s="212" customFormat="1" ht="34.200000000000003" customHeight="1" x14ac:dyDescent="0.2">
      <c r="A1" s="209" t="s">
        <v>353</v>
      </c>
      <c r="B1" s="209" t="s">
        <v>354</v>
      </c>
      <c r="C1" s="210" t="s">
        <v>355</v>
      </c>
      <c r="D1" s="211" t="s">
        <v>356</v>
      </c>
      <c r="E1" s="211" t="s">
        <v>357</v>
      </c>
      <c r="F1" s="211" t="s">
        <v>358</v>
      </c>
      <c r="G1" s="211" t="s">
        <v>359</v>
      </c>
    </row>
    <row r="2" spans="1:7" ht="17.399999999999999" customHeight="1" x14ac:dyDescent="0.2">
      <c r="A2" s="213" t="str" cm="1">
        <f t="array" aca="1" ref="A2" ca="1">IFERROR(IF(INDIRECT("'"&amp;$C2&amp;"'!"&amp;D2&amp;E2)="","",INDIRECT("'"&amp;$C2&amp;"'!"&amp;D2&amp;E2)),"")</f>
        <v/>
      </c>
      <c r="B2" s="213" t="str" cm="1">
        <f t="array" aca="1" ref="B2" ca="1">IFERROR(IF(OR(INDIRECT("'"&amp;$C2&amp;"'!"&amp;F2&amp;G2)="",INDIRECT("'"&amp;$C2&amp;"'!"&amp;F2&amp;G2)&lt;=0),"",INDIRECT("'"&amp;$C2&amp;"'!"&amp;F2&amp;G2)),"")</f>
        <v/>
      </c>
      <c r="C2" s="214" t="s">
        <v>360</v>
      </c>
      <c r="D2" s="214" t="s">
        <v>361</v>
      </c>
      <c r="E2" s="214">
        <v>21</v>
      </c>
      <c r="F2" s="214" t="s">
        <v>362</v>
      </c>
      <c r="G2" s="214">
        <v>323</v>
      </c>
    </row>
    <row r="3" spans="1:7" ht="18" x14ac:dyDescent="0.2">
      <c r="A3" s="215" t="str" cm="1">
        <f t="array" aca="1" ref="A3" ca="1">IFERROR(IF(INDIRECT("'"&amp;$C3&amp;"'!"&amp;D3&amp;E3)="","",INDIRECT("'"&amp;$C3&amp;"'!"&amp;D3&amp;E3)),"")</f>
        <v/>
      </c>
      <c r="B3" s="215" t="str" cm="1">
        <f t="array" aca="1" ref="B3" ca="1">IFERROR(IF(OR(INDIRECT("'"&amp;$C3&amp;"'!"&amp;F3&amp;G3)="",INDIRECT("'"&amp;$C3&amp;"'!"&amp;F3&amp;G3)&lt;=0),"",INDIRECT("'"&amp;$C3&amp;"'!"&amp;F3&amp;G3)),"")</f>
        <v/>
      </c>
      <c r="C3" s="214" t="s">
        <v>360</v>
      </c>
      <c r="D3" s="214" t="s">
        <v>361</v>
      </c>
      <c r="E3" s="214">
        <v>23</v>
      </c>
      <c r="F3" s="214" t="s">
        <v>362</v>
      </c>
      <c r="G3" s="214">
        <v>330</v>
      </c>
    </row>
    <row r="4" spans="1:7" ht="18" x14ac:dyDescent="0.2">
      <c r="A4" s="215" t="str" cm="1">
        <f t="array" aca="1" ref="A4" ca="1">IFERROR(IF(INDIRECT("'"&amp;$C4&amp;"'!"&amp;D4&amp;E4)="","",INDIRECT("'"&amp;$C4&amp;"'!"&amp;D4&amp;E4)),"")</f>
        <v/>
      </c>
      <c r="B4" s="215" t="str" cm="1">
        <f t="array" aca="1" ref="B4" ca="1">IFERROR(IF(OR(INDIRECT("'"&amp;$C4&amp;"'!"&amp;F4&amp;G4)="",INDIRECT("'"&amp;$C4&amp;"'!"&amp;F4&amp;G4)&lt;=0),"",INDIRECT("'"&amp;$C4&amp;"'!"&amp;F4&amp;G4)),"")</f>
        <v/>
      </c>
      <c r="C4" s="214" t="s">
        <v>360</v>
      </c>
      <c r="D4" s="214" t="s">
        <v>361</v>
      </c>
      <c r="E4" s="214">
        <v>25</v>
      </c>
      <c r="F4" s="214" t="s">
        <v>362</v>
      </c>
      <c r="G4" s="214">
        <v>337</v>
      </c>
    </row>
    <row r="5" spans="1:7" ht="18" x14ac:dyDescent="0.2">
      <c r="A5" s="215" t="str" cm="1">
        <f t="array" aca="1" ref="A5" ca="1">IFERROR(IF(INDIRECT("'"&amp;$C5&amp;"'!"&amp;D5&amp;E5)="","",INDIRECT("'"&amp;$C5&amp;"'!"&amp;D5&amp;E5)),"")</f>
        <v/>
      </c>
      <c r="B5" s="215" t="str" cm="1">
        <f t="array" aca="1" ref="B5" ca="1">IFERROR(IF(OR(INDIRECT("'"&amp;$C5&amp;"'!"&amp;F5&amp;G5)="",INDIRECT("'"&amp;$C5&amp;"'!"&amp;F5&amp;G5)&lt;=0),"",INDIRECT("'"&amp;$C5&amp;"'!"&amp;F5&amp;G5)),"")</f>
        <v/>
      </c>
      <c r="C5" s="214" t="s">
        <v>360</v>
      </c>
      <c r="D5" s="214" t="s">
        <v>361</v>
      </c>
      <c r="E5" s="214">
        <v>27</v>
      </c>
      <c r="F5" s="214" t="s">
        <v>362</v>
      </c>
      <c r="G5" s="214">
        <v>344</v>
      </c>
    </row>
    <row r="6" spans="1:7" ht="18" x14ac:dyDescent="0.2">
      <c r="A6" s="215" t="str" cm="1">
        <f t="array" aca="1" ref="A6" ca="1">IFERROR(IF(INDIRECT("'"&amp;$C6&amp;"'!"&amp;D6&amp;E6)="","",INDIRECT("'"&amp;$C6&amp;"'!"&amp;D6&amp;E6)),"")</f>
        <v/>
      </c>
      <c r="B6" s="215" t="str" cm="1">
        <f t="array" aca="1" ref="B6" ca="1">IFERROR(IF(OR(INDIRECT("'"&amp;$C6&amp;"'!"&amp;F6&amp;G6)="",INDIRECT("'"&amp;$C6&amp;"'!"&amp;F6&amp;G6)&lt;=0),"",INDIRECT("'"&amp;$C6&amp;"'!"&amp;F6&amp;G6)),"")</f>
        <v/>
      </c>
      <c r="C6" s="214" t="s">
        <v>360</v>
      </c>
      <c r="D6" s="214" t="s">
        <v>361</v>
      </c>
      <c r="E6" s="214">
        <v>29</v>
      </c>
      <c r="F6" s="214" t="s">
        <v>362</v>
      </c>
      <c r="G6" s="214">
        <v>351</v>
      </c>
    </row>
    <row r="7" spans="1:7" ht="18" x14ac:dyDescent="0.2">
      <c r="A7" s="215" t="str" cm="1">
        <f t="array" aca="1" ref="A7" ca="1">IFERROR(IF(INDIRECT("'"&amp;$C7&amp;"'!"&amp;D7&amp;E7)="","",INDIRECT("'"&amp;$C7&amp;"'!"&amp;D7&amp;E7)),"")</f>
        <v/>
      </c>
      <c r="B7" s="215" t="str" cm="1">
        <f t="array" aca="1" ref="B7" ca="1">IFERROR(IF(OR(INDIRECT("'"&amp;$C7&amp;"'!"&amp;F7&amp;G7)="",INDIRECT("'"&amp;$C7&amp;"'!"&amp;F7&amp;G7)&lt;=0),"",INDIRECT("'"&amp;$C7&amp;"'!"&amp;F7&amp;G7)),"")</f>
        <v/>
      </c>
      <c r="C7" s="214" t="s">
        <v>360</v>
      </c>
      <c r="D7" s="214" t="s">
        <v>361</v>
      </c>
      <c r="E7" s="214">
        <v>31</v>
      </c>
      <c r="F7" s="214" t="s">
        <v>362</v>
      </c>
      <c r="G7" s="214">
        <v>358</v>
      </c>
    </row>
    <row r="8" spans="1:7" ht="18" x14ac:dyDescent="0.2">
      <c r="A8" s="215" t="str" cm="1">
        <f t="array" aca="1" ref="A8" ca="1">IFERROR(IF(INDIRECT("'"&amp;$C8&amp;"'!"&amp;D8&amp;E8)="","",INDIRECT("'"&amp;$C8&amp;"'!"&amp;D8&amp;E8)),"")</f>
        <v/>
      </c>
      <c r="B8" s="215" t="str" cm="1">
        <f t="array" aca="1" ref="B8" ca="1">IFERROR(IF(OR(INDIRECT("'"&amp;$C8&amp;"'!"&amp;F8&amp;G8)="",INDIRECT("'"&amp;$C8&amp;"'!"&amp;F8&amp;G8)&lt;=0),"",INDIRECT("'"&amp;$C8&amp;"'!"&amp;F8&amp;G8)),"")</f>
        <v/>
      </c>
      <c r="C8" s="214" t="s">
        <v>360</v>
      </c>
      <c r="D8" s="214" t="s">
        <v>361</v>
      </c>
      <c r="E8" s="214">
        <v>33</v>
      </c>
      <c r="F8" s="214" t="s">
        <v>362</v>
      </c>
      <c r="G8" s="214">
        <v>365</v>
      </c>
    </row>
    <row r="9" spans="1:7" ht="18" x14ac:dyDescent="0.2">
      <c r="A9" s="215" t="str" cm="1">
        <f t="array" aca="1" ref="A9" ca="1">IFERROR(IF(INDIRECT("'"&amp;$C9&amp;"'!"&amp;D9&amp;E9)="","",INDIRECT("'"&amp;$C9&amp;"'!"&amp;D9&amp;E9)),"")</f>
        <v/>
      </c>
      <c r="B9" s="215" t="str" cm="1">
        <f t="array" aca="1" ref="B9" ca="1">IFERROR(IF(OR(INDIRECT("'"&amp;$C9&amp;"'!"&amp;F9&amp;G9)="",INDIRECT("'"&amp;$C9&amp;"'!"&amp;F9&amp;G9)&lt;=0),"",INDIRECT("'"&amp;$C9&amp;"'!"&amp;F9&amp;G9)),"")</f>
        <v/>
      </c>
      <c r="C9" s="214" t="s">
        <v>360</v>
      </c>
      <c r="D9" s="214" t="s">
        <v>361</v>
      </c>
      <c r="E9" s="214">
        <v>35</v>
      </c>
      <c r="F9" s="214" t="s">
        <v>362</v>
      </c>
      <c r="G9" s="214">
        <v>372</v>
      </c>
    </row>
    <row r="10" spans="1:7" ht="18" x14ac:dyDescent="0.2">
      <c r="A10" s="215" t="str" cm="1">
        <f t="array" aca="1" ref="A10" ca="1">IFERROR(IF(INDIRECT("'"&amp;$C10&amp;"'!"&amp;D10&amp;E10)="","",INDIRECT("'"&amp;$C10&amp;"'!"&amp;D10&amp;E10)),"")</f>
        <v/>
      </c>
      <c r="B10" s="215" t="str" cm="1">
        <f t="array" aca="1" ref="B10" ca="1">IFERROR(IF(OR(INDIRECT("'"&amp;$C10&amp;"'!"&amp;F10&amp;G10)="",INDIRECT("'"&amp;$C10&amp;"'!"&amp;F10&amp;G10)&lt;=0),"",INDIRECT("'"&amp;$C10&amp;"'!"&amp;F10&amp;G10)),"")</f>
        <v/>
      </c>
      <c r="C10" s="214" t="s">
        <v>360</v>
      </c>
      <c r="D10" s="214" t="s">
        <v>361</v>
      </c>
      <c r="E10" s="214">
        <v>37</v>
      </c>
      <c r="F10" s="214" t="s">
        <v>362</v>
      </c>
      <c r="G10" s="214">
        <v>379</v>
      </c>
    </row>
    <row r="11" spans="1:7" ht="18" x14ac:dyDescent="0.2">
      <c r="A11" s="215" t="str" cm="1">
        <f t="array" aca="1" ref="A11" ca="1">IFERROR(IF(INDIRECT("'"&amp;$C11&amp;"'!"&amp;D11&amp;E11)="","",INDIRECT("'"&amp;$C11&amp;"'!"&amp;D11&amp;E11)),"")</f>
        <v/>
      </c>
      <c r="B11" s="215" t="str" cm="1">
        <f t="array" aca="1" ref="B11" ca="1">IFERROR(IF(OR(INDIRECT("'"&amp;$C11&amp;"'!"&amp;F11&amp;G11)="",INDIRECT("'"&amp;$C11&amp;"'!"&amp;F11&amp;G11)&lt;=0),"",INDIRECT("'"&amp;$C11&amp;"'!"&amp;F11&amp;G11)),"")</f>
        <v/>
      </c>
      <c r="C11" s="214" t="s">
        <v>360</v>
      </c>
      <c r="D11" s="214" t="s">
        <v>361</v>
      </c>
      <c r="E11" s="214">
        <v>39</v>
      </c>
      <c r="F11" s="214" t="s">
        <v>362</v>
      </c>
      <c r="G11" s="214">
        <v>386</v>
      </c>
    </row>
    <row r="12" spans="1:7" ht="18" x14ac:dyDescent="0.2">
      <c r="A12" s="215" t="str" cm="1">
        <f t="array" aca="1" ref="A12" ca="1">IFERROR(IF(INDIRECT("'"&amp;$C12&amp;"'!"&amp;D12&amp;E12)="","",INDIRECT("'"&amp;$C12&amp;"'!"&amp;D12&amp;E12)),"")</f>
        <v/>
      </c>
      <c r="B12" s="215" t="str" cm="1">
        <f t="array" aca="1" ref="B12" ca="1">IFERROR(IF(OR(INDIRECT("'"&amp;$C12&amp;"'!"&amp;F12&amp;G12)="",INDIRECT("'"&amp;$C12&amp;"'!"&amp;F12&amp;G12)&lt;=0),"",INDIRECT("'"&amp;$C12&amp;"'!"&amp;F12&amp;G12)),"")</f>
        <v/>
      </c>
      <c r="C12" s="214" t="s">
        <v>360</v>
      </c>
      <c r="D12" s="214" t="s">
        <v>361</v>
      </c>
      <c r="E12" s="214">
        <v>41</v>
      </c>
      <c r="F12" s="214" t="s">
        <v>362</v>
      </c>
      <c r="G12" s="214">
        <v>393</v>
      </c>
    </row>
    <row r="13" spans="1:7" ht="18" x14ac:dyDescent="0.2">
      <c r="A13" s="215" t="str" cm="1">
        <f t="array" aca="1" ref="A13" ca="1">IFERROR(IF(INDIRECT("'"&amp;$C13&amp;"'!"&amp;D13&amp;E13)="","",INDIRECT("'"&amp;$C13&amp;"'!"&amp;D13&amp;E13)),"")</f>
        <v/>
      </c>
      <c r="B13" s="215" t="str" cm="1">
        <f t="array" aca="1" ref="B13" ca="1">IFERROR(IF(OR(INDIRECT("'"&amp;$C13&amp;"'!"&amp;F13&amp;G13)="",INDIRECT("'"&amp;$C13&amp;"'!"&amp;F13&amp;G13)&lt;=0),"",INDIRECT("'"&amp;$C13&amp;"'!"&amp;F13&amp;G13)),"")</f>
        <v/>
      </c>
      <c r="C13" s="214" t="s">
        <v>360</v>
      </c>
      <c r="D13" s="214" t="s">
        <v>361</v>
      </c>
      <c r="E13" s="214">
        <v>43</v>
      </c>
      <c r="F13" s="214" t="s">
        <v>362</v>
      </c>
      <c r="G13" s="214">
        <v>400</v>
      </c>
    </row>
    <row r="14" spans="1:7" ht="18" x14ac:dyDescent="0.2">
      <c r="A14" s="215" t="str" cm="1">
        <f t="array" aca="1" ref="A14" ca="1">IFERROR(IF(INDIRECT("'"&amp;$C14&amp;"'!"&amp;D14&amp;E14)="","",INDIRECT("'"&amp;$C14&amp;"'!"&amp;D14&amp;E14)),"")</f>
        <v/>
      </c>
      <c r="B14" s="215" t="str" cm="1">
        <f t="array" aca="1" ref="B14" ca="1">IFERROR(IF(OR(INDIRECT("'"&amp;$C14&amp;"'!"&amp;F14&amp;G14)="",INDIRECT("'"&amp;$C14&amp;"'!"&amp;F14&amp;G14)&lt;=0),"",INDIRECT("'"&amp;$C14&amp;"'!"&amp;F14&amp;G14)),"")</f>
        <v/>
      </c>
      <c r="C14" s="214" t="s">
        <v>360</v>
      </c>
      <c r="D14" s="214" t="s">
        <v>361</v>
      </c>
      <c r="E14" s="214">
        <v>45</v>
      </c>
      <c r="F14" s="214" t="s">
        <v>362</v>
      </c>
      <c r="G14" s="214">
        <v>407</v>
      </c>
    </row>
    <row r="15" spans="1:7" ht="18" x14ac:dyDescent="0.2">
      <c r="A15" s="215" t="str" cm="1">
        <f t="array" aca="1" ref="A15" ca="1">IFERROR(IF(INDIRECT("'"&amp;$C15&amp;"'!"&amp;D15&amp;E15)="","",INDIRECT("'"&amp;$C15&amp;"'!"&amp;D15&amp;E15)),"")</f>
        <v/>
      </c>
      <c r="B15" s="215" t="str" cm="1">
        <f t="array" aca="1" ref="B15" ca="1">IFERROR(IF(OR(INDIRECT("'"&amp;$C15&amp;"'!"&amp;F15&amp;G15)="",INDIRECT("'"&amp;$C15&amp;"'!"&amp;F15&amp;G15)&lt;=0),"",INDIRECT("'"&amp;$C15&amp;"'!"&amp;F15&amp;G15)),"")</f>
        <v/>
      </c>
      <c r="C15" s="214" t="s">
        <v>360</v>
      </c>
      <c r="D15" s="214" t="s">
        <v>361</v>
      </c>
      <c r="E15" s="214">
        <v>47</v>
      </c>
      <c r="F15" s="214" t="s">
        <v>362</v>
      </c>
      <c r="G15" s="214">
        <v>414</v>
      </c>
    </row>
    <row r="16" spans="1:7" ht="18" x14ac:dyDescent="0.2">
      <c r="A16" s="215" t="str" cm="1">
        <f t="array" aca="1" ref="A16" ca="1">IFERROR(IF(INDIRECT("'"&amp;$C16&amp;"'!"&amp;D16&amp;E16)="","",INDIRECT("'"&amp;$C16&amp;"'!"&amp;D16&amp;E16)),"")</f>
        <v/>
      </c>
      <c r="B16" s="215" t="str" cm="1">
        <f t="array" aca="1" ref="B16" ca="1">IFERROR(IF(OR(INDIRECT("'"&amp;$C16&amp;"'!"&amp;F16&amp;G16)="",INDIRECT("'"&amp;$C16&amp;"'!"&amp;F16&amp;G16)&lt;=0),"",INDIRECT("'"&amp;$C16&amp;"'!"&amp;F16&amp;G16)),"")</f>
        <v/>
      </c>
      <c r="C16" s="214" t="s">
        <v>360</v>
      </c>
      <c r="D16" s="214" t="s">
        <v>361</v>
      </c>
      <c r="E16" s="214">
        <v>49</v>
      </c>
      <c r="F16" s="214" t="s">
        <v>362</v>
      </c>
      <c r="G16" s="214">
        <v>421</v>
      </c>
    </row>
    <row r="17" spans="1:7" ht="18" x14ac:dyDescent="0.2">
      <c r="A17" s="215" t="str" cm="1">
        <f t="array" aca="1" ref="A17" ca="1">IFERROR(IF(INDIRECT("'"&amp;$C17&amp;"'!"&amp;D17&amp;E17)="","",INDIRECT("'"&amp;$C17&amp;"'!"&amp;D17&amp;E17)),"")</f>
        <v/>
      </c>
      <c r="B17" s="215" t="str" cm="1">
        <f t="array" aca="1" ref="B17" ca="1">IFERROR(IF(OR(INDIRECT("'"&amp;$C17&amp;"'!"&amp;F17&amp;G17)="",INDIRECT("'"&amp;$C17&amp;"'!"&amp;F17&amp;G17)&lt;=0),"",INDIRECT("'"&amp;$C17&amp;"'!"&amp;F17&amp;G17)),"")</f>
        <v/>
      </c>
      <c r="C17" s="214" t="s">
        <v>360</v>
      </c>
      <c r="D17" s="214" t="s">
        <v>361</v>
      </c>
      <c r="E17" s="214">
        <v>51</v>
      </c>
      <c r="F17" s="214" t="s">
        <v>362</v>
      </c>
      <c r="G17" s="214">
        <v>428</v>
      </c>
    </row>
    <row r="18" spans="1:7" ht="18" x14ac:dyDescent="0.2">
      <c r="A18" s="215" t="str" cm="1">
        <f t="array" aca="1" ref="A18" ca="1">IFERROR(IF(INDIRECT("'"&amp;$C18&amp;"'!"&amp;D18&amp;E18)="","",INDIRECT("'"&amp;$C18&amp;"'!"&amp;D18&amp;E18)),"")</f>
        <v/>
      </c>
      <c r="B18" s="215" t="str" cm="1">
        <f t="array" aca="1" ref="B18" ca="1">IFERROR(IF(OR(INDIRECT("'"&amp;$C18&amp;"'!"&amp;F18&amp;G18)="",INDIRECT("'"&amp;$C18&amp;"'!"&amp;F18&amp;G18)&lt;=0),"",INDIRECT("'"&amp;$C18&amp;"'!"&amp;F18&amp;G18)),"")</f>
        <v/>
      </c>
      <c r="C18" s="214" t="s">
        <v>360</v>
      </c>
      <c r="D18" s="214" t="s">
        <v>361</v>
      </c>
      <c r="E18" s="214">
        <v>53</v>
      </c>
      <c r="F18" s="214" t="s">
        <v>362</v>
      </c>
      <c r="G18" s="214">
        <v>435</v>
      </c>
    </row>
    <row r="19" spans="1:7" ht="18" x14ac:dyDescent="0.2">
      <c r="A19" s="215" t="str" cm="1">
        <f t="array" aca="1" ref="A19" ca="1">IFERROR(IF(INDIRECT("'"&amp;$C19&amp;"'!"&amp;D19&amp;E19)="","",INDIRECT("'"&amp;$C19&amp;"'!"&amp;D19&amp;E19)),"")</f>
        <v/>
      </c>
      <c r="B19" s="215" t="str" cm="1">
        <f t="array" aca="1" ref="B19" ca="1">IFERROR(IF(OR(INDIRECT("'"&amp;$C19&amp;"'!"&amp;F19&amp;G19)="",INDIRECT("'"&amp;$C19&amp;"'!"&amp;F19&amp;G19)&lt;=0),"",INDIRECT("'"&amp;$C19&amp;"'!"&amp;F19&amp;G19)),"")</f>
        <v/>
      </c>
      <c r="C19" s="214" t="s">
        <v>360</v>
      </c>
      <c r="D19" s="214" t="s">
        <v>361</v>
      </c>
      <c r="E19" s="214">
        <v>55</v>
      </c>
      <c r="F19" s="214" t="s">
        <v>362</v>
      </c>
      <c r="G19" s="214">
        <v>442</v>
      </c>
    </row>
    <row r="20" spans="1:7" ht="18" x14ac:dyDescent="0.2">
      <c r="A20" s="215" t="str" cm="1">
        <f t="array" aca="1" ref="A20" ca="1">IFERROR(IF(INDIRECT("'"&amp;$C20&amp;"'!"&amp;D20&amp;E20)="","",INDIRECT("'"&amp;$C20&amp;"'!"&amp;D20&amp;E20)),"")</f>
        <v/>
      </c>
      <c r="B20" s="215" t="str" cm="1">
        <f t="array" aca="1" ref="B20" ca="1">IFERROR(IF(OR(INDIRECT("'"&amp;$C20&amp;"'!"&amp;F20&amp;G20)="",INDIRECT("'"&amp;$C20&amp;"'!"&amp;F20&amp;G20)&lt;=0),"",INDIRECT("'"&amp;$C20&amp;"'!"&amp;F20&amp;G20)),"")</f>
        <v/>
      </c>
      <c r="C20" s="214" t="s">
        <v>360</v>
      </c>
      <c r="D20" s="214" t="s">
        <v>361</v>
      </c>
      <c r="E20" s="214">
        <v>57</v>
      </c>
      <c r="F20" s="214" t="s">
        <v>362</v>
      </c>
      <c r="G20" s="214">
        <v>449</v>
      </c>
    </row>
    <row r="21" spans="1:7" ht="18" x14ac:dyDescent="0.2">
      <c r="A21" s="215" t="str" cm="1">
        <f t="array" aca="1" ref="A21" ca="1">IFERROR(IF(INDIRECT("'"&amp;$C21&amp;"'!"&amp;D21&amp;E21)="","",INDIRECT("'"&amp;$C21&amp;"'!"&amp;D21&amp;E21)),"")</f>
        <v/>
      </c>
      <c r="B21" s="215" t="str" cm="1">
        <f t="array" aca="1" ref="B21" ca="1">IFERROR(IF(OR(INDIRECT("'"&amp;$C21&amp;"'!"&amp;F21&amp;G21)="",INDIRECT("'"&amp;$C21&amp;"'!"&amp;F21&amp;G21)&lt;=0),"",INDIRECT("'"&amp;$C21&amp;"'!"&amp;F21&amp;G21)),"")</f>
        <v/>
      </c>
      <c r="C21" s="214" t="s">
        <v>360</v>
      </c>
      <c r="D21" s="214" t="s">
        <v>361</v>
      </c>
      <c r="E21" s="214">
        <v>59</v>
      </c>
      <c r="F21" s="214" t="s">
        <v>362</v>
      </c>
      <c r="G21" s="214">
        <v>456</v>
      </c>
    </row>
    <row r="22" spans="1:7" ht="18" x14ac:dyDescent="0.2">
      <c r="A22" s="215" t="str" cm="1">
        <f t="array" aca="1" ref="A22" ca="1">IFERROR(IF(INDIRECT("'"&amp;$C22&amp;"'!"&amp;D22&amp;E22)="","",INDIRECT("'"&amp;$C22&amp;"'!"&amp;D22&amp;E22)),"")</f>
        <v/>
      </c>
      <c r="B22" s="215" t="str" cm="1">
        <f t="array" aca="1" ref="B22" ca="1">IFERROR(IF(OR(INDIRECT("'"&amp;$C22&amp;"'!"&amp;F22&amp;G22)="",INDIRECT("'"&amp;$C22&amp;"'!"&amp;F22&amp;G22)&lt;=0),"",INDIRECT("'"&amp;$C22&amp;"'!"&amp;F22&amp;G22)),"")</f>
        <v/>
      </c>
      <c r="C22" s="214" t="s">
        <v>360</v>
      </c>
      <c r="D22" s="214" t="s">
        <v>361</v>
      </c>
      <c r="E22" s="214">
        <v>61</v>
      </c>
      <c r="F22" s="214" t="s">
        <v>362</v>
      </c>
      <c r="G22" s="214">
        <v>463</v>
      </c>
    </row>
    <row r="23" spans="1:7" ht="18" x14ac:dyDescent="0.2">
      <c r="A23" s="215" t="str" cm="1">
        <f t="array" aca="1" ref="A23" ca="1">IFERROR(IF(INDIRECT("'"&amp;$C23&amp;"'!"&amp;D23&amp;E23)="","",INDIRECT("'"&amp;$C23&amp;"'!"&amp;D23&amp;E23)),"")</f>
        <v/>
      </c>
      <c r="B23" s="215" t="str" cm="1">
        <f t="array" aca="1" ref="B23" ca="1">IFERROR(IF(OR(INDIRECT("'"&amp;$C23&amp;"'!"&amp;F23&amp;G23)="",INDIRECT("'"&amp;$C23&amp;"'!"&amp;F23&amp;G23)&lt;=0),"",INDIRECT("'"&amp;$C23&amp;"'!"&amp;F23&amp;G23)),"")</f>
        <v/>
      </c>
      <c r="C23" s="214" t="s">
        <v>360</v>
      </c>
      <c r="D23" s="214" t="s">
        <v>361</v>
      </c>
      <c r="E23" s="214">
        <v>63</v>
      </c>
      <c r="F23" s="214" t="s">
        <v>362</v>
      </c>
      <c r="G23" s="214">
        <v>470</v>
      </c>
    </row>
    <row r="24" spans="1:7" ht="18" x14ac:dyDescent="0.2">
      <c r="A24" s="215" t="str" cm="1">
        <f t="array" aca="1" ref="A24" ca="1">IFERROR(IF(INDIRECT("'"&amp;$C24&amp;"'!"&amp;D24&amp;E24)="","",INDIRECT("'"&amp;$C24&amp;"'!"&amp;D24&amp;E24)),"")</f>
        <v/>
      </c>
      <c r="B24" s="215" t="str" cm="1">
        <f t="array" aca="1" ref="B24" ca="1">IFERROR(IF(OR(INDIRECT("'"&amp;$C24&amp;"'!"&amp;F24&amp;G24)="",INDIRECT("'"&amp;$C24&amp;"'!"&amp;F24&amp;G24)&lt;=0),"",INDIRECT("'"&amp;$C24&amp;"'!"&amp;F24&amp;G24)),"")</f>
        <v/>
      </c>
      <c r="C24" s="214" t="s">
        <v>360</v>
      </c>
      <c r="D24" s="214" t="s">
        <v>361</v>
      </c>
      <c r="E24" s="214">
        <v>65</v>
      </c>
      <c r="F24" s="214" t="s">
        <v>362</v>
      </c>
      <c r="G24" s="214">
        <v>477</v>
      </c>
    </row>
    <row r="25" spans="1:7" ht="18" x14ac:dyDescent="0.2">
      <c r="A25" s="215" t="str" cm="1">
        <f t="array" aca="1" ref="A25" ca="1">IFERROR(IF(INDIRECT("'"&amp;$C25&amp;"'!"&amp;D25&amp;E25)="","",INDIRECT("'"&amp;$C25&amp;"'!"&amp;D25&amp;E25)),"")</f>
        <v/>
      </c>
      <c r="B25" s="215" t="str" cm="1">
        <f t="array" aca="1" ref="B25" ca="1">IFERROR(IF(OR(INDIRECT("'"&amp;$C25&amp;"'!"&amp;F25&amp;G25)="",INDIRECT("'"&amp;$C25&amp;"'!"&amp;F25&amp;G25)&lt;=0),"",INDIRECT("'"&amp;$C25&amp;"'!"&amp;F25&amp;G25)),"")</f>
        <v/>
      </c>
      <c r="C25" s="214" t="s">
        <v>360</v>
      </c>
      <c r="D25" s="214" t="s">
        <v>361</v>
      </c>
      <c r="E25" s="214">
        <v>67</v>
      </c>
      <c r="F25" s="214" t="s">
        <v>362</v>
      </c>
      <c r="G25" s="214">
        <v>484</v>
      </c>
    </row>
    <row r="26" spans="1:7" ht="18" x14ac:dyDescent="0.2">
      <c r="A26" s="215" t="str" cm="1">
        <f t="array" aca="1" ref="A26" ca="1">IFERROR(IF(INDIRECT("'"&amp;$C26&amp;"'!"&amp;D26&amp;E26)="","",INDIRECT("'"&amp;$C26&amp;"'!"&amp;D26&amp;E26)),"")</f>
        <v/>
      </c>
      <c r="B26" s="215" t="str" cm="1">
        <f t="array" aca="1" ref="B26" ca="1">IFERROR(IF(OR(INDIRECT("'"&amp;$C26&amp;"'!"&amp;F26&amp;G26)="",INDIRECT("'"&amp;$C26&amp;"'!"&amp;F26&amp;G26)&lt;=0),"",INDIRECT("'"&amp;$C26&amp;"'!"&amp;F26&amp;G26)),"")</f>
        <v/>
      </c>
      <c r="C26" s="214" t="s">
        <v>360</v>
      </c>
      <c r="D26" s="214" t="s">
        <v>361</v>
      </c>
      <c r="E26" s="214">
        <v>69</v>
      </c>
      <c r="F26" s="214" t="s">
        <v>362</v>
      </c>
      <c r="G26" s="214">
        <v>491</v>
      </c>
    </row>
    <row r="27" spans="1:7" ht="18" x14ac:dyDescent="0.2">
      <c r="A27" s="215" t="str" cm="1">
        <f t="array" aca="1" ref="A27" ca="1">IFERROR(IF(INDIRECT("'"&amp;$C27&amp;"'!"&amp;D27&amp;E27)="","",INDIRECT("'"&amp;$C27&amp;"'!"&amp;D27&amp;E27)),"")</f>
        <v/>
      </c>
      <c r="B27" s="215" t="str" cm="1">
        <f t="array" aca="1" ref="B27" ca="1">IFERROR(IF(OR(INDIRECT("'"&amp;$C27&amp;"'!"&amp;F27&amp;G27)="",INDIRECT("'"&amp;$C27&amp;"'!"&amp;F27&amp;G27)&lt;=0),"",INDIRECT("'"&amp;$C27&amp;"'!"&amp;F27&amp;G27)),"")</f>
        <v/>
      </c>
      <c r="C27" s="214" t="s">
        <v>360</v>
      </c>
      <c r="D27" s="214" t="s">
        <v>361</v>
      </c>
      <c r="E27" s="214">
        <v>71</v>
      </c>
      <c r="F27" s="214" t="s">
        <v>362</v>
      </c>
      <c r="G27" s="214">
        <v>498</v>
      </c>
    </row>
    <row r="28" spans="1:7" ht="18" x14ac:dyDescent="0.2">
      <c r="A28" s="215" t="str" cm="1">
        <f t="array" aca="1" ref="A28" ca="1">IFERROR(IF(INDIRECT("'"&amp;$C28&amp;"'!"&amp;D28&amp;E28)="","",INDIRECT("'"&amp;$C28&amp;"'!"&amp;D28&amp;E28)),"")</f>
        <v/>
      </c>
      <c r="B28" s="215" t="str" cm="1">
        <f t="array" aca="1" ref="B28" ca="1">IFERROR(IF(OR(INDIRECT("'"&amp;$C28&amp;"'!"&amp;F28&amp;G28)="",INDIRECT("'"&amp;$C28&amp;"'!"&amp;F28&amp;G28)&lt;=0),"",INDIRECT("'"&amp;$C28&amp;"'!"&amp;F28&amp;G28)),"")</f>
        <v/>
      </c>
      <c r="C28" s="214" t="s">
        <v>360</v>
      </c>
      <c r="D28" s="214" t="s">
        <v>361</v>
      </c>
      <c r="E28" s="214">
        <v>73</v>
      </c>
      <c r="F28" s="214" t="s">
        <v>362</v>
      </c>
      <c r="G28" s="214">
        <v>505</v>
      </c>
    </row>
    <row r="29" spans="1:7" ht="18" x14ac:dyDescent="0.2">
      <c r="A29" s="215" t="str" cm="1">
        <f t="array" aca="1" ref="A29" ca="1">IFERROR(IF(INDIRECT("'"&amp;$C29&amp;"'!"&amp;D29&amp;E29)="","",INDIRECT("'"&amp;$C29&amp;"'!"&amp;D29&amp;E29)),"")</f>
        <v/>
      </c>
      <c r="B29" s="215" t="str" cm="1">
        <f t="array" aca="1" ref="B29" ca="1">IFERROR(IF(OR(INDIRECT("'"&amp;$C29&amp;"'!"&amp;F29&amp;G29)="",INDIRECT("'"&amp;$C29&amp;"'!"&amp;F29&amp;G29)&lt;=0),"",INDIRECT("'"&amp;$C29&amp;"'!"&amp;F29&amp;G29)),"")</f>
        <v/>
      </c>
      <c r="C29" s="214" t="s">
        <v>360</v>
      </c>
      <c r="D29" s="214" t="s">
        <v>361</v>
      </c>
      <c r="E29" s="214">
        <v>75</v>
      </c>
      <c r="F29" s="214" t="s">
        <v>362</v>
      </c>
      <c r="G29" s="214">
        <v>512</v>
      </c>
    </row>
    <row r="30" spans="1:7" ht="18" x14ac:dyDescent="0.2">
      <c r="A30" s="215" t="str" cm="1">
        <f t="array" aca="1" ref="A30" ca="1">IFERROR(IF(INDIRECT("'"&amp;$C30&amp;"'!"&amp;D30&amp;E30)="","",INDIRECT("'"&amp;$C30&amp;"'!"&amp;D30&amp;E30)),"")</f>
        <v/>
      </c>
      <c r="B30" s="215" t="str" cm="1">
        <f t="array" aca="1" ref="B30" ca="1">IFERROR(IF(OR(INDIRECT("'"&amp;$C30&amp;"'!"&amp;F30&amp;G30)="",INDIRECT("'"&amp;$C30&amp;"'!"&amp;F30&amp;G30)&lt;=0),"",INDIRECT("'"&amp;$C30&amp;"'!"&amp;F30&amp;G30)),"")</f>
        <v/>
      </c>
      <c r="C30" s="214" t="s">
        <v>360</v>
      </c>
      <c r="D30" s="214" t="s">
        <v>361</v>
      </c>
      <c r="E30" s="214">
        <v>77</v>
      </c>
      <c r="F30" s="214" t="s">
        <v>362</v>
      </c>
      <c r="G30" s="214">
        <v>519</v>
      </c>
    </row>
    <row r="31" spans="1:7" ht="18" x14ac:dyDescent="0.2">
      <c r="A31" s="215" t="str" cm="1">
        <f t="array" aca="1" ref="A31" ca="1">IFERROR(IF(INDIRECT("'"&amp;$C31&amp;"'!"&amp;D31&amp;E31)="","",INDIRECT("'"&amp;$C31&amp;"'!"&amp;D31&amp;E31)),"")</f>
        <v/>
      </c>
      <c r="B31" s="215" t="str" cm="1">
        <f t="array" aca="1" ref="B31" ca="1">IFERROR(IF(OR(INDIRECT("'"&amp;$C31&amp;"'!"&amp;F31&amp;G31)="",INDIRECT("'"&amp;$C31&amp;"'!"&amp;F31&amp;G31)&lt;=0),"",INDIRECT("'"&amp;$C31&amp;"'!"&amp;F31&amp;G31)),"")</f>
        <v/>
      </c>
      <c r="C31" s="214" t="s">
        <v>360</v>
      </c>
      <c r="D31" s="214" t="s">
        <v>361</v>
      </c>
      <c r="E31" s="214">
        <v>79</v>
      </c>
      <c r="F31" s="214" t="s">
        <v>362</v>
      </c>
      <c r="G31" s="214">
        <v>526</v>
      </c>
    </row>
  </sheetData>
  <sheetProtection selectLockedCells="1" selectUnlockedCells="1"/>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zoomScaleNormal="100" workbookViewId="0">
      <selection activeCell="F31" sqref="F31:J31"/>
    </sheetView>
  </sheetViews>
  <sheetFormatPr defaultColWidth="9" defaultRowHeight="15" x14ac:dyDescent="0.2"/>
  <cols>
    <col min="1" max="2" width="0.88671875" style="51" customWidth="1"/>
    <col min="3" max="3" width="3.6640625" style="51" customWidth="1"/>
    <col min="4" max="4" width="12.6640625" style="51" customWidth="1"/>
    <col min="5" max="5" width="2.6640625" style="51" customWidth="1"/>
    <col min="6" max="6" width="12.77734375" style="51" customWidth="1"/>
    <col min="7" max="7" width="2.6640625" style="51" customWidth="1"/>
    <col min="8" max="8" width="12.77734375" style="51" customWidth="1"/>
    <col min="9" max="9" width="2.6640625" style="51" customWidth="1"/>
    <col min="10" max="10" width="15.77734375" style="51" customWidth="1"/>
    <col min="11" max="11" width="2.6640625" style="51" customWidth="1"/>
    <col min="12" max="12" width="15.77734375" style="51" customWidth="1"/>
    <col min="13" max="13" width="2.6640625" style="51" customWidth="1"/>
    <col min="14" max="14" width="15.77734375" style="51" customWidth="1"/>
    <col min="15" max="15" width="2.6640625" style="51" customWidth="1"/>
    <col min="16" max="16" width="15.77734375" style="51" customWidth="1"/>
    <col min="17" max="17" width="2.6640625" style="51" customWidth="1"/>
    <col min="18" max="18" width="15.77734375" style="51" customWidth="1"/>
    <col min="19" max="19" width="2.6640625" style="51" customWidth="1"/>
    <col min="20" max="20" width="12.77734375" style="51" customWidth="1"/>
    <col min="21" max="21" width="2.6640625" style="51" customWidth="1"/>
    <col min="22" max="22" width="15.77734375" style="51" customWidth="1"/>
    <col min="23" max="23" width="2.6640625" style="51" customWidth="1"/>
    <col min="24" max="24" width="2.33203125" style="51" customWidth="1"/>
    <col min="25" max="25" width="8.33203125" style="52" hidden="1" customWidth="1"/>
    <col min="26" max="26" width="9" style="52" hidden="1" customWidth="1"/>
    <col min="27" max="27" width="87.44140625" style="175" customWidth="1"/>
    <col min="28" max="28" width="9.44140625" style="51" bestFit="1" customWidth="1"/>
    <col min="29" max="16384" width="9" style="51"/>
  </cols>
  <sheetData>
    <row r="1" spans="2:27" ht="30.6" customHeight="1" x14ac:dyDescent="0.2">
      <c r="B1" s="51">
        <v>1</v>
      </c>
      <c r="C1" s="48" t="s">
        <v>274</v>
      </c>
      <c r="W1" s="49" t="s">
        <v>309</v>
      </c>
    </row>
    <row r="2" spans="2:27" ht="30" customHeight="1" x14ac:dyDescent="0.2">
      <c r="B2" s="238" t="s">
        <v>313</v>
      </c>
      <c r="C2" s="238"/>
      <c r="D2" s="238"/>
      <c r="E2" s="238"/>
      <c r="F2" s="238"/>
      <c r="G2" s="238"/>
      <c r="H2" s="238"/>
      <c r="I2" s="238"/>
      <c r="J2" s="238"/>
      <c r="K2" s="238"/>
      <c r="L2" s="238"/>
      <c r="M2" s="238"/>
      <c r="N2" s="238"/>
      <c r="O2" s="238"/>
      <c r="P2" s="238"/>
      <c r="Q2" s="238"/>
      <c r="R2" s="238"/>
      <c r="S2" s="238"/>
      <c r="T2" s="238"/>
      <c r="U2" s="238"/>
      <c r="V2" s="238"/>
      <c r="W2" s="238"/>
      <c r="Y2" s="53" t="s">
        <v>0</v>
      </c>
      <c r="Z2" s="53"/>
    </row>
    <row r="3" spans="2:27" ht="16.8" customHeight="1" x14ac:dyDescent="0.2">
      <c r="W3" s="50" t="s">
        <v>310</v>
      </c>
      <c r="Y3" s="52" t="s">
        <v>1</v>
      </c>
    </row>
    <row r="4" spans="2:27" hidden="1" x14ac:dyDescent="0.2">
      <c r="D4" s="54" t="s">
        <v>2</v>
      </c>
    </row>
    <row r="5" spans="2:27" ht="5.0999999999999996" hidden="1" customHeight="1" x14ac:dyDescent="0.2">
      <c r="D5" s="55"/>
    </row>
    <row r="6" spans="2:27" hidden="1" x14ac:dyDescent="0.2">
      <c r="D6" s="54" t="s">
        <v>3</v>
      </c>
    </row>
    <row r="7" spans="2:27" hidden="1" x14ac:dyDescent="0.2"/>
    <row r="8" spans="2:27" ht="5.4" customHeight="1" x14ac:dyDescent="0.2"/>
    <row r="9" spans="2:27" s="56" customFormat="1" x14ac:dyDescent="0.2">
      <c r="C9" s="56" t="s">
        <v>4</v>
      </c>
      <c r="Y9" s="52"/>
      <c r="Z9" s="52"/>
      <c r="AA9" s="57"/>
    </row>
    <row r="10" spans="2:27" ht="5.0999999999999996" customHeight="1" x14ac:dyDescent="0.2"/>
    <row r="11" spans="2:27" x14ac:dyDescent="0.2">
      <c r="C11" s="94" t="s">
        <v>5</v>
      </c>
    </row>
    <row r="12" spans="2:27" ht="8.4" customHeight="1" thickBot="1" x14ac:dyDescent="0.25"/>
    <row r="13" spans="2:27" ht="15.6" thickBot="1" x14ac:dyDescent="0.25">
      <c r="C13" s="239"/>
      <c r="D13" s="240"/>
      <c r="F13" s="51" t="s">
        <v>6</v>
      </c>
    </row>
    <row r="14" spans="2:27" ht="5.0999999999999996" customHeight="1" thickBot="1" x14ac:dyDescent="0.25"/>
    <row r="15" spans="2:27" ht="15.6" thickBot="1" x14ac:dyDescent="0.25">
      <c r="C15" s="241"/>
      <c r="D15" s="242"/>
      <c r="F15" s="51" t="s">
        <v>7</v>
      </c>
    </row>
    <row r="16" spans="2:27" ht="5.0999999999999996" customHeight="1" x14ac:dyDescent="0.2"/>
    <row r="17" spans="2:27" ht="10.8" customHeight="1" x14ac:dyDescent="0.2"/>
    <row r="18" spans="2:27" ht="5.0999999999999996" customHeight="1" x14ac:dyDescent="0.2">
      <c r="B18" s="58"/>
      <c r="C18" s="58"/>
      <c r="D18" s="58"/>
      <c r="E18" s="58"/>
      <c r="F18" s="58"/>
      <c r="G18" s="58"/>
      <c r="H18" s="58"/>
      <c r="I18" s="58"/>
      <c r="J18" s="58"/>
      <c r="K18" s="58"/>
      <c r="L18" s="58"/>
      <c r="M18" s="58"/>
      <c r="N18" s="58"/>
      <c r="O18" s="58"/>
      <c r="P18" s="58"/>
      <c r="Q18" s="58"/>
      <c r="R18" s="58"/>
      <c r="S18" s="58"/>
      <c r="T18" s="58"/>
      <c r="U18" s="58"/>
      <c r="V18" s="58"/>
      <c r="W18" s="58"/>
    </row>
    <row r="19" spans="2:27" x14ac:dyDescent="0.2">
      <c r="B19" s="58"/>
      <c r="C19" s="58" t="s">
        <v>8</v>
      </c>
      <c r="D19" s="58"/>
      <c r="E19" s="58"/>
      <c r="F19" s="58"/>
      <c r="G19" s="58"/>
      <c r="H19" s="58"/>
      <c r="I19" s="58"/>
      <c r="J19" s="58"/>
      <c r="K19" s="58"/>
      <c r="L19" s="58"/>
      <c r="M19" s="58"/>
      <c r="N19" s="58"/>
      <c r="O19" s="58"/>
      <c r="P19" s="58"/>
      <c r="Q19" s="58"/>
      <c r="R19" s="58"/>
      <c r="S19" s="58"/>
      <c r="T19" s="58"/>
      <c r="U19" s="58"/>
      <c r="V19" s="58"/>
      <c r="W19" s="58"/>
    </row>
    <row r="20" spans="2:27" ht="5.0999999999999996" customHeight="1" x14ac:dyDescent="0.2">
      <c r="B20" s="58"/>
      <c r="C20" s="58"/>
      <c r="D20" s="58"/>
      <c r="E20" s="58"/>
      <c r="F20" s="58"/>
      <c r="G20" s="58"/>
      <c r="H20" s="58"/>
      <c r="I20" s="58"/>
      <c r="J20" s="58"/>
      <c r="K20" s="58"/>
      <c r="L20" s="58"/>
      <c r="M20" s="58"/>
      <c r="N20" s="58"/>
      <c r="O20" s="58"/>
      <c r="P20" s="58"/>
      <c r="Q20" s="58"/>
      <c r="R20" s="58"/>
      <c r="S20" s="58"/>
      <c r="T20" s="58"/>
      <c r="U20" s="58"/>
      <c r="V20" s="58"/>
      <c r="W20" s="58"/>
    </row>
    <row r="21" spans="2:27" ht="15.6" thickBot="1" x14ac:dyDescent="0.25">
      <c r="B21" s="58"/>
      <c r="C21" s="58"/>
      <c r="D21" s="59"/>
      <c r="E21" s="58"/>
      <c r="F21" s="58"/>
      <c r="G21" s="58"/>
      <c r="H21" s="58"/>
      <c r="I21" s="58"/>
      <c r="J21" s="58"/>
      <c r="K21" s="58"/>
      <c r="L21" s="58"/>
      <c r="M21" s="58"/>
      <c r="N21" s="58"/>
      <c r="O21" s="58"/>
      <c r="P21" s="58"/>
      <c r="Q21" s="58"/>
      <c r="R21" s="58"/>
      <c r="S21" s="58"/>
      <c r="T21" s="58"/>
      <c r="U21" s="58"/>
      <c r="V21" s="58"/>
      <c r="W21" s="58"/>
    </row>
    <row r="22" spans="2:27" ht="18" customHeight="1" thickBot="1" x14ac:dyDescent="0.25">
      <c r="B22" s="58"/>
      <c r="C22" s="60" t="s">
        <v>9</v>
      </c>
      <c r="D22" s="58" t="s">
        <v>10</v>
      </c>
      <c r="E22" s="58"/>
      <c r="F22" s="61"/>
      <c r="G22" s="58"/>
      <c r="H22" s="58" t="s">
        <v>11</v>
      </c>
      <c r="I22" s="58"/>
      <c r="J22" s="58"/>
      <c r="K22" s="58"/>
      <c r="L22" s="58"/>
      <c r="M22" s="58"/>
      <c r="N22" s="58"/>
      <c r="O22" s="58"/>
      <c r="P22" s="58"/>
      <c r="Q22" s="58"/>
      <c r="R22" s="58"/>
      <c r="S22" s="58"/>
      <c r="T22" s="58"/>
      <c r="U22" s="58"/>
      <c r="V22" s="58"/>
      <c r="W22" s="58"/>
      <c r="AA22" s="175" t="str">
        <f ca="1">中間シート!X3</f>
        <v>事業場数を選択してください。</v>
      </c>
    </row>
    <row r="23" spans="2:27" x14ac:dyDescent="0.2">
      <c r="B23" s="58"/>
      <c r="C23" s="58"/>
      <c r="D23" s="59"/>
      <c r="E23" s="58"/>
      <c r="F23" s="58"/>
      <c r="G23" s="58"/>
      <c r="H23" s="58"/>
      <c r="I23" s="58"/>
      <c r="J23" s="58"/>
      <c r="K23" s="58"/>
      <c r="L23" s="58"/>
      <c r="M23" s="58"/>
      <c r="N23" s="58"/>
      <c r="O23" s="58"/>
      <c r="P23" s="58"/>
      <c r="Q23" s="58"/>
      <c r="R23" s="58"/>
      <c r="S23" s="58"/>
      <c r="T23" s="58"/>
      <c r="U23" s="58"/>
      <c r="V23" s="58"/>
      <c r="W23" s="58"/>
    </row>
    <row r="25" spans="2:27" ht="5.0999999999999996" customHeight="1" x14ac:dyDescent="0.2">
      <c r="B25" s="177"/>
      <c r="C25" s="177"/>
      <c r="D25" s="177"/>
      <c r="E25" s="177"/>
      <c r="F25" s="177"/>
      <c r="G25" s="177"/>
      <c r="H25" s="177"/>
      <c r="I25" s="177"/>
      <c r="J25" s="177"/>
      <c r="K25" s="177"/>
      <c r="L25" s="177"/>
      <c r="M25" s="177"/>
      <c r="N25" s="177"/>
      <c r="O25" s="177"/>
      <c r="P25" s="177"/>
      <c r="Q25" s="177"/>
      <c r="R25" s="177"/>
      <c r="S25" s="177"/>
      <c r="T25" s="177"/>
      <c r="U25" s="177"/>
      <c r="V25" s="177"/>
      <c r="W25" s="177"/>
    </row>
    <row r="26" spans="2:27" x14ac:dyDescent="0.2">
      <c r="B26" s="177"/>
      <c r="C26" s="177" t="s">
        <v>12</v>
      </c>
      <c r="D26" s="177"/>
      <c r="E26" s="177"/>
      <c r="F26" s="177"/>
      <c r="G26" s="177"/>
      <c r="H26" s="177"/>
      <c r="I26" s="177"/>
      <c r="J26" s="177"/>
      <c r="K26" s="177"/>
      <c r="L26" s="177"/>
      <c r="M26" s="177"/>
      <c r="N26" s="177"/>
      <c r="O26" s="177"/>
      <c r="P26" s="177"/>
      <c r="Q26" s="177"/>
      <c r="R26" s="177"/>
      <c r="S26" s="177"/>
      <c r="T26" s="177"/>
      <c r="U26" s="177"/>
      <c r="V26" s="177"/>
      <c r="W26" s="177"/>
    </row>
    <row r="27" spans="2:27" ht="5.0999999999999996" customHeight="1" x14ac:dyDescent="0.2">
      <c r="B27" s="177"/>
      <c r="C27" s="177"/>
      <c r="D27" s="177"/>
      <c r="E27" s="177"/>
      <c r="F27" s="177"/>
      <c r="G27" s="177"/>
      <c r="H27" s="177"/>
      <c r="I27" s="177"/>
      <c r="J27" s="177"/>
      <c r="K27" s="177"/>
      <c r="L27" s="177"/>
      <c r="M27" s="177"/>
      <c r="N27" s="177"/>
      <c r="O27" s="177"/>
      <c r="P27" s="177"/>
      <c r="Q27" s="177"/>
      <c r="R27" s="177"/>
      <c r="S27" s="177"/>
      <c r="T27" s="177"/>
      <c r="U27" s="177"/>
      <c r="V27" s="177"/>
      <c r="W27" s="177"/>
    </row>
    <row r="28" spans="2:27" x14ac:dyDescent="0.2">
      <c r="B28" s="177"/>
      <c r="C28" s="177"/>
      <c r="D28" s="177"/>
      <c r="E28" s="177"/>
      <c r="F28" s="177"/>
      <c r="G28" s="177"/>
      <c r="H28" s="177"/>
      <c r="I28" s="177"/>
      <c r="J28" s="177"/>
      <c r="K28" s="177"/>
      <c r="L28" s="177"/>
      <c r="M28" s="177"/>
      <c r="N28" s="177"/>
      <c r="O28" s="177"/>
      <c r="P28" s="177"/>
      <c r="Q28" s="177"/>
      <c r="R28" s="177"/>
      <c r="S28" s="177"/>
      <c r="T28" s="177"/>
      <c r="U28" s="177"/>
      <c r="V28" s="177"/>
      <c r="W28" s="177"/>
    </row>
    <row r="29" spans="2:27" x14ac:dyDescent="0.2">
      <c r="B29" s="177"/>
      <c r="C29" s="177" t="s">
        <v>13</v>
      </c>
      <c r="D29" s="177"/>
      <c r="E29" s="177"/>
      <c r="F29" s="177"/>
      <c r="G29" s="177"/>
      <c r="H29" s="177"/>
      <c r="I29" s="177"/>
      <c r="J29" s="177"/>
      <c r="K29" s="177"/>
      <c r="L29" s="177"/>
      <c r="M29" s="177"/>
      <c r="N29" s="177"/>
      <c r="O29" s="177"/>
      <c r="P29" s="177"/>
      <c r="Q29" s="177"/>
      <c r="R29" s="177"/>
      <c r="S29" s="177"/>
      <c r="T29" s="177"/>
      <c r="U29" s="177"/>
      <c r="V29" s="177"/>
      <c r="W29" s="177"/>
    </row>
    <row r="30" spans="2:27" ht="5.0999999999999996" customHeight="1" thickBot="1" x14ac:dyDescent="0.25">
      <c r="B30" s="177"/>
      <c r="C30" s="62"/>
      <c r="D30" s="177"/>
      <c r="E30" s="177"/>
      <c r="F30" s="177"/>
      <c r="G30" s="177"/>
      <c r="H30" s="177"/>
      <c r="I30" s="177"/>
      <c r="J30" s="177"/>
      <c r="K30" s="177"/>
      <c r="L30" s="177"/>
      <c r="M30" s="177"/>
      <c r="N30" s="177"/>
      <c r="O30" s="177"/>
      <c r="P30" s="177"/>
      <c r="Q30" s="177"/>
      <c r="R30" s="177"/>
      <c r="S30" s="177"/>
      <c r="T30" s="177"/>
      <c r="U30" s="177"/>
      <c r="V30" s="177"/>
      <c r="W30" s="177"/>
    </row>
    <row r="31" spans="2:27" ht="18" customHeight="1" thickBot="1" x14ac:dyDescent="0.25">
      <c r="B31" s="177"/>
      <c r="C31" s="63" t="s">
        <v>9</v>
      </c>
      <c r="D31" s="177" t="s">
        <v>14</v>
      </c>
      <c r="E31" s="177"/>
      <c r="F31" s="231"/>
      <c r="G31" s="232"/>
      <c r="H31" s="232"/>
      <c r="I31" s="232"/>
      <c r="J31" s="233"/>
      <c r="K31" s="177"/>
      <c r="L31" s="177"/>
      <c r="M31" s="177"/>
      <c r="N31" s="177"/>
      <c r="O31" s="177"/>
      <c r="P31" s="177"/>
      <c r="Q31" s="177"/>
      <c r="R31" s="177"/>
      <c r="S31" s="177"/>
      <c r="T31" s="177"/>
      <c r="U31" s="177"/>
      <c r="V31" s="177"/>
      <c r="W31" s="177"/>
      <c r="AA31" s="175" t="str">
        <f ca="1">中間シート!X4</f>
        <v>事業場名を入力してください。</v>
      </c>
    </row>
    <row r="32" spans="2:27" ht="5.0999999999999996" customHeight="1" thickBot="1" x14ac:dyDescent="0.25">
      <c r="B32" s="177"/>
      <c r="C32" s="62"/>
      <c r="D32" s="177"/>
      <c r="E32" s="177"/>
      <c r="F32" s="177"/>
      <c r="G32" s="177"/>
      <c r="H32" s="177"/>
      <c r="I32" s="177"/>
      <c r="J32" s="177"/>
      <c r="K32" s="177"/>
      <c r="L32" s="177"/>
      <c r="M32" s="177"/>
      <c r="N32" s="177"/>
      <c r="O32" s="177"/>
      <c r="P32" s="177"/>
      <c r="Q32" s="177"/>
      <c r="R32" s="177"/>
      <c r="S32" s="177"/>
      <c r="T32" s="177"/>
      <c r="U32" s="177"/>
      <c r="V32" s="177"/>
      <c r="W32" s="177"/>
    </row>
    <row r="33" spans="2:27" ht="18" customHeight="1" thickBot="1" x14ac:dyDescent="0.25">
      <c r="B33" s="177"/>
      <c r="C33" s="63" t="s">
        <v>9</v>
      </c>
      <c r="D33" s="177" t="s">
        <v>15</v>
      </c>
      <c r="E33" s="177"/>
      <c r="F33" s="64"/>
      <c r="G33" s="65" t="s">
        <v>294</v>
      </c>
      <c r="H33" s="64"/>
      <c r="I33" s="177"/>
      <c r="J33" s="177"/>
      <c r="K33" s="177"/>
      <c r="L33" s="177"/>
      <c r="M33" s="177"/>
      <c r="N33" s="177"/>
      <c r="O33" s="177"/>
      <c r="P33" s="177"/>
      <c r="Q33" s="177"/>
      <c r="R33" s="177"/>
      <c r="S33" s="177"/>
      <c r="T33" s="177"/>
      <c r="U33" s="177"/>
      <c r="V33" s="177"/>
      <c r="W33" s="177"/>
      <c r="AA33" s="175" t="str">
        <f ca="1">中間シート!X5</f>
        <v>郵便番号を入力してください。</v>
      </c>
    </row>
    <row r="34" spans="2:27" ht="5.0999999999999996" customHeight="1" thickBot="1" x14ac:dyDescent="0.25">
      <c r="B34" s="177"/>
      <c r="C34" s="62"/>
      <c r="D34" s="177"/>
      <c r="E34" s="177"/>
      <c r="F34" s="177"/>
      <c r="G34" s="177"/>
      <c r="H34" s="177"/>
      <c r="I34" s="177"/>
      <c r="J34" s="177"/>
      <c r="K34" s="177"/>
      <c r="L34" s="177"/>
      <c r="M34" s="177"/>
      <c r="N34" s="177"/>
      <c r="O34" s="177"/>
      <c r="P34" s="177"/>
      <c r="Q34" s="177"/>
      <c r="R34" s="177"/>
      <c r="S34" s="177"/>
      <c r="T34" s="177"/>
      <c r="U34" s="177"/>
      <c r="V34" s="177"/>
      <c r="W34" s="177"/>
    </row>
    <row r="35" spans="2:27" ht="18" customHeight="1" thickBot="1" x14ac:dyDescent="0.25">
      <c r="B35" s="177"/>
      <c r="C35" s="63" t="s">
        <v>9</v>
      </c>
      <c r="D35" s="177" t="s">
        <v>16</v>
      </c>
      <c r="E35" s="177"/>
      <c r="F35" s="66"/>
      <c r="G35" s="177"/>
      <c r="H35" s="177" t="s">
        <v>11</v>
      </c>
      <c r="I35" s="177"/>
      <c r="J35" s="177"/>
      <c r="K35" s="177"/>
      <c r="L35" s="177" t="s">
        <v>17</v>
      </c>
      <c r="M35" s="177"/>
      <c r="N35" s="177"/>
      <c r="O35" s="177"/>
      <c r="P35" s="177"/>
      <c r="Q35" s="177"/>
      <c r="R35" s="177"/>
      <c r="S35" s="177"/>
      <c r="T35" s="177"/>
      <c r="U35" s="177"/>
      <c r="V35" s="177"/>
      <c r="W35" s="177"/>
      <c r="AA35" s="175" t="str">
        <f ca="1">中間シート!X6</f>
        <v>都道府県を選択してください。</v>
      </c>
    </row>
    <row r="36" spans="2:27" ht="5.0999999999999996" customHeight="1" thickBot="1" x14ac:dyDescent="0.25">
      <c r="B36" s="177"/>
      <c r="C36" s="62"/>
      <c r="D36" s="177"/>
      <c r="E36" s="177"/>
      <c r="F36" s="177"/>
      <c r="G36" s="177"/>
      <c r="H36" s="177"/>
      <c r="I36" s="177"/>
      <c r="J36" s="177"/>
      <c r="K36" s="177"/>
      <c r="L36" s="177"/>
      <c r="M36" s="177"/>
      <c r="N36" s="177"/>
      <c r="O36" s="177"/>
      <c r="P36" s="177"/>
      <c r="Q36" s="177"/>
      <c r="R36" s="177"/>
      <c r="S36" s="177"/>
      <c r="T36" s="177"/>
      <c r="U36" s="177"/>
      <c r="V36" s="177"/>
      <c r="W36" s="177"/>
    </row>
    <row r="37" spans="2:27" ht="18" customHeight="1" thickBot="1" x14ac:dyDescent="0.25">
      <c r="B37" s="177"/>
      <c r="C37" s="63" t="s">
        <v>9</v>
      </c>
      <c r="D37" s="177" t="s">
        <v>18</v>
      </c>
      <c r="E37" s="177"/>
      <c r="F37" s="231"/>
      <c r="G37" s="232"/>
      <c r="H37" s="232"/>
      <c r="I37" s="232"/>
      <c r="J37" s="233"/>
      <c r="K37" s="177"/>
      <c r="L37" s="177" t="s">
        <v>19</v>
      </c>
      <c r="M37" s="177"/>
      <c r="N37" s="177"/>
      <c r="O37" s="177"/>
      <c r="P37" s="177"/>
      <c r="Q37" s="177"/>
      <c r="R37" s="177"/>
      <c r="S37" s="177"/>
      <c r="T37" s="177"/>
      <c r="U37" s="177"/>
      <c r="V37" s="177"/>
      <c r="W37" s="177"/>
      <c r="AA37" s="175" t="str">
        <f ca="1">中間シート!X7</f>
        <v>市区町村を入力してください。</v>
      </c>
    </row>
    <row r="38" spans="2:27" ht="5.0999999999999996" customHeight="1" thickBot="1" x14ac:dyDescent="0.25">
      <c r="B38" s="177"/>
      <c r="C38" s="62"/>
      <c r="D38" s="177"/>
      <c r="E38" s="177"/>
      <c r="F38" s="177"/>
      <c r="G38" s="177"/>
      <c r="H38" s="177"/>
      <c r="I38" s="177"/>
      <c r="J38" s="177"/>
      <c r="K38" s="177"/>
      <c r="L38" s="177"/>
      <c r="M38" s="177"/>
      <c r="N38" s="177"/>
      <c r="O38" s="177"/>
      <c r="P38" s="177"/>
      <c r="Q38" s="177"/>
      <c r="R38" s="177"/>
      <c r="S38" s="177"/>
      <c r="T38" s="177"/>
      <c r="U38" s="177"/>
      <c r="V38" s="177"/>
      <c r="W38" s="177"/>
    </row>
    <row r="39" spans="2:27" ht="18" customHeight="1" thickBot="1" x14ac:dyDescent="0.25">
      <c r="B39" s="177"/>
      <c r="C39" s="63" t="s">
        <v>9</v>
      </c>
      <c r="D39" s="177" t="s">
        <v>20</v>
      </c>
      <c r="E39" s="177"/>
      <c r="F39" s="234"/>
      <c r="G39" s="235"/>
      <c r="H39" s="235"/>
      <c r="I39" s="235"/>
      <c r="J39" s="236"/>
      <c r="K39" s="177"/>
      <c r="L39" s="177" t="s">
        <v>21</v>
      </c>
      <c r="M39" s="177"/>
      <c r="N39" s="177"/>
      <c r="O39" s="177"/>
      <c r="P39" s="177" t="s">
        <v>22</v>
      </c>
      <c r="Q39" s="177"/>
      <c r="R39" s="177"/>
      <c r="S39" s="177"/>
      <c r="T39" s="177"/>
      <c r="U39" s="177"/>
      <c r="V39" s="177"/>
      <c r="W39" s="177"/>
      <c r="AA39" s="175" t="str">
        <f ca="1">中間シート!X8</f>
        <v>町名地番を入力してください。</v>
      </c>
    </row>
    <row r="40" spans="2:27" ht="5.0999999999999996" customHeight="1" thickBot="1" x14ac:dyDescent="0.25">
      <c r="B40" s="177"/>
      <c r="C40" s="67"/>
      <c r="D40" s="177"/>
      <c r="E40" s="177"/>
      <c r="F40" s="177"/>
      <c r="G40" s="177"/>
      <c r="H40" s="177"/>
      <c r="I40" s="177"/>
      <c r="J40" s="177"/>
      <c r="K40" s="177"/>
      <c r="L40" s="177"/>
      <c r="M40" s="177"/>
      <c r="N40" s="177"/>
      <c r="O40" s="177"/>
      <c r="P40" s="177"/>
      <c r="Q40" s="177"/>
      <c r="R40" s="177"/>
      <c r="S40" s="177"/>
      <c r="T40" s="177"/>
      <c r="U40" s="177"/>
      <c r="V40" s="177"/>
      <c r="W40" s="177"/>
    </row>
    <row r="41" spans="2:27" ht="18" customHeight="1" thickBot="1" x14ac:dyDescent="0.25">
      <c r="B41" s="177"/>
      <c r="C41" s="67"/>
      <c r="D41" s="177" t="s">
        <v>23</v>
      </c>
      <c r="E41" s="177"/>
      <c r="F41" s="234"/>
      <c r="G41" s="235"/>
      <c r="H41" s="235"/>
      <c r="I41" s="235"/>
      <c r="J41" s="236"/>
      <c r="K41" s="177"/>
      <c r="L41" s="177" t="s">
        <v>24</v>
      </c>
      <c r="M41" s="177"/>
      <c r="N41" s="177"/>
      <c r="O41" s="177"/>
      <c r="P41" s="177" t="s">
        <v>25</v>
      </c>
      <c r="Q41" s="177"/>
      <c r="R41" s="177"/>
      <c r="S41" s="177"/>
      <c r="T41" s="177"/>
      <c r="U41" s="177"/>
      <c r="V41" s="177"/>
      <c r="W41" s="177"/>
    </row>
    <row r="42" spans="2:27" ht="5.0999999999999996" customHeight="1" x14ac:dyDescent="0.2">
      <c r="B42" s="177"/>
      <c r="C42" s="67"/>
      <c r="D42" s="177"/>
      <c r="E42" s="177"/>
      <c r="F42" s="177"/>
      <c r="G42" s="177"/>
      <c r="H42" s="177"/>
      <c r="I42" s="177"/>
      <c r="J42" s="177"/>
      <c r="K42" s="177"/>
      <c r="L42" s="177"/>
      <c r="M42" s="177"/>
      <c r="N42" s="177"/>
      <c r="O42" s="177"/>
      <c r="P42" s="177"/>
      <c r="Q42" s="177"/>
      <c r="R42" s="177"/>
      <c r="S42" s="177"/>
      <c r="T42" s="177"/>
      <c r="U42" s="177"/>
      <c r="V42" s="177"/>
      <c r="W42" s="177"/>
    </row>
    <row r="43" spans="2:27" ht="6.6" customHeight="1" x14ac:dyDescent="0.2">
      <c r="B43" s="177"/>
      <c r="C43" s="67"/>
      <c r="D43" s="177"/>
      <c r="E43" s="177"/>
      <c r="F43" s="177"/>
      <c r="G43" s="177"/>
      <c r="H43" s="177"/>
      <c r="I43" s="177"/>
      <c r="J43" s="177"/>
      <c r="K43" s="177"/>
      <c r="L43" s="177"/>
      <c r="M43" s="177"/>
      <c r="N43" s="177"/>
      <c r="O43" s="177"/>
      <c r="P43" s="177"/>
      <c r="Q43" s="177"/>
      <c r="R43" s="177"/>
      <c r="S43" s="177"/>
      <c r="T43" s="177"/>
      <c r="U43" s="177"/>
      <c r="V43" s="177"/>
      <c r="W43" s="177"/>
    </row>
    <row r="44" spans="2:27" ht="7.8" customHeight="1" x14ac:dyDescent="0.2">
      <c r="B44" s="177"/>
      <c r="C44" s="67"/>
      <c r="D44" s="177"/>
      <c r="E44" s="177"/>
      <c r="F44" s="177"/>
      <c r="G44" s="177"/>
      <c r="H44" s="177"/>
      <c r="I44" s="177"/>
      <c r="J44" s="177"/>
      <c r="K44" s="177"/>
      <c r="L44" s="177"/>
      <c r="M44" s="177"/>
      <c r="N44" s="177"/>
      <c r="O44" s="177"/>
      <c r="P44" s="177"/>
      <c r="Q44" s="177"/>
      <c r="R44" s="177"/>
      <c r="S44" s="177"/>
      <c r="T44" s="177"/>
      <c r="U44" s="177"/>
      <c r="V44" s="177"/>
      <c r="W44" s="177"/>
    </row>
    <row r="45" spans="2:27" x14ac:dyDescent="0.2">
      <c r="B45" s="177"/>
      <c r="C45" s="177" t="s">
        <v>26</v>
      </c>
      <c r="D45" s="177"/>
      <c r="E45" s="177"/>
      <c r="F45" s="177"/>
      <c r="G45" s="177"/>
      <c r="H45" s="177"/>
      <c r="I45" s="177"/>
      <c r="J45" s="177"/>
      <c r="K45" s="177"/>
      <c r="L45" s="177"/>
      <c r="M45" s="177"/>
      <c r="N45" s="177"/>
      <c r="O45" s="177"/>
      <c r="P45" s="177"/>
      <c r="Q45" s="177"/>
      <c r="R45" s="177"/>
      <c r="S45" s="177"/>
      <c r="T45" s="177"/>
      <c r="U45" s="177"/>
      <c r="V45" s="177"/>
      <c r="W45" s="177"/>
    </row>
    <row r="46" spans="2:27" ht="5.0999999999999996" customHeight="1" x14ac:dyDescent="0.2">
      <c r="B46" s="177"/>
      <c r="C46" s="177"/>
      <c r="D46" s="177"/>
      <c r="E46" s="177"/>
      <c r="F46" s="177"/>
      <c r="G46" s="177"/>
      <c r="H46" s="177"/>
      <c r="I46" s="177"/>
      <c r="J46" s="177"/>
      <c r="K46" s="177"/>
      <c r="L46" s="177"/>
      <c r="M46" s="177"/>
      <c r="N46" s="177"/>
      <c r="O46" s="177"/>
      <c r="P46" s="177"/>
      <c r="Q46" s="177"/>
      <c r="R46" s="177"/>
      <c r="S46" s="177"/>
      <c r="T46" s="177"/>
      <c r="U46" s="177"/>
      <c r="V46" s="177"/>
      <c r="W46" s="177"/>
    </row>
    <row r="47" spans="2:27" x14ac:dyDescent="0.2">
      <c r="B47" s="177"/>
      <c r="C47" s="177"/>
      <c r="D47" s="68" t="s">
        <v>27</v>
      </c>
      <c r="E47" s="177"/>
      <c r="F47" s="177"/>
      <c r="G47" s="177"/>
      <c r="H47" s="177"/>
      <c r="I47" s="177"/>
      <c r="J47" s="177"/>
      <c r="K47" s="177"/>
      <c r="L47" s="177"/>
      <c r="M47" s="177"/>
      <c r="N47" s="177"/>
      <c r="O47" s="177"/>
      <c r="P47" s="177"/>
      <c r="Q47" s="177"/>
      <c r="R47" s="177"/>
      <c r="S47" s="177"/>
      <c r="T47" s="177"/>
      <c r="U47" s="177"/>
      <c r="V47" s="177"/>
      <c r="W47" s="177"/>
    </row>
    <row r="48" spans="2:27" ht="7.2" customHeight="1" x14ac:dyDescent="0.2">
      <c r="B48" s="177"/>
      <c r="C48" s="177"/>
      <c r="D48" s="69"/>
      <c r="E48" s="177"/>
      <c r="F48" s="177"/>
      <c r="G48" s="177"/>
      <c r="H48" s="177"/>
      <c r="I48" s="177"/>
      <c r="J48" s="177"/>
      <c r="K48" s="177"/>
      <c r="L48" s="177"/>
      <c r="M48" s="177"/>
      <c r="N48" s="177"/>
      <c r="O48" s="177"/>
      <c r="P48" s="177"/>
      <c r="Q48" s="177"/>
      <c r="R48" s="177"/>
      <c r="S48" s="177"/>
      <c r="T48" s="177"/>
      <c r="U48" s="177"/>
      <c r="V48" s="177"/>
      <c r="W48" s="177"/>
    </row>
    <row r="49" spans="2:27" ht="7.8" customHeight="1" x14ac:dyDescent="0.2">
      <c r="B49" s="177"/>
      <c r="C49" s="67"/>
      <c r="D49" s="177"/>
      <c r="E49" s="177"/>
      <c r="F49" s="177"/>
      <c r="G49" s="177"/>
      <c r="H49" s="177"/>
      <c r="I49" s="177"/>
      <c r="J49" s="177"/>
      <c r="K49" s="177"/>
      <c r="L49" s="177"/>
      <c r="M49" s="177"/>
      <c r="N49" s="177"/>
      <c r="O49" s="177"/>
      <c r="P49" s="177"/>
      <c r="Q49" s="177"/>
      <c r="R49" s="177"/>
      <c r="S49" s="177"/>
      <c r="T49" s="177"/>
      <c r="U49" s="177"/>
      <c r="V49" s="177"/>
      <c r="W49" s="177"/>
    </row>
    <row r="50" spans="2:27" x14ac:dyDescent="0.2">
      <c r="B50" s="177"/>
      <c r="C50" s="70" t="s">
        <v>28</v>
      </c>
      <c r="D50" s="177" t="s">
        <v>29</v>
      </c>
      <c r="E50" s="177"/>
      <c r="F50" s="177"/>
      <c r="G50" s="177"/>
      <c r="H50" s="177"/>
      <c r="I50" s="177"/>
      <c r="J50" s="177"/>
      <c r="K50" s="177"/>
      <c r="L50" s="177"/>
      <c r="M50" s="177"/>
      <c r="N50" s="177"/>
      <c r="O50" s="177"/>
      <c r="P50" s="177"/>
      <c r="Q50" s="177"/>
      <c r="R50" s="177"/>
      <c r="S50" s="177"/>
      <c r="T50" s="177"/>
      <c r="U50" s="177"/>
      <c r="V50" s="177"/>
      <c r="W50" s="177"/>
    </row>
    <row r="51" spans="2:27" ht="5.0999999999999996" customHeight="1" x14ac:dyDescent="0.2">
      <c r="B51" s="177"/>
      <c r="C51" s="177"/>
      <c r="D51" s="177"/>
      <c r="E51" s="177"/>
      <c r="F51" s="177"/>
      <c r="G51" s="177"/>
      <c r="H51" s="177"/>
      <c r="I51" s="177"/>
      <c r="J51" s="177"/>
      <c r="K51" s="177"/>
      <c r="L51" s="177"/>
      <c r="M51" s="177"/>
      <c r="N51" s="177"/>
      <c r="O51" s="177"/>
      <c r="P51" s="177"/>
      <c r="Q51" s="177"/>
      <c r="R51" s="177"/>
      <c r="S51" s="177"/>
      <c r="T51" s="177"/>
      <c r="U51" s="177"/>
      <c r="V51" s="177"/>
      <c r="W51" s="177"/>
    </row>
    <row r="52" spans="2:27" ht="34.200000000000003" customHeight="1" x14ac:dyDescent="0.2">
      <c r="B52" s="177"/>
      <c r="C52" s="67"/>
      <c r="D52" s="243" t="s">
        <v>30</v>
      </c>
      <c r="E52" s="244"/>
      <c r="F52" s="244"/>
      <c r="G52" s="244"/>
      <c r="H52" s="244"/>
      <c r="I52" s="244"/>
      <c r="J52" s="244"/>
      <c r="K52" s="244"/>
      <c r="L52" s="244"/>
      <c r="M52" s="244"/>
      <c r="N52" s="244"/>
      <c r="O52" s="244"/>
      <c r="P52" s="244"/>
      <c r="Q52" s="244"/>
      <c r="R52" s="244"/>
      <c r="S52" s="244"/>
      <c r="T52" s="244"/>
      <c r="U52" s="244"/>
      <c r="V52" s="244"/>
      <c r="W52" s="177"/>
    </row>
    <row r="53" spans="2:27" ht="12" customHeight="1" x14ac:dyDescent="0.2">
      <c r="B53" s="177"/>
      <c r="C53" s="67"/>
      <c r="D53" s="177"/>
      <c r="E53" s="67"/>
      <c r="F53" s="67"/>
      <c r="G53" s="177"/>
      <c r="H53" s="177"/>
      <c r="I53" s="177"/>
      <c r="J53" s="177"/>
      <c r="K53" s="177"/>
      <c r="L53" s="177"/>
      <c r="M53" s="177"/>
      <c r="N53" s="177"/>
      <c r="O53" s="177"/>
      <c r="P53" s="177"/>
      <c r="Q53" s="177"/>
      <c r="R53" s="177"/>
      <c r="S53" s="177"/>
      <c r="T53" s="177"/>
      <c r="U53" s="177"/>
      <c r="V53" s="177"/>
      <c r="W53" s="177"/>
    </row>
    <row r="54" spans="2:27" ht="42" hidden="1" customHeight="1" x14ac:dyDescent="0.2">
      <c r="B54" s="177"/>
      <c r="C54" s="67"/>
      <c r="D54" s="237" t="s">
        <v>31</v>
      </c>
      <c r="E54" s="237"/>
      <c r="F54" s="237"/>
      <c r="G54" s="237"/>
      <c r="H54" s="237"/>
      <c r="I54" s="237"/>
      <c r="J54" s="237"/>
      <c r="K54" s="237"/>
      <c r="L54" s="237"/>
      <c r="M54" s="237"/>
      <c r="N54" s="237"/>
      <c r="O54" s="237"/>
      <c r="P54" s="237"/>
      <c r="Q54" s="237"/>
      <c r="R54" s="237"/>
      <c r="S54" s="237"/>
      <c r="T54" s="237"/>
      <c r="U54" s="237"/>
      <c r="V54" s="237"/>
      <c r="W54" s="177"/>
    </row>
    <row r="55" spans="2:27" ht="6.6" customHeight="1" x14ac:dyDescent="0.2">
      <c r="B55" s="177"/>
      <c r="C55" s="67"/>
      <c r="D55" s="67"/>
      <c r="E55" s="67"/>
      <c r="F55" s="67"/>
      <c r="G55" s="177"/>
      <c r="H55" s="177"/>
      <c r="I55" s="177"/>
      <c r="J55" s="177"/>
      <c r="K55" s="177"/>
      <c r="L55" s="177"/>
      <c r="M55" s="177"/>
      <c r="N55" s="177"/>
      <c r="O55" s="177"/>
      <c r="P55" s="177"/>
      <c r="Q55" s="177"/>
      <c r="R55" s="177"/>
      <c r="S55" s="177"/>
      <c r="T55" s="177"/>
      <c r="U55" s="177"/>
      <c r="V55" s="177"/>
      <c r="W55" s="177"/>
    </row>
    <row r="56" spans="2:27" ht="19.95" customHeight="1" x14ac:dyDescent="0.2">
      <c r="B56" s="177"/>
      <c r="C56" s="67"/>
      <c r="D56" s="177"/>
      <c r="E56" s="67"/>
      <c r="F56" s="174" t="s">
        <v>32</v>
      </c>
      <c r="G56" s="177"/>
      <c r="H56" s="166" t="s">
        <v>33</v>
      </c>
      <c r="I56" s="177"/>
      <c r="J56" s="174" t="s">
        <v>34</v>
      </c>
      <c r="K56" s="177"/>
      <c r="L56" s="177"/>
      <c r="M56" s="177"/>
      <c r="N56" s="174" t="s">
        <v>35</v>
      </c>
      <c r="O56" s="177"/>
      <c r="P56" s="177"/>
      <c r="Q56" s="177"/>
      <c r="R56" s="177"/>
      <c r="S56" s="177"/>
      <c r="T56" s="177"/>
      <c r="U56" s="177"/>
      <c r="V56" s="177"/>
      <c r="W56" s="177"/>
    </row>
    <row r="57" spans="2:27" ht="5.0999999999999996" customHeight="1" thickBot="1" x14ac:dyDescent="0.25">
      <c r="B57" s="177"/>
      <c r="C57" s="177"/>
      <c r="D57" s="177"/>
      <c r="E57" s="67"/>
      <c r="F57" s="177"/>
      <c r="G57" s="177"/>
      <c r="H57" s="177"/>
      <c r="I57" s="177"/>
      <c r="J57" s="177"/>
      <c r="K57" s="177"/>
      <c r="L57" s="177"/>
      <c r="M57" s="177"/>
      <c r="N57" s="177"/>
      <c r="O57" s="177"/>
      <c r="P57" s="177"/>
      <c r="Q57" s="177"/>
      <c r="R57" s="177"/>
      <c r="S57" s="177"/>
      <c r="T57" s="177"/>
      <c r="U57" s="177"/>
      <c r="V57" s="177"/>
      <c r="W57" s="177"/>
    </row>
    <row r="58" spans="2:27" ht="18" customHeight="1" thickBot="1" x14ac:dyDescent="0.25">
      <c r="B58" s="177"/>
      <c r="C58" s="71" t="s">
        <v>36</v>
      </c>
      <c r="D58" s="67" t="s">
        <v>37</v>
      </c>
      <c r="E58" s="67"/>
      <c r="F58" s="72"/>
      <c r="G58" s="73"/>
      <c r="H58" s="177"/>
      <c r="I58" s="73"/>
      <c r="J58" s="222" t="str">
        <f>IFERROR(VLOOKUP($F58,補助対象機器一覧!$A$2:$K$474,2,FALSE),"")</f>
        <v/>
      </c>
      <c r="K58" s="223"/>
      <c r="L58" s="224"/>
      <c r="M58" s="74"/>
      <c r="N58" s="227" t="str">
        <f>IFERROR(VLOOKUP($F58,補助対象機器一覧!$A$2:$K$474,7,FALSE),"")</f>
        <v/>
      </c>
      <c r="O58" s="228"/>
      <c r="P58" s="228"/>
      <c r="Q58" s="228"/>
      <c r="R58" s="228"/>
      <c r="S58" s="228"/>
      <c r="T58" s="229"/>
      <c r="U58" s="177"/>
      <c r="V58" s="177"/>
      <c r="W58" s="177"/>
      <c r="Y58" s="52">
        <f>IF(J58&lt;&gt;"",1,IF(H58="なし",2,0))</f>
        <v>0</v>
      </c>
      <c r="Z58" s="75" t="str">
        <f>IF(H58&lt;&gt;"","④",中間シート!P187)</f>
        <v/>
      </c>
      <c r="AA58" s="175" t="str">
        <f ca="1">中間シート!X187</f>
        <v>コード番号を選択してください。</v>
      </c>
    </row>
    <row r="59" spans="2:27" ht="15.6" thickBot="1" x14ac:dyDescent="0.25">
      <c r="B59" s="177"/>
      <c r="C59" s="67"/>
      <c r="D59" s="67"/>
      <c r="E59" s="67"/>
      <c r="F59" s="73"/>
      <c r="G59" s="73"/>
      <c r="H59" s="177"/>
      <c r="I59" s="70"/>
      <c r="J59" s="74"/>
      <c r="K59" s="74"/>
      <c r="L59" s="74"/>
      <c r="M59" s="74"/>
      <c r="N59" s="74"/>
      <c r="O59" s="74"/>
      <c r="P59" s="74"/>
      <c r="Q59" s="74"/>
      <c r="R59" s="177"/>
      <c r="S59" s="177"/>
      <c r="T59" s="177"/>
      <c r="U59" s="177"/>
      <c r="V59" s="177"/>
      <c r="W59" s="177"/>
    </row>
    <row r="60" spans="2:27" ht="18" customHeight="1" thickBot="1" x14ac:dyDescent="0.25">
      <c r="B60" s="177"/>
      <c r="C60" s="67"/>
      <c r="D60" s="67" t="s">
        <v>38</v>
      </c>
      <c r="E60" s="67"/>
      <c r="F60" s="72"/>
      <c r="G60" s="73"/>
      <c r="H60" s="177"/>
      <c r="I60" s="70"/>
      <c r="J60" s="222" t="str">
        <f>IFERROR(VLOOKUP($F60,補助対象機器一覧!$A$2:$K$474,2,FALSE),"")</f>
        <v/>
      </c>
      <c r="K60" s="223"/>
      <c r="L60" s="224"/>
      <c r="M60" s="74"/>
      <c r="N60" s="227" t="str">
        <f>IFERROR(VLOOKUP($F60,補助対象機器一覧!$A$2:$K$474,7,FALSE),"")</f>
        <v/>
      </c>
      <c r="O60" s="228"/>
      <c r="P60" s="228"/>
      <c r="Q60" s="228"/>
      <c r="R60" s="228"/>
      <c r="S60" s="228"/>
      <c r="T60" s="229"/>
      <c r="U60" s="177"/>
      <c r="V60" s="177"/>
      <c r="W60" s="177"/>
      <c r="Y60" s="52">
        <f>IF(J60&lt;&gt;"",1,IF(H60="なし",2,0))</f>
        <v>0</v>
      </c>
      <c r="Z60" s="75" t="str">
        <f>IF(H60&lt;&gt;"","④",中間シート!P188)</f>
        <v/>
      </c>
      <c r="AA60" s="175" t="str">
        <f ca="1">中間シート!X188</f>
        <v/>
      </c>
    </row>
    <row r="61" spans="2:27" ht="15.6" thickBot="1" x14ac:dyDescent="0.25">
      <c r="B61" s="177"/>
      <c r="C61" s="67"/>
      <c r="D61" s="67"/>
      <c r="E61" s="67"/>
      <c r="F61" s="73"/>
      <c r="G61" s="73"/>
      <c r="H61" s="177"/>
      <c r="I61" s="70"/>
      <c r="J61" s="74"/>
      <c r="K61" s="74"/>
      <c r="L61" s="74"/>
      <c r="M61" s="74"/>
      <c r="N61" s="74"/>
      <c r="O61" s="74"/>
      <c r="P61" s="74"/>
      <c r="Q61" s="74"/>
      <c r="R61" s="177"/>
      <c r="S61" s="177"/>
      <c r="T61" s="177"/>
      <c r="U61" s="177"/>
      <c r="V61" s="177"/>
      <c r="W61" s="177"/>
    </row>
    <row r="62" spans="2:27" ht="18" customHeight="1" thickBot="1" x14ac:dyDescent="0.25">
      <c r="B62" s="177"/>
      <c r="C62" s="67"/>
      <c r="D62" s="76" t="s">
        <v>39</v>
      </c>
      <c r="E62" s="67"/>
      <c r="F62" s="72"/>
      <c r="G62" s="77"/>
      <c r="H62" s="177"/>
      <c r="I62" s="70"/>
      <c r="J62" s="222" t="str">
        <f>IFERROR(VLOOKUP($F62,補助対象機器一覧!$A$2:$K$474,2,FALSE),"")</f>
        <v/>
      </c>
      <c r="K62" s="223"/>
      <c r="L62" s="224"/>
      <c r="M62" s="74"/>
      <c r="N62" s="227" t="str">
        <f>IFERROR(VLOOKUP($F62,補助対象機器一覧!$A$2:$K$474,7,FALSE),"")</f>
        <v/>
      </c>
      <c r="O62" s="228"/>
      <c r="P62" s="228"/>
      <c r="Q62" s="228"/>
      <c r="R62" s="228"/>
      <c r="S62" s="228"/>
      <c r="T62" s="229"/>
      <c r="U62" s="177"/>
      <c r="V62" s="177"/>
      <c r="W62" s="177"/>
      <c r="Y62" s="52">
        <f>IF(J62&lt;&gt;"",1,IF(H62="なし",2,0))</f>
        <v>0</v>
      </c>
      <c r="Z62" s="75" t="str">
        <f>IF(H62&lt;&gt;"","④",中間シート!P189)</f>
        <v/>
      </c>
      <c r="AA62" s="175" t="str">
        <f ca="1">中間シート!X189</f>
        <v/>
      </c>
    </row>
    <row r="63" spans="2:27" ht="13.2" customHeight="1" x14ac:dyDescent="0.2">
      <c r="B63" s="177"/>
      <c r="C63" s="78"/>
      <c r="D63" s="177"/>
      <c r="E63" s="177"/>
      <c r="F63" s="177"/>
      <c r="G63" s="177"/>
      <c r="H63" s="177"/>
      <c r="I63" s="177"/>
      <c r="J63" s="177"/>
      <c r="K63" s="177"/>
      <c r="L63" s="177"/>
      <c r="M63" s="177"/>
      <c r="N63" s="177"/>
      <c r="O63" s="177"/>
      <c r="P63" s="177"/>
      <c r="Q63" s="177"/>
      <c r="R63" s="177"/>
      <c r="S63" s="177"/>
      <c r="T63" s="177"/>
      <c r="U63" s="177"/>
      <c r="V63" s="177"/>
      <c r="W63" s="177"/>
    </row>
    <row r="64" spans="2:27" x14ac:dyDescent="0.2">
      <c r="B64" s="177"/>
      <c r="C64" s="73" t="s">
        <v>40</v>
      </c>
      <c r="D64" s="177"/>
      <c r="E64" s="177"/>
      <c r="F64" s="177"/>
      <c r="G64" s="177"/>
      <c r="H64" s="177"/>
      <c r="I64" s="177"/>
      <c r="J64" s="177"/>
      <c r="K64" s="177"/>
      <c r="L64" s="177"/>
      <c r="M64" s="177"/>
      <c r="N64" s="177"/>
      <c r="O64" s="177"/>
      <c r="P64" s="177"/>
      <c r="Q64" s="177"/>
      <c r="R64" s="177"/>
      <c r="S64" s="177"/>
      <c r="T64" s="177"/>
      <c r="U64" s="177"/>
      <c r="V64" s="177"/>
      <c r="W64" s="177"/>
    </row>
    <row r="65" spans="2:27" ht="5.0999999999999996" customHeight="1" x14ac:dyDescent="0.2">
      <c r="B65" s="177"/>
      <c r="C65" s="177"/>
      <c r="D65" s="177"/>
      <c r="E65" s="177"/>
      <c r="F65" s="177"/>
      <c r="G65" s="177"/>
      <c r="H65" s="177"/>
      <c r="I65" s="177"/>
      <c r="J65" s="177"/>
      <c r="K65" s="177"/>
      <c r="L65" s="177"/>
      <c r="M65" s="177"/>
      <c r="N65" s="177"/>
      <c r="O65" s="177"/>
      <c r="P65" s="177"/>
      <c r="Q65" s="177"/>
      <c r="R65" s="177"/>
      <c r="S65" s="177"/>
      <c r="T65" s="177"/>
      <c r="U65" s="177"/>
      <c r="V65" s="177"/>
      <c r="W65" s="177"/>
    </row>
    <row r="66" spans="2:27" ht="13.5" customHeight="1" x14ac:dyDescent="0.2">
      <c r="B66" s="177"/>
      <c r="C66" s="177"/>
      <c r="D66" s="177" t="s">
        <v>41</v>
      </c>
      <c r="E66" s="177"/>
      <c r="F66" s="177"/>
      <c r="G66" s="177"/>
      <c r="H66" s="177"/>
      <c r="I66" s="177"/>
      <c r="J66" s="177"/>
      <c r="K66" s="177"/>
      <c r="L66" s="177"/>
      <c r="M66" s="177"/>
      <c r="N66" s="177"/>
      <c r="O66" s="177"/>
      <c r="P66" s="177"/>
      <c r="Q66" s="177"/>
      <c r="R66" s="177"/>
      <c r="S66" s="177"/>
      <c r="T66" s="177"/>
      <c r="U66" s="177"/>
      <c r="V66" s="177"/>
      <c r="W66" s="177"/>
    </row>
    <row r="67" spans="2:27" x14ac:dyDescent="0.2">
      <c r="B67" s="177"/>
      <c r="C67" s="177"/>
      <c r="D67" s="177" t="s">
        <v>279</v>
      </c>
      <c r="E67" s="177"/>
      <c r="F67" s="177"/>
      <c r="G67" s="177"/>
      <c r="H67" s="177"/>
      <c r="I67" s="177"/>
      <c r="J67" s="177"/>
      <c r="K67" s="177"/>
      <c r="L67" s="177"/>
      <c r="M67" s="177"/>
      <c r="N67" s="177"/>
      <c r="O67" s="177"/>
      <c r="P67" s="177"/>
      <c r="Q67" s="177"/>
      <c r="R67" s="177"/>
      <c r="S67" s="177"/>
      <c r="T67" s="177"/>
      <c r="U67" s="177"/>
      <c r="V67" s="177"/>
      <c r="W67" s="177"/>
    </row>
    <row r="68" spans="2:27" x14ac:dyDescent="0.2">
      <c r="B68" s="177"/>
      <c r="C68" s="67"/>
      <c r="D68" s="177" t="s">
        <v>280</v>
      </c>
      <c r="E68" s="177"/>
      <c r="F68" s="177"/>
      <c r="G68" s="177"/>
      <c r="H68" s="177"/>
      <c r="I68" s="177"/>
      <c r="J68" s="177"/>
      <c r="K68" s="177"/>
      <c r="L68" s="177"/>
      <c r="M68" s="177"/>
      <c r="N68" s="177"/>
      <c r="O68" s="177"/>
      <c r="P68" s="177"/>
      <c r="Q68" s="177"/>
      <c r="R68" s="177"/>
      <c r="S68" s="177"/>
      <c r="T68" s="177"/>
      <c r="U68" s="177"/>
      <c r="V68" s="177"/>
      <c r="W68" s="177"/>
    </row>
    <row r="69" spans="2:27" ht="5.4" customHeight="1" x14ac:dyDescent="0.2">
      <c r="B69" s="177"/>
      <c r="C69" s="67"/>
      <c r="D69" s="177"/>
      <c r="E69" s="177"/>
      <c r="F69" s="177"/>
      <c r="G69" s="177"/>
      <c r="H69" s="177"/>
      <c r="I69" s="177"/>
      <c r="J69" s="177"/>
      <c r="K69" s="177"/>
      <c r="L69" s="177"/>
      <c r="M69" s="177"/>
      <c r="N69" s="177"/>
      <c r="O69" s="177"/>
      <c r="P69" s="177"/>
      <c r="Q69" s="177"/>
      <c r="R69" s="177"/>
      <c r="S69" s="177"/>
      <c r="T69" s="177"/>
      <c r="U69" s="177"/>
      <c r="V69" s="177"/>
      <c r="W69" s="177"/>
    </row>
    <row r="70" spans="2:27" x14ac:dyDescent="0.2">
      <c r="B70" s="177"/>
      <c r="C70" s="67"/>
      <c r="D70" s="177" t="s">
        <v>288</v>
      </c>
      <c r="E70" s="177"/>
      <c r="F70" s="177"/>
      <c r="G70" s="177"/>
      <c r="H70" s="177"/>
      <c r="I70" s="177"/>
      <c r="J70" s="177"/>
      <c r="K70" s="177"/>
      <c r="L70" s="177"/>
      <c r="M70" s="177"/>
      <c r="N70" s="177"/>
      <c r="O70" s="177"/>
      <c r="P70" s="177"/>
      <c r="Q70" s="177"/>
      <c r="R70" s="177"/>
      <c r="S70" s="177"/>
      <c r="T70" s="177"/>
      <c r="U70" s="177"/>
      <c r="V70" s="177"/>
      <c r="W70" s="177"/>
    </row>
    <row r="71" spans="2:27" x14ac:dyDescent="0.2">
      <c r="B71" s="177"/>
      <c r="C71" s="67"/>
      <c r="D71" s="177" t="s">
        <v>277</v>
      </c>
      <c r="E71" s="177"/>
      <c r="F71" s="177"/>
      <c r="G71" s="177"/>
      <c r="H71" s="177"/>
      <c r="I71" s="177"/>
      <c r="J71" s="177"/>
      <c r="K71" s="177"/>
      <c r="L71" s="177"/>
      <c r="M71" s="177"/>
      <c r="N71" s="177"/>
      <c r="O71" s="177"/>
      <c r="P71" s="177"/>
      <c r="Q71" s="177"/>
      <c r="R71" s="177"/>
      <c r="S71" s="177"/>
      <c r="T71" s="177"/>
      <c r="U71" s="177"/>
      <c r="V71" s="177"/>
      <c r="W71" s="177"/>
      <c r="AA71" s="230" t="str">
        <f ca="1">中間シート!X373</f>
        <v>機器毎に入力すると
補助事業に要する経費、
補助対象経費、補助金交付申請額が自動で表示されます。</v>
      </c>
    </row>
    <row r="72" spans="2:27" x14ac:dyDescent="0.2">
      <c r="B72" s="177"/>
      <c r="C72" s="67"/>
      <c r="D72" s="67" t="s">
        <v>289</v>
      </c>
      <c r="E72" s="177"/>
      <c r="F72" s="177"/>
      <c r="G72" s="177"/>
      <c r="H72" s="177"/>
      <c r="I72" s="177"/>
      <c r="J72" s="177"/>
      <c r="K72" s="177"/>
      <c r="L72" s="177"/>
      <c r="M72" s="177"/>
      <c r="N72" s="177"/>
      <c r="O72" s="177"/>
      <c r="P72" s="177"/>
      <c r="Q72" s="177"/>
      <c r="R72" s="177"/>
      <c r="S72" s="177"/>
      <c r="T72" s="177"/>
      <c r="U72" s="177"/>
      <c r="V72" s="177"/>
      <c r="W72" s="177"/>
      <c r="AA72" s="230"/>
    </row>
    <row r="73" spans="2:27" ht="7.2" customHeight="1" x14ac:dyDescent="0.2">
      <c r="B73" s="177"/>
      <c r="C73" s="67"/>
      <c r="D73" s="67"/>
      <c r="E73" s="177"/>
      <c r="F73" s="177"/>
      <c r="G73" s="177"/>
      <c r="H73" s="177"/>
      <c r="I73" s="177"/>
      <c r="J73" s="177"/>
      <c r="K73" s="177"/>
      <c r="L73" s="177"/>
      <c r="M73" s="177"/>
      <c r="N73" s="177"/>
      <c r="O73" s="177"/>
      <c r="P73" s="177"/>
      <c r="Q73" s="177"/>
      <c r="R73" s="177"/>
      <c r="S73" s="177"/>
      <c r="T73" s="177"/>
      <c r="U73" s="177"/>
      <c r="V73" s="177"/>
      <c r="W73" s="177"/>
      <c r="AA73" s="230"/>
    </row>
    <row r="74" spans="2:27" ht="10.199999999999999" customHeight="1" x14ac:dyDescent="0.2">
      <c r="B74" s="177"/>
      <c r="C74" s="67"/>
      <c r="D74" s="177"/>
      <c r="E74" s="177"/>
      <c r="F74" s="177"/>
      <c r="G74" s="177"/>
      <c r="H74" s="177"/>
      <c r="I74" s="79"/>
      <c r="J74" s="79"/>
      <c r="K74" s="79"/>
      <c r="L74" s="79"/>
      <c r="M74" s="80"/>
      <c r="N74" s="177"/>
      <c r="O74" s="177"/>
      <c r="P74" s="177"/>
      <c r="Q74" s="177"/>
      <c r="R74" s="177"/>
      <c r="S74" s="177"/>
      <c r="T74" s="177"/>
      <c r="U74" s="177"/>
      <c r="V74" s="177"/>
      <c r="W74" s="177"/>
      <c r="AA74" s="230"/>
    </row>
    <row r="75" spans="2:27" x14ac:dyDescent="0.2">
      <c r="B75" s="177"/>
      <c r="C75" s="177"/>
      <c r="D75" s="177" t="s">
        <v>42</v>
      </c>
      <c r="E75" s="177"/>
      <c r="F75" s="177"/>
      <c r="G75" s="177"/>
      <c r="H75" s="177"/>
      <c r="I75" s="177"/>
      <c r="J75" s="177"/>
      <c r="K75" s="177"/>
      <c r="L75" s="177"/>
      <c r="M75" s="177"/>
      <c r="N75" s="177"/>
      <c r="O75" s="177"/>
      <c r="P75" s="177"/>
      <c r="Q75" s="177"/>
      <c r="R75" s="177"/>
      <c r="S75" s="177"/>
      <c r="T75" s="177"/>
      <c r="U75" s="177"/>
      <c r="V75" s="177"/>
      <c r="W75" s="177"/>
      <c r="AA75" s="230"/>
    </row>
    <row r="76" spans="2:27" ht="13.5" customHeight="1" x14ac:dyDescent="0.2">
      <c r="B76" s="177"/>
      <c r="C76" s="177"/>
      <c r="D76" s="68" t="s">
        <v>284</v>
      </c>
      <c r="E76" s="177"/>
      <c r="F76" s="177"/>
      <c r="G76" s="177"/>
      <c r="H76" s="177"/>
      <c r="I76" s="177"/>
      <c r="J76" s="177"/>
      <c r="K76" s="177"/>
      <c r="L76" s="177"/>
      <c r="M76" s="177"/>
      <c r="N76" s="177"/>
      <c r="O76" s="177"/>
      <c r="P76" s="177"/>
      <c r="Q76" s="177"/>
      <c r="R76" s="177"/>
      <c r="S76" s="177"/>
      <c r="T76" s="177"/>
      <c r="U76" s="177"/>
      <c r="V76" s="177"/>
      <c r="W76" s="177"/>
      <c r="AA76" s="230"/>
    </row>
    <row r="77" spans="2:27" ht="15.6" customHeight="1" x14ac:dyDescent="0.2">
      <c r="B77" s="177"/>
      <c r="C77" s="177"/>
      <c r="D77" s="177"/>
      <c r="E77" s="177"/>
      <c r="F77" s="177"/>
      <c r="G77" s="177"/>
      <c r="H77" s="177"/>
      <c r="I77" s="177"/>
      <c r="J77" s="177"/>
      <c r="K77" s="177"/>
      <c r="L77" s="177"/>
      <c r="M77" s="81"/>
      <c r="N77" s="81"/>
      <c r="O77" s="81"/>
      <c r="P77" s="81"/>
      <c r="Q77" s="81"/>
      <c r="R77" s="81"/>
      <c r="S77" s="177"/>
      <c r="T77" s="177"/>
      <c r="U77" s="177"/>
      <c r="V77" s="177"/>
      <c r="W77" s="177"/>
      <c r="AA77" s="230"/>
    </row>
    <row r="78" spans="2:27" s="86" customFormat="1" ht="52.8" customHeight="1" x14ac:dyDescent="0.2">
      <c r="B78" s="177"/>
      <c r="C78" s="82"/>
      <c r="D78" s="176"/>
      <c r="E78" s="174"/>
      <c r="F78" s="220" t="s">
        <v>43</v>
      </c>
      <c r="G78" s="220"/>
      <c r="H78" s="220"/>
      <c r="I78" s="176"/>
      <c r="J78" s="83" t="s">
        <v>292</v>
      </c>
      <c r="K78" s="83"/>
      <c r="L78" s="168" t="s">
        <v>281</v>
      </c>
      <c r="M78" s="83"/>
      <c r="N78" s="83" t="s">
        <v>44</v>
      </c>
      <c r="O78" s="83"/>
      <c r="P78" s="84" t="s">
        <v>291</v>
      </c>
      <c r="Q78" s="67"/>
      <c r="R78" s="84" t="s">
        <v>46</v>
      </c>
      <c r="S78" s="84"/>
      <c r="T78" s="85" t="s">
        <v>47</v>
      </c>
      <c r="U78" s="67"/>
      <c r="V78" s="84" t="s">
        <v>287</v>
      </c>
      <c r="W78" s="177"/>
      <c r="Y78" s="87" t="s">
        <v>48</v>
      </c>
      <c r="Z78" s="87" t="s">
        <v>49</v>
      </c>
      <c r="AA78" s="230"/>
    </row>
    <row r="79" spans="2:27" ht="5.0999999999999996" customHeight="1" thickBot="1" x14ac:dyDescent="0.25">
      <c r="B79" s="177"/>
      <c r="C79" s="177"/>
      <c r="D79" s="177"/>
      <c r="E79" s="177"/>
      <c r="F79" s="177"/>
      <c r="G79" s="177"/>
      <c r="H79" s="177"/>
      <c r="I79" s="177"/>
      <c r="J79" s="177"/>
      <c r="K79" s="177"/>
      <c r="L79" s="177"/>
      <c r="M79" s="177"/>
      <c r="N79" s="177"/>
      <c r="O79" s="177"/>
      <c r="P79" s="177"/>
      <c r="Q79" s="177"/>
      <c r="R79" s="177"/>
      <c r="S79" s="177"/>
      <c r="T79" s="177"/>
      <c r="U79" s="177"/>
      <c r="V79" s="177"/>
      <c r="W79" s="177"/>
      <c r="AA79" s="51"/>
    </row>
    <row r="80" spans="2:27" ht="18" customHeight="1" thickBot="1" x14ac:dyDescent="0.25">
      <c r="B80" s="177"/>
      <c r="C80" s="63" t="s">
        <v>9</v>
      </c>
      <c r="D80" s="67" t="s">
        <v>37</v>
      </c>
      <c r="E80" s="177"/>
      <c r="F80" s="217"/>
      <c r="G80" s="218"/>
      <c r="H80" s="219"/>
      <c r="I80" s="177"/>
      <c r="J80" s="88"/>
      <c r="K80" s="89"/>
      <c r="L80" s="88"/>
      <c r="M80" s="89"/>
      <c r="N80" s="88"/>
      <c r="O80" s="89"/>
      <c r="P80" s="90">
        <f>中間シート!D373</f>
        <v>0</v>
      </c>
      <c r="Q80" s="177"/>
      <c r="R80" s="90">
        <f>中間シート!G373</f>
        <v>0</v>
      </c>
      <c r="S80" s="177"/>
      <c r="T80" s="91" t="s">
        <v>316</v>
      </c>
      <c r="U80" s="177"/>
      <c r="V80" s="90">
        <f>中間シート!H373</f>
        <v>0</v>
      </c>
      <c r="W80" s="177"/>
      <c r="Y80" s="52">
        <v>1</v>
      </c>
      <c r="Z80" s="52">
        <f>IF(F80="含まれている",1,IF(F80="含まれていない",2,0))</f>
        <v>0</v>
      </c>
      <c r="AA80" s="92" t="str">
        <f ca="1">中間シート!X281</f>
        <v>先に機器情報を入力してください。</v>
      </c>
    </row>
    <row r="81" spans="2:27" ht="5.0999999999999996" customHeight="1" thickBot="1" x14ac:dyDescent="0.25">
      <c r="B81" s="177"/>
      <c r="C81" s="177"/>
      <c r="D81" s="67"/>
      <c r="E81" s="177"/>
      <c r="F81" s="177"/>
      <c r="G81" s="177"/>
      <c r="H81" s="177"/>
      <c r="I81" s="177"/>
      <c r="J81" s="89"/>
      <c r="K81" s="89"/>
      <c r="L81" s="89"/>
      <c r="M81" s="89"/>
      <c r="N81" s="89"/>
      <c r="O81" s="89"/>
      <c r="P81" s="177"/>
      <c r="Q81" s="177"/>
      <c r="R81" s="177"/>
      <c r="S81" s="177"/>
      <c r="T81" s="177"/>
      <c r="U81" s="177"/>
      <c r="V81" s="177"/>
      <c r="W81" s="177"/>
      <c r="AA81" s="92"/>
    </row>
    <row r="82" spans="2:27" ht="18" customHeight="1" thickBot="1" x14ac:dyDescent="0.25">
      <c r="B82" s="177"/>
      <c r="C82" s="177"/>
      <c r="D82" s="67" t="s">
        <v>38</v>
      </c>
      <c r="E82" s="177"/>
      <c r="F82" s="217"/>
      <c r="G82" s="218"/>
      <c r="H82" s="219"/>
      <c r="I82" s="177"/>
      <c r="J82" s="88"/>
      <c r="K82" s="89"/>
      <c r="L82" s="88"/>
      <c r="M82" s="89"/>
      <c r="N82" s="88"/>
      <c r="O82" s="89"/>
      <c r="P82" s="177"/>
      <c r="Q82" s="177"/>
      <c r="R82" s="177"/>
      <c r="S82" s="177"/>
      <c r="T82" s="177"/>
      <c r="U82" s="177"/>
      <c r="V82" s="177"/>
      <c r="W82" s="177"/>
      <c r="Y82" s="52">
        <f>中間シート!E282</f>
        <v>0</v>
      </c>
      <c r="Z82" s="52">
        <f t="shared" ref="Z82:Z84" si="0">IF(F82="含まれている",1,IF(F82="含まれていない",2,0))</f>
        <v>0</v>
      </c>
      <c r="AA82" s="92" t="str">
        <f ca="1">中間シート!X282</f>
        <v/>
      </c>
    </row>
    <row r="83" spans="2:27" ht="5.0999999999999996" customHeight="1" thickBot="1" x14ac:dyDescent="0.25">
      <c r="B83" s="177"/>
      <c r="C83" s="177"/>
      <c r="D83" s="67"/>
      <c r="E83" s="177"/>
      <c r="F83" s="177"/>
      <c r="G83" s="177"/>
      <c r="H83" s="177"/>
      <c r="I83" s="177"/>
      <c r="J83" s="89"/>
      <c r="K83" s="89"/>
      <c r="L83" s="89"/>
      <c r="M83" s="89"/>
      <c r="N83" s="89"/>
      <c r="O83" s="89"/>
      <c r="P83" s="177"/>
      <c r="Q83" s="177"/>
      <c r="R83" s="177"/>
      <c r="S83" s="177"/>
      <c r="T83" s="177"/>
      <c r="U83" s="177"/>
      <c r="V83" s="177"/>
      <c r="W83" s="177"/>
      <c r="AA83" s="92"/>
    </row>
    <row r="84" spans="2:27" ht="18" customHeight="1" thickBot="1" x14ac:dyDescent="0.25">
      <c r="B84" s="177"/>
      <c r="C84" s="177"/>
      <c r="D84" s="76" t="s">
        <v>39</v>
      </c>
      <c r="E84" s="177"/>
      <c r="F84" s="217"/>
      <c r="G84" s="218"/>
      <c r="H84" s="219"/>
      <c r="I84" s="177"/>
      <c r="J84" s="88"/>
      <c r="K84" s="89"/>
      <c r="L84" s="88"/>
      <c r="M84" s="89"/>
      <c r="N84" s="88"/>
      <c r="O84" s="89"/>
      <c r="P84" s="177"/>
      <c r="Q84" s="177"/>
      <c r="R84" s="177"/>
      <c r="S84" s="177"/>
      <c r="T84" s="177"/>
      <c r="U84" s="177"/>
      <c r="V84" s="177"/>
      <c r="W84" s="177"/>
      <c r="Y84" s="52">
        <f>中間シート!E283</f>
        <v>0</v>
      </c>
      <c r="Z84" s="52">
        <f t="shared" si="0"/>
        <v>0</v>
      </c>
      <c r="AA84" s="92" t="str">
        <f ca="1">中間シート!X283</f>
        <v/>
      </c>
    </row>
    <row r="85" spans="2:27" ht="5.0999999999999996" customHeight="1" x14ac:dyDescent="0.2">
      <c r="B85" s="177"/>
      <c r="C85" s="177"/>
      <c r="D85" s="177"/>
      <c r="E85" s="177"/>
      <c r="F85" s="89"/>
      <c r="G85" s="89"/>
      <c r="H85" s="89"/>
      <c r="I85" s="89"/>
      <c r="J85" s="89"/>
      <c r="K85" s="89"/>
      <c r="L85" s="89"/>
      <c r="M85" s="177"/>
      <c r="N85" s="177"/>
      <c r="O85" s="177"/>
      <c r="P85" s="89"/>
      <c r="Q85" s="177"/>
      <c r="R85" s="177"/>
      <c r="S85" s="177"/>
      <c r="T85" s="177"/>
      <c r="U85" s="177"/>
      <c r="V85" s="177"/>
      <c r="W85" s="177"/>
      <c r="AA85" s="92"/>
    </row>
    <row r="86" spans="2:27" x14ac:dyDescent="0.2">
      <c r="B86" s="177"/>
      <c r="C86" s="177"/>
      <c r="D86" s="177"/>
      <c r="E86" s="177"/>
      <c r="F86" s="177"/>
      <c r="G86" s="177"/>
      <c r="H86" s="177"/>
      <c r="I86" s="177"/>
      <c r="J86" s="177"/>
      <c r="K86" s="177"/>
      <c r="L86" s="177"/>
      <c r="M86" s="177"/>
      <c r="N86" s="177"/>
      <c r="O86" s="177"/>
      <c r="P86" s="177"/>
      <c r="Q86" s="177"/>
      <c r="R86" s="177"/>
      <c r="S86" s="177"/>
      <c r="T86" s="177"/>
      <c r="U86" s="177"/>
      <c r="V86" s="177"/>
      <c r="W86" s="177"/>
      <c r="AA86" s="92"/>
    </row>
    <row r="87" spans="2:27" x14ac:dyDescent="0.2">
      <c r="B87" s="177"/>
      <c r="C87" s="177"/>
      <c r="D87" s="177"/>
      <c r="E87" s="177"/>
      <c r="F87" s="177"/>
      <c r="G87" s="177"/>
      <c r="H87" s="177"/>
      <c r="I87" s="177"/>
      <c r="J87" s="177"/>
      <c r="K87" s="177"/>
      <c r="L87" s="177"/>
      <c r="M87" s="177"/>
      <c r="N87" s="177"/>
      <c r="O87" s="177"/>
      <c r="P87" s="177"/>
      <c r="Q87" s="177"/>
      <c r="R87" s="177"/>
      <c r="S87" s="177"/>
      <c r="T87" s="177"/>
      <c r="U87" s="177"/>
      <c r="V87" s="177"/>
      <c r="W87" s="177"/>
    </row>
    <row r="88" spans="2:27" x14ac:dyDescent="0.2">
      <c r="B88" s="177"/>
      <c r="C88" s="177"/>
      <c r="D88" s="177"/>
      <c r="E88" s="177"/>
      <c r="F88" s="177"/>
      <c r="G88" s="177"/>
      <c r="H88" s="177"/>
      <c r="I88" s="177"/>
      <c r="J88" s="177"/>
      <c r="K88" s="177"/>
      <c r="L88" s="177"/>
      <c r="M88" s="177"/>
      <c r="N88" s="177"/>
      <c r="O88" s="177"/>
      <c r="P88" s="177"/>
      <c r="Q88" s="177"/>
      <c r="R88" s="177"/>
      <c r="S88" s="177"/>
      <c r="T88" s="177"/>
      <c r="U88" s="177"/>
      <c r="V88" s="177"/>
      <c r="W88" s="177"/>
    </row>
    <row r="89" spans="2:27" x14ac:dyDescent="0.2">
      <c r="B89" s="177"/>
      <c r="C89" s="177"/>
      <c r="D89" s="177"/>
      <c r="E89" s="177"/>
      <c r="F89" s="177"/>
      <c r="G89" s="177"/>
      <c r="H89" s="177"/>
      <c r="I89" s="177"/>
      <c r="J89" s="177"/>
      <c r="K89" s="177"/>
      <c r="L89" s="177"/>
      <c r="M89" s="177"/>
      <c r="N89" s="177"/>
      <c r="O89" s="177"/>
      <c r="P89" s="177"/>
      <c r="Q89" s="177"/>
      <c r="R89" s="177"/>
      <c r="S89" s="177"/>
      <c r="T89" s="177"/>
      <c r="U89" s="177"/>
      <c r="V89" s="177"/>
      <c r="W89" s="177"/>
    </row>
    <row r="90" spans="2:27" ht="5.0999999999999996" customHeight="1" x14ac:dyDescent="0.2">
      <c r="B90" s="221" t="s">
        <v>50</v>
      </c>
      <c r="C90" s="221"/>
      <c r="D90" s="221"/>
      <c r="E90" s="221"/>
      <c r="F90" s="221"/>
      <c r="G90" s="221"/>
      <c r="H90" s="221"/>
      <c r="I90" s="221"/>
      <c r="J90" s="221"/>
      <c r="K90" s="221"/>
      <c r="L90" s="221"/>
      <c r="M90" s="221"/>
      <c r="N90" s="221"/>
      <c r="O90" s="221"/>
      <c r="P90" s="221"/>
      <c r="Q90" s="221"/>
      <c r="R90" s="221"/>
      <c r="S90" s="221"/>
      <c r="T90" s="221"/>
      <c r="U90" s="221"/>
      <c r="V90" s="221"/>
      <c r="W90" s="221"/>
    </row>
    <row r="91" spans="2:27" x14ac:dyDescent="0.2">
      <c r="B91" s="221"/>
      <c r="C91" s="221"/>
      <c r="D91" s="221"/>
      <c r="E91" s="221"/>
      <c r="F91" s="221"/>
      <c r="G91" s="221"/>
      <c r="H91" s="221"/>
      <c r="I91" s="221"/>
      <c r="J91" s="221"/>
      <c r="K91" s="221"/>
      <c r="L91" s="221"/>
      <c r="M91" s="221"/>
      <c r="N91" s="221"/>
      <c r="O91" s="221"/>
      <c r="P91" s="221"/>
      <c r="Q91" s="221"/>
      <c r="R91" s="221"/>
      <c r="S91" s="221"/>
      <c r="T91" s="221"/>
      <c r="U91" s="221"/>
      <c r="V91" s="221"/>
      <c r="W91" s="221"/>
    </row>
    <row r="92" spans="2:27" ht="5.0999999999999996" customHeight="1" x14ac:dyDescent="0.2">
      <c r="B92" s="221"/>
      <c r="C92" s="221"/>
      <c r="D92" s="221"/>
      <c r="E92" s="221"/>
      <c r="F92" s="221"/>
      <c r="G92" s="221"/>
      <c r="H92" s="221"/>
      <c r="I92" s="221"/>
      <c r="J92" s="221"/>
      <c r="K92" s="221"/>
      <c r="L92" s="221"/>
      <c r="M92" s="221"/>
      <c r="N92" s="221"/>
      <c r="O92" s="221"/>
      <c r="P92" s="221"/>
      <c r="Q92" s="221"/>
      <c r="R92" s="221"/>
      <c r="S92" s="221"/>
      <c r="T92" s="221"/>
      <c r="U92" s="221"/>
      <c r="V92" s="221"/>
      <c r="W92" s="221"/>
    </row>
    <row r="93" spans="2:27" x14ac:dyDescent="0.2">
      <c r="B93" s="177"/>
      <c r="C93" s="177"/>
      <c r="D93" s="177"/>
      <c r="E93" s="177"/>
      <c r="F93" s="177"/>
      <c r="G93" s="177"/>
      <c r="H93" s="177"/>
      <c r="I93" s="177"/>
      <c r="J93" s="177"/>
      <c r="K93" s="177"/>
      <c r="L93" s="177"/>
      <c r="M93" s="177"/>
      <c r="N93" s="177"/>
      <c r="O93" s="177"/>
      <c r="P93" s="177"/>
      <c r="Q93" s="177"/>
      <c r="R93" s="177"/>
      <c r="S93" s="177"/>
      <c r="T93" s="177"/>
      <c r="U93" s="177"/>
      <c r="V93" s="177"/>
      <c r="W93" s="177"/>
    </row>
    <row r="94" spans="2:27" ht="14.4" customHeight="1" x14ac:dyDescent="0.2"/>
    <row r="96" spans="2:27" ht="5.0999999999999996" customHeight="1" x14ac:dyDescent="0.2">
      <c r="B96" s="225" t="s">
        <v>51</v>
      </c>
      <c r="C96" s="226"/>
      <c r="D96" s="226"/>
      <c r="E96" s="226"/>
      <c r="F96" s="226"/>
      <c r="G96" s="226"/>
      <c r="H96" s="226"/>
      <c r="I96" s="226"/>
      <c r="J96" s="226"/>
      <c r="K96" s="226"/>
      <c r="L96" s="226"/>
      <c r="M96" s="226"/>
      <c r="N96" s="226"/>
      <c r="O96" s="226"/>
      <c r="P96" s="226"/>
      <c r="Q96" s="226"/>
      <c r="R96" s="226"/>
      <c r="S96" s="226"/>
      <c r="T96" s="226"/>
      <c r="U96" s="226"/>
      <c r="V96" s="226"/>
      <c r="W96" s="226"/>
    </row>
    <row r="97" spans="2:23" ht="45" customHeight="1" x14ac:dyDescent="0.2">
      <c r="B97" s="226"/>
      <c r="C97" s="226"/>
      <c r="D97" s="226"/>
      <c r="E97" s="226"/>
      <c r="F97" s="226"/>
      <c r="G97" s="226"/>
      <c r="H97" s="226"/>
      <c r="I97" s="226"/>
      <c r="J97" s="226"/>
      <c r="K97" s="226"/>
      <c r="L97" s="226"/>
      <c r="M97" s="226"/>
      <c r="N97" s="226"/>
      <c r="O97" s="226"/>
      <c r="P97" s="226"/>
      <c r="Q97" s="226"/>
      <c r="R97" s="226"/>
      <c r="S97" s="226"/>
      <c r="T97" s="226"/>
      <c r="U97" s="226"/>
      <c r="V97" s="226"/>
      <c r="W97" s="226"/>
    </row>
    <row r="98" spans="2:23" ht="5.0999999999999996" customHeight="1" x14ac:dyDescent="0.2">
      <c r="B98" s="226"/>
      <c r="C98" s="226"/>
      <c r="D98" s="226"/>
      <c r="E98" s="226"/>
      <c r="F98" s="226"/>
      <c r="G98" s="226"/>
      <c r="H98" s="226"/>
      <c r="I98" s="226"/>
      <c r="J98" s="226"/>
      <c r="K98" s="226"/>
      <c r="L98" s="226"/>
      <c r="M98" s="226"/>
      <c r="N98" s="226"/>
      <c r="O98" s="226"/>
      <c r="P98" s="226"/>
      <c r="Q98" s="226"/>
      <c r="R98" s="226"/>
      <c r="S98" s="226"/>
      <c r="T98" s="226"/>
      <c r="U98" s="226"/>
      <c r="V98" s="226"/>
      <c r="W98" s="226"/>
    </row>
    <row r="99" spans="2:23" ht="12.6" customHeight="1" x14ac:dyDescent="0.2"/>
    <row r="100" spans="2:23" hidden="1" x14ac:dyDescent="0.2">
      <c r="D100" s="93"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0999999999999996" customHeight="1" x14ac:dyDescent="0.2"/>
    <row r="102" spans="2:23" ht="9" customHeight="1" x14ac:dyDescent="0.2">
      <c r="D102" s="94"/>
    </row>
    <row r="103" spans="2:23" ht="5.0999999999999996" customHeight="1" x14ac:dyDescent="0.2">
      <c r="D103" s="94"/>
    </row>
    <row r="104" spans="2:23" ht="9.6" customHeight="1" x14ac:dyDescent="0.2">
      <c r="D104" s="94"/>
    </row>
    <row r="105" spans="2:23" hidden="1" x14ac:dyDescent="0.2"/>
    <row r="106" spans="2:23" ht="11.4" customHeight="1" x14ac:dyDescent="0.2">
      <c r="D106" s="95"/>
    </row>
    <row r="107" spans="2:23" ht="5.0999999999999996" customHeight="1" x14ac:dyDescent="0.2">
      <c r="B107" s="1" t="s">
        <v>278</v>
      </c>
      <c r="C107" s="216"/>
      <c r="D107" s="216"/>
      <c r="E107" s="216"/>
      <c r="F107" s="216"/>
      <c r="G107" s="216"/>
      <c r="H107" s="216"/>
      <c r="I107" s="216"/>
      <c r="J107" s="216"/>
      <c r="K107" s="216"/>
      <c r="L107" s="216"/>
      <c r="M107" s="216"/>
      <c r="N107" s="216"/>
      <c r="O107" s="216"/>
      <c r="P107" s="216"/>
      <c r="Q107" s="216"/>
      <c r="R107" s="216"/>
      <c r="S107" s="216"/>
      <c r="T107" s="216"/>
      <c r="U107" s="216"/>
      <c r="V107" s="216"/>
      <c r="W107" s="216"/>
    </row>
    <row r="108" spans="2:23" ht="50.1" customHeight="1" x14ac:dyDescent="0.2">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row>
    <row r="109" spans="2:23" ht="5.0999999999999996" customHeight="1" x14ac:dyDescent="0.2">
      <c r="B109" s="216"/>
      <c r="C109" s="216"/>
      <c r="D109" s="216"/>
      <c r="E109" s="216"/>
      <c r="F109" s="216"/>
      <c r="G109" s="216"/>
      <c r="H109" s="216"/>
      <c r="I109" s="216"/>
      <c r="J109" s="216"/>
      <c r="K109" s="216"/>
      <c r="L109" s="216"/>
      <c r="M109" s="216"/>
      <c r="N109" s="216"/>
      <c r="O109" s="216"/>
      <c r="P109" s="216"/>
      <c r="Q109" s="216"/>
      <c r="R109" s="216"/>
      <c r="S109" s="216"/>
      <c r="T109" s="216"/>
      <c r="U109" s="216"/>
      <c r="V109" s="216"/>
      <c r="W109" s="216"/>
    </row>
  </sheetData>
  <sheetProtection algorithmName="SHA-512" hashValue="FrV+JYdem3GKgQOHv7j4ln0N7wW/4zvZJawChOmqnRQ0KXo26rV7bHPFpKuNOtAJNIdn5nH8Iv46IruYMnK8qw==" saltValue="n2bEZ+gq6Iz7/CZCS655AA==" spinCount="100000" sheet="1" objects="1" scenarios="1" selectLockedCells="1"/>
  <mergeCells count="23">
    <mergeCell ref="B2:W2"/>
    <mergeCell ref="J60:L60"/>
    <mergeCell ref="J62:L62"/>
    <mergeCell ref="C13:D13"/>
    <mergeCell ref="C15:D15"/>
    <mergeCell ref="D52:V52"/>
    <mergeCell ref="AA71:AA78"/>
    <mergeCell ref="F31:J31"/>
    <mergeCell ref="F37:J37"/>
    <mergeCell ref="F39:J39"/>
    <mergeCell ref="D54:V54"/>
    <mergeCell ref="F41:J41"/>
    <mergeCell ref="B107:W109"/>
    <mergeCell ref="F84:H84"/>
    <mergeCell ref="F78:H78"/>
    <mergeCell ref="B90:W92"/>
    <mergeCell ref="J58:L58"/>
    <mergeCell ref="B96:W98"/>
    <mergeCell ref="F80:H80"/>
    <mergeCell ref="F82:H82"/>
    <mergeCell ref="N58:T58"/>
    <mergeCell ref="N60:T60"/>
    <mergeCell ref="N62:T62"/>
  </mergeCells>
  <phoneticPr fontId="6"/>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3" sqref="F23:J23"/>
    </sheetView>
  </sheetViews>
  <sheetFormatPr defaultColWidth="9" defaultRowHeight="15" x14ac:dyDescent="0.2"/>
  <cols>
    <col min="1" max="1" width="0.88671875" style="96" customWidth="1"/>
    <col min="2" max="2" width="3.33203125" style="96" hidden="1" customWidth="1"/>
    <col min="3" max="3" width="3.6640625" style="96" customWidth="1"/>
    <col min="4" max="4" width="12.6640625" style="96" customWidth="1"/>
    <col min="5" max="5" width="7.21875" style="97" customWidth="1"/>
    <col min="6" max="6" width="12.77734375" style="96" customWidth="1"/>
    <col min="7" max="7" width="2.6640625" style="96" customWidth="1"/>
    <col min="8" max="8" width="12.77734375" style="96" customWidth="1"/>
    <col min="9" max="9" width="2.6640625" style="98" customWidth="1"/>
    <col min="10" max="10" width="15.77734375" style="96" customWidth="1"/>
    <col min="11" max="11" width="2.6640625" style="96" customWidth="1"/>
    <col min="12" max="12" width="15.77734375" style="96" customWidth="1"/>
    <col min="13" max="13" width="2.6640625" style="96" customWidth="1"/>
    <col min="14" max="14" width="15.77734375" style="96" customWidth="1"/>
    <col min="15" max="15" width="2.6640625" style="96" customWidth="1"/>
    <col min="16" max="16" width="15.77734375" style="96" customWidth="1"/>
    <col min="17" max="17" width="2.6640625" style="96" customWidth="1"/>
    <col min="18" max="18" width="15.77734375" style="96" customWidth="1"/>
    <col min="19" max="19" width="2.6640625" style="96" customWidth="1"/>
    <col min="20" max="20" width="12.77734375" style="96" customWidth="1"/>
    <col min="21" max="21" width="2.6640625" style="96" customWidth="1"/>
    <col min="22" max="22" width="15.77734375" style="96" customWidth="1"/>
    <col min="23" max="23" width="2.6640625" style="96" customWidth="1"/>
    <col min="24" max="24" width="6.6640625" style="96" customWidth="1"/>
    <col min="25" max="25" width="2.6640625" style="96" customWidth="1"/>
    <col min="26" max="26" width="6.6640625" style="96" customWidth="1"/>
    <col min="27" max="27" width="2.6640625" style="96" customWidth="1"/>
    <col min="28" max="28" width="12.6640625" style="96" customWidth="1"/>
    <col min="29" max="29" width="2.6640625" style="96" customWidth="1"/>
    <col min="30" max="30" width="3.44140625" style="96" customWidth="1"/>
    <col min="31" max="31" width="2.6640625" style="96" hidden="1" customWidth="1"/>
    <col min="32" max="32" width="12.6640625" style="96" hidden="1" customWidth="1"/>
    <col min="33" max="33" width="2.6640625" style="96" hidden="1" customWidth="1"/>
    <col min="34" max="34" width="66.77734375" style="96" customWidth="1"/>
    <col min="35" max="39" width="12" style="96" hidden="1" customWidth="1"/>
    <col min="40" max="40" width="12.6640625" style="96" hidden="1" customWidth="1"/>
    <col min="41" max="41" width="2.6640625" style="96" hidden="1" customWidth="1"/>
    <col min="42" max="42" width="2.88671875" style="96" hidden="1" customWidth="1"/>
    <col min="43" max="45" width="9" style="96" hidden="1" customWidth="1"/>
    <col min="46" max="46" width="66.77734375" style="56" customWidth="1"/>
    <col min="47" max="54" width="9" style="96" hidden="1" customWidth="1"/>
    <col min="55" max="16384" width="9" style="96"/>
  </cols>
  <sheetData>
    <row r="1" spans="3:46" ht="18.600000000000001" x14ac:dyDescent="0.2">
      <c r="C1" s="48" t="s">
        <v>274</v>
      </c>
      <c r="AC1" s="49" t="s">
        <v>309</v>
      </c>
    </row>
    <row r="2" spans="3:46" s="101" customFormat="1" ht="30" customHeight="1" x14ac:dyDescent="0.2">
      <c r="C2" s="245" t="s">
        <v>314</v>
      </c>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99"/>
      <c r="AE2" s="99"/>
      <c r="AF2" s="99"/>
      <c r="AG2" s="99"/>
      <c r="AH2" s="99"/>
      <c r="AI2" s="100"/>
      <c r="AJ2" s="100"/>
      <c r="AK2" s="100"/>
      <c r="AL2" s="100"/>
      <c r="AM2" s="100"/>
      <c r="AN2" s="100"/>
      <c r="AO2" s="100"/>
      <c r="AQ2" s="102" t="s">
        <v>52</v>
      </c>
      <c r="AR2" s="102"/>
      <c r="AS2" s="102"/>
      <c r="AT2" s="51"/>
    </row>
    <row r="3" spans="3:46" ht="13.2" customHeight="1" x14ac:dyDescent="0.2">
      <c r="AB3" s="50"/>
      <c r="AC3" s="98" t="str">
        <f>入力シート!W3</f>
        <v>ver.R8_1.0</v>
      </c>
      <c r="AQ3" s="103"/>
      <c r="AR3" s="103"/>
      <c r="AS3" s="103"/>
    </row>
    <row r="4" spans="3:46" ht="16.8" customHeight="1" x14ac:dyDescent="0.2">
      <c r="D4" s="104" t="s">
        <v>53</v>
      </c>
      <c r="AQ4" s="103"/>
      <c r="AR4" s="103"/>
      <c r="AS4" s="103"/>
    </row>
    <row r="5" spans="3:46" ht="5.4" customHeight="1" x14ac:dyDescent="0.2">
      <c r="AQ5" s="103"/>
      <c r="AR5" s="103"/>
      <c r="AS5" s="103"/>
    </row>
    <row r="6" spans="3:46" ht="5.0999999999999996" customHeight="1" x14ac:dyDescent="0.2">
      <c r="AQ6" s="103"/>
      <c r="AR6" s="103"/>
      <c r="AS6" s="103"/>
    </row>
    <row r="7" spans="3:46" x14ac:dyDescent="0.2">
      <c r="D7" s="257" t="s">
        <v>54</v>
      </c>
      <c r="E7" s="257"/>
      <c r="F7" s="257"/>
      <c r="G7" s="257"/>
      <c r="H7" s="257"/>
      <c r="I7" s="257"/>
      <c r="J7" s="257"/>
      <c r="K7" s="257"/>
      <c r="L7" s="257"/>
      <c r="AQ7" s="103"/>
      <c r="AR7" s="103"/>
      <c r="AS7" s="103"/>
    </row>
    <row r="8" spans="3:46" ht="5.0999999999999996" customHeight="1" x14ac:dyDescent="0.2">
      <c r="AQ8" s="103"/>
      <c r="AR8" s="103"/>
      <c r="AS8" s="103"/>
    </row>
    <row r="9" spans="3:46" x14ac:dyDescent="0.2">
      <c r="D9" s="257" t="s">
        <v>55</v>
      </c>
      <c r="E9" s="257"/>
      <c r="F9" s="257"/>
      <c r="G9" s="257"/>
      <c r="H9" s="257"/>
      <c r="I9" s="257"/>
      <c r="J9" s="257"/>
      <c r="K9" s="257"/>
      <c r="L9" s="257"/>
      <c r="AQ9" s="103"/>
      <c r="AR9" s="103"/>
      <c r="AS9" s="103"/>
    </row>
    <row r="10" spans="3:46" ht="5.0999999999999996" customHeight="1" x14ac:dyDescent="0.2">
      <c r="AQ10" s="103"/>
      <c r="AR10" s="103"/>
      <c r="AS10" s="103"/>
    </row>
    <row r="11" spans="3:46" x14ac:dyDescent="0.2">
      <c r="D11" s="257" t="s">
        <v>56</v>
      </c>
      <c r="E11" s="257"/>
      <c r="F11" s="257"/>
      <c r="G11" s="257"/>
      <c r="H11" s="257"/>
      <c r="I11" s="257"/>
      <c r="J11" s="257"/>
      <c r="K11" s="257"/>
      <c r="L11" s="257"/>
      <c r="AQ11" s="103"/>
      <c r="AR11" s="103"/>
      <c r="AS11" s="103"/>
    </row>
    <row r="12" spans="3:46" ht="9.6" customHeight="1" x14ac:dyDescent="0.2">
      <c r="AQ12" s="103"/>
      <c r="AR12" s="103"/>
      <c r="AS12" s="103"/>
    </row>
    <row r="13" spans="3:46" ht="7.2" customHeight="1" x14ac:dyDescent="0.2">
      <c r="AQ13" s="103"/>
      <c r="AR13" s="103"/>
      <c r="AS13" s="103"/>
    </row>
    <row r="14" spans="3:46" ht="9.6" customHeight="1" x14ac:dyDescent="0.2">
      <c r="AQ14" s="103"/>
      <c r="AR14" s="103"/>
      <c r="AS14" s="103"/>
    </row>
    <row r="15" spans="3:46" s="110" customFormat="1" ht="5.0999999999999996" customHeight="1" x14ac:dyDescent="0.2">
      <c r="C15" s="181"/>
      <c r="D15" s="105"/>
      <c r="E15" s="106"/>
      <c r="F15" s="107"/>
      <c r="G15" s="107"/>
      <c r="H15" s="107"/>
      <c r="I15" s="107"/>
      <c r="J15" s="107"/>
      <c r="K15" s="181"/>
      <c r="L15" s="107"/>
      <c r="M15" s="108"/>
      <c r="N15" s="107"/>
      <c r="O15" s="109"/>
      <c r="P15" s="107"/>
      <c r="Q15" s="181"/>
      <c r="R15" s="107"/>
      <c r="S15" s="107"/>
      <c r="T15" s="107"/>
      <c r="U15" s="109"/>
      <c r="V15" s="107"/>
      <c r="W15" s="107"/>
      <c r="X15" s="107"/>
      <c r="Y15" s="181"/>
      <c r="Z15" s="107"/>
      <c r="AA15" s="107"/>
      <c r="AB15" s="107"/>
      <c r="AC15" s="105"/>
      <c r="AE15" s="103"/>
      <c r="AF15" s="103"/>
      <c r="AG15" s="103"/>
      <c r="AH15" s="51"/>
    </row>
    <row r="16" spans="3:46" x14ac:dyDescent="0.2">
      <c r="C16" s="111" t="str">
        <f>"２-１．事業場２"&amp;IF(2&lt;中間シート!G3,"～事業場"&amp;DBCS(中間シート!G3),"")&amp;"の事業場の情報を入力してください。"</f>
        <v>２-１．事業場２の事業場の情報を入力してください。</v>
      </c>
      <c r="D16" s="112"/>
      <c r="E16" s="109"/>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E16" s="103"/>
      <c r="AF16" s="103"/>
      <c r="AG16" s="103"/>
      <c r="AH16" s="56"/>
      <c r="AT16" s="96"/>
    </row>
    <row r="17" spans="2:39" s="96" customFormat="1" x14ac:dyDescent="0.2">
      <c r="C17" s="112"/>
      <c r="D17" s="113" t="s">
        <v>57</v>
      </c>
      <c r="E17" s="109"/>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E17" s="103"/>
      <c r="AF17" s="103"/>
      <c r="AG17" s="103"/>
      <c r="AH17" s="56"/>
    </row>
    <row r="18" spans="2:39" s="96" customFormat="1" x14ac:dyDescent="0.2">
      <c r="C18" s="112"/>
      <c r="D18" s="113" t="s">
        <v>58</v>
      </c>
      <c r="E18" s="109"/>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E18" s="103"/>
      <c r="AF18" s="103"/>
      <c r="AG18" s="103"/>
      <c r="AH18" s="56"/>
    </row>
    <row r="19" spans="2:39" s="96" customFormat="1" ht="7.2" customHeight="1" x14ac:dyDescent="0.2">
      <c r="C19" s="112"/>
      <c r="D19" s="112"/>
      <c r="E19" s="109"/>
      <c r="F19" s="112"/>
      <c r="G19" s="109"/>
      <c r="H19" s="112"/>
      <c r="I19" s="112"/>
      <c r="J19" s="112"/>
      <c r="K19" s="112"/>
      <c r="L19" s="112"/>
      <c r="M19" s="112"/>
      <c r="N19" s="112"/>
      <c r="O19" s="112"/>
      <c r="P19" s="112"/>
      <c r="Q19" s="112"/>
      <c r="R19" s="112"/>
      <c r="S19" s="112"/>
      <c r="T19" s="112"/>
      <c r="U19" s="112"/>
      <c r="V19" s="112"/>
      <c r="W19" s="112"/>
      <c r="X19" s="112"/>
      <c r="Y19" s="112"/>
      <c r="Z19" s="112"/>
      <c r="AA19" s="112"/>
      <c r="AB19" s="112"/>
      <c r="AC19" s="112"/>
      <c r="AE19" s="103"/>
      <c r="AF19" s="103"/>
      <c r="AG19" s="103"/>
      <c r="AH19" s="56"/>
    </row>
    <row r="20" spans="2:39" s="110" customFormat="1" ht="17.399999999999999" customHeight="1" thickBot="1" x14ac:dyDescent="0.25">
      <c r="C20" s="181"/>
      <c r="D20" s="181"/>
      <c r="E20" s="106"/>
      <c r="F20" s="260" t="s">
        <v>14</v>
      </c>
      <c r="G20" s="260"/>
      <c r="H20" s="260"/>
      <c r="I20" s="260"/>
      <c r="J20" s="260"/>
      <c r="K20" s="181"/>
      <c r="L20" s="260" t="s">
        <v>15</v>
      </c>
      <c r="M20" s="260"/>
      <c r="N20" s="260"/>
      <c r="O20" s="109"/>
      <c r="P20" s="181" t="s">
        <v>16</v>
      </c>
      <c r="Q20" s="181"/>
      <c r="R20" s="260" t="s">
        <v>18</v>
      </c>
      <c r="S20" s="260"/>
      <c r="T20" s="260"/>
      <c r="U20" s="109"/>
      <c r="V20" s="260" t="s">
        <v>20</v>
      </c>
      <c r="W20" s="260"/>
      <c r="X20" s="260"/>
      <c r="Y20" s="181"/>
      <c r="Z20" s="260" t="s">
        <v>23</v>
      </c>
      <c r="AA20" s="260"/>
      <c r="AB20" s="260"/>
      <c r="AC20" s="181"/>
      <c r="AD20" s="96"/>
      <c r="AE20" s="103"/>
      <c r="AF20" s="103"/>
      <c r="AG20" s="103"/>
      <c r="AH20" s="51"/>
    </row>
    <row r="21" spans="2:39" s="110" customFormat="1" ht="18" customHeight="1" thickBot="1" x14ac:dyDescent="0.25">
      <c r="C21" s="181"/>
      <c r="D21" s="105" t="s">
        <v>283</v>
      </c>
      <c r="E21" s="106"/>
      <c r="F21" s="261" t="str">
        <f>中間シート!G4</f>
        <v/>
      </c>
      <c r="G21" s="261"/>
      <c r="H21" s="261"/>
      <c r="I21" s="261"/>
      <c r="J21" s="261"/>
      <c r="K21" s="114"/>
      <c r="L21" s="182" t="str">
        <f>中間シート!G5</f>
        <v/>
      </c>
      <c r="M21" s="115" t="s">
        <v>59</v>
      </c>
      <c r="N21" s="182" t="str">
        <f>中間シート!H5</f>
        <v/>
      </c>
      <c r="O21" s="116"/>
      <c r="P21" s="182" t="str">
        <f>中間シート!G6</f>
        <v/>
      </c>
      <c r="Q21" s="114"/>
      <c r="R21" s="261" t="str">
        <f>中間シート!G7</f>
        <v/>
      </c>
      <c r="S21" s="261"/>
      <c r="T21" s="261"/>
      <c r="U21" s="116"/>
      <c r="V21" s="261" t="str">
        <f>中間シート!G8</f>
        <v/>
      </c>
      <c r="W21" s="261"/>
      <c r="X21" s="261"/>
      <c r="Y21" s="114"/>
      <c r="Z21" s="261" t="str">
        <f>中間シート!G9</f>
        <v/>
      </c>
      <c r="AA21" s="261"/>
      <c r="AB21" s="261"/>
      <c r="AC21" s="181"/>
      <c r="AE21" s="103"/>
      <c r="AF21" s="103"/>
      <c r="AG21" s="103"/>
      <c r="AH21" s="51" t="str">
        <f ca="1">IF($B21&lt;=入力シート!$F$22,IF(AI21&lt;&gt;"OK",AI21,IF(AJ21&lt;&gt;"OK",AJ21,IF(AK21&lt;&gt;"OK",AK21,IF(AL21&lt;&gt;"OK",AL21,AM21)))),"")</f>
        <v>事業場名を入力してください。</v>
      </c>
      <c r="AI21" s="110" t="str">
        <f ca="1">中間シート!X4</f>
        <v>事業場名を入力してください。</v>
      </c>
      <c r="AJ21" s="96" t="str">
        <f ca="1">中間シート!X5</f>
        <v>郵便番号を入力してください。</v>
      </c>
      <c r="AK21" s="96" t="str">
        <f ca="1">中間シート!X6</f>
        <v>都道府県を選択してください。</v>
      </c>
      <c r="AL21" s="96" t="str">
        <f ca="1">中間シート!X7</f>
        <v>市区町村を入力してください。</v>
      </c>
      <c r="AM21" s="101" t="str">
        <f ca="1">中間シート!X8</f>
        <v>町名地番を入力してください。</v>
      </c>
    </row>
    <row r="22" spans="2:39" s="110" customFormat="1" ht="5.0999999999999996" customHeight="1" thickBot="1" x14ac:dyDescent="0.25">
      <c r="C22" s="181"/>
      <c r="D22" s="105"/>
      <c r="E22" s="106"/>
      <c r="F22" s="117"/>
      <c r="G22" s="117"/>
      <c r="H22" s="117"/>
      <c r="I22" s="117"/>
      <c r="J22" s="117"/>
      <c r="K22" s="114"/>
      <c r="L22" s="117"/>
      <c r="M22" s="115"/>
      <c r="N22" s="117"/>
      <c r="O22" s="116"/>
      <c r="P22" s="117"/>
      <c r="Q22" s="114"/>
      <c r="R22" s="117"/>
      <c r="S22" s="117"/>
      <c r="T22" s="117"/>
      <c r="U22" s="116"/>
      <c r="V22" s="117"/>
      <c r="W22" s="117"/>
      <c r="X22" s="117"/>
      <c r="Y22" s="114"/>
      <c r="Z22" s="117"/>
      <c r="AA22" s="117"/>
      <c r="AB22" s="117"/>
      <c r="AC22" s="105"/>
      <c r="AE22" s="103"/>
      <c r="AF22" s="103"/>
      <c r="AG22" s="103"/>
      <c r="AH22" s="51"/>
    </row>
    <row r="23" spans="2:39" s="96" customFormat="1" ht="18" customHeight="1" thickBot="1" x14ac:dyDescent="0.25">
      <c r="B23" s="96">
        <v>2</v>
      </c>
      <c r="C23" s="112"/>
      <c r="D23" s="105" t="s">
        <v>60</v>
      </c>
      <c r="E23" s="109"/>
      <c r="F23" s="259"/>
      <c r="G23" s="259"/>
      <c r="H23" s="259"/>
      <c r="I23" s="259"/>
      <c r="J23" s="259"/>
      <c r="K23" s="114"/>
      <c r="L23" s="118"/>
      <c r="M23" s="115" t="s">
        <v>59</v>
      </c>
      <c r="N23" s="118"/>
      <c r="O23" s="116"/>
      <c r="P23" s="180"/>
      <c r="Q23" s="114"/>
      <c r="R23" s="259"/>
      <c r="S23" s="259"/>
      <c r="T23" s="259"/>
      <c r="U23" s="116"/>
      <c r="V23" s="259"/>
      <c r="W23" s="259"/>
      <c r="X23" s="259"/>
      <c r="Y23" s="114"/>
      <c r="Z23" s="259"/>
      <c r="AA23" s="259"/>
      <c r="AB23" s="259"/>
      <c r="AC23" s="112"/>
      <c r="AE23" s="103"/>
      <c r="AF23" s="103"/>
      <c r="AG23" s="103"/>
      <c r="AH23" s="51" t="str">
        <f>IF($B23&lt;=入力シート!$F$22,IF(AI23&lt;&gt;"OK",AI23,IF(AJ23&lt;&gt;"OK",AJ23,IF(AK23&lt;&gt;"OK",AK23,IF(AL23&lt;&gt;"OK",AL23,AM23)))),"")</f>
        <v/>
      </c>
      <c r="AI23" s="110" t="str">
        <f ca="1">中間シート!X10</f>
        <v>事業場名を入力してください。</v>
      </c>
      <c r="AJ23" s="96" t="str">
        <f ca="1">中間シート!X11</f>
        <v>郵便番号を入力してください。</v>
      </c>
      <c r="AK23" s="110" t="str">
        <f ca="1">中間シート!X12</f>
        <v>都道府県を選択してください。</v>
      </c>
      <c r="AL23" s="96" t="str">
        <f ca="1">中間シート!X13</f>
        <v>市区町村を入力してください。</v>
      </c>
      <c r="AM23" s="110" t="str">
        <f ca="1">中間シート!X14</f>
        <v>町名地番を入力してください。</v>
      </c>
    </row>
    <row r="24" spans="2:39" s="110" customFormat="1" ht="5.0999999999999996" customHeight="1" thickBot="1" x14ac:dyDescent="0.25">
      <c r="C24" s="181"/>
      <c r="D24" s="105"/>
      <c r="E24" s="106"/>
      <c r="F24" s="117"/>
      <c r="G24" s="117"/>
      <c r="H24" s="117"/>
      <c r="I24" s="117"/>
      <c r="J24" s="117"/>
      <c r="K24" s="114"/>
      <c r="L24" s="119"/>
      <c r="M24" s="115"/>
      <c r="N24" s="119"/>
      <c r="O24" s="116"/>
      <c r="P24" s="117"/>
      <c r="Q24" s="114"/>
      <c r="R24" s="117"/>
      <c r="S24" s="117"/>
      <c r="T24" s="117"/>
      <c r="U24" s="116"/>
      <c r="V24" s="117"/>
      <c r="W24" s="117"/>
      <c r="X24" s="117"/>
      <c r="Y24" s="114"/>
      <c r="Z24" s="117"/>
      <c r="AA24" s="117"/>
      <c r="AB24" s="117"/>
      <c r="AC24" s="105"/>
      <c r="AE24" s="103"/>
      <c r="AF24" s="103"/>
      <c r="AG24" s="103"/>
      <c r="AH24" s="51"/>
    </row>
    <row r="25" spans="2:39" s="96" customFormat="1" ht="18" customHeight="1" thickBot="1" x14ac:dyDescent="0.25">
      <c r="B25" s="96">
        <v>3</v>
      </c>
      <c r="C25" s="112"/>
      <c r="D25" s="105" t="s">
        <v>61</v>
      </c>
      <c r="E25" s="109"/>
      <c r="F25" s="259"/>
      <c r="G25" s="259"/>
      <c r="H25" s="259"/>
      <c r="I25" s="259"/>
      <c r="J25" s="259"/>
      <c r="K25" s="114"/>
      <c r="L25" s="118"/>
      <c r="M25" s="115" t="s">
        <v>59</v>
      </c>
      <c r="N25" s="118"/>
      <c r="O25" s="116"/>
      <c r="P25" s="180"/>
      <c r="Q25" s="114"/>
      <c r="R25" s="259"/>
      <c r="S25" s="259"/>
      <c r="T25" s="259"/>
      <c r="U25" s="116"/>
      <c r="V25" s="259"/>
      <c r="W25" s="259"/>
      <c r="X25" s="259"/>
      <c r="Y25" s="114"/>
      <c r="Z25" s="259"/>
      <c r="AA25" s="259"/>
      <c r="AB25" s="259"/>
      <c r="AC25" s="112"/>
      <c r="AE25" s="103"/>
      <c r="AF25" s="103"/>
      <c r="AG25" s="103"/>
      <c r="AH25" s="51" t="str">
        <f>IF($B25&lt;=入力シート!$F$22,IF(AI25&lt;&gt;"OK",AI25,IF(AJ25&lt;&gt;"OK",AJ25,IF(AK25&lt;&gt;"OK",AK25,IF(AL25&lt;&gt;"OK",AL25,AM25)))),"")</f>
        <v/>
      </c>
      <c r="AI25" s="110" t="str">
        <f ca="1">中間シート!X16</f>
        <v>事業場名を入力してください。</v>
      </c>
      <c r="AJ25" s="96" t="str">
        <f ca="1">中間シート!X17</f>
        <v>郵便番号を入力してください。</v>
      </c>
      <c r="AK25" s="110" t="str">
        <f ca="1">中間シート!X18</f>
        <v>都道府県を選択してください。</v>
      </c>
      <c r="AL25" s="96" t="str">
        <f ca="1">中間シート!X19</f>
        <v>市区町村を入力してください。</v>
      </c>
      <c r="AM25" s="110" t="str">
        <f ca="1">中間シート!X20</f>
        <v>町名地番を入力してください。</v>
      </c>
    </row>
    <row r="26" spans="2:39" s="110" customFormat="1" ht="5.0999999999999996" customHeight="1" thickBot="1" x14ac:dyDescent="0.25">
      <c r="C26" s="181"/>
      <c r="D26" s="105"/>
      <c r="E26" s="106"/>
      <c r="F26" s="117"/>
      <c r="G26" s="117"/>
      <c r="H26" s="117"/>
      <c r="I26" s="117"/>
      <c r="J26" s="117"/>
      <c r="K26" s="114"/>
      <c r="L26" s="119"/>
      <c r="M26" s="115"/>
      <c r="N26" s="119"/>
      <c r="O26" s="116"/>
      <c r="P26" s="117"/>
      <c r="Q26" s="114"/>
      <c r="R26" s="117"/>
      <c r="S26" s="117"/>
      <c r="T26" s="117"/>
      <c r="U26" s="116"/>
      <c r="V26" s="117"/>
      <c r="W26" s="117"/>
      <c r="X26" s="117"/>
      <c r="Y26" s="114"/>
      <c r="Z26" s="117"/>
      <c r="AA26" s="117"/>
      <c r="AB26" s="117"/>
      <c r="AC26" s="105"/>
      <c r="AE26" s="103"/>
      <c r="AF26" s="103"/>
      <c r="AG26" s="103"/>
      <c r="AH26" s="51"/>
    </row>
    <row r="27" spans="2:39" s="96" customFormat="1" ht="18" customHeight="1" thickBot="1" x14ac:dyDescent="0.25">
      <c r="B27" s="96">
        <v>4</v>
      </c>
      <c r="C27" s="112"/>
      <c r="D27" s="105" t="s">
        <v>62</v>
      </c>
      <c r="E27" s="109"/>
      <c r="F27" s="259"/>
      <c r="G27" s="259"/>
      <c r="H27" s="259"/>
      <c r="I27" s="259"/>
      <c r="J27" s="259"/>
      <c r="K27" s="114"/>
      <c r="L27" s="118"/>
      <c r="M27" s="115" t="s">
        <v>59</v>
      </c>
      <c r="N27" s="118"/>
      <c r="O27" s="116"/>
      <c r="P27" s="180"/>
      <c r="Q27" s="114"/>
      <c r="R27" s="259"/>
      <c r="S27" s="259"/>
      <c r="T27" s="259"/>
      <c r="U27" s="116"/>
      <c r="V27" s="259"/>
      <c r="W27" s="259"/>
      <c r="X27" s="259"/>
      <c r="Y27" s="114"/>
      <c r="Z27" s="259"/>
      <c r="AA27" s="259"/>
      <c r="AB27" s="259"/>
      <c r="AC27" s="112"/>
      <c r="AE27" s="103"/>
      <c r="AF27" s="103"/>
      <c r="AG27" s="103"/>
      <c r="AH27" s="51" t="str">
        <f>IF($B27&lt;=入力シート!$F$22,IF(AI27&lt;&gt;"OK",AI27,IF(AJ27&lt;&gt;"OK",AJ27,IF(AK27&lt;&gt;"OK",AK27,IF(AL27&lt;&gt;"OK",AL27,AM27)))),"")</f>
        <v/>
      </c>
      <c r="AI27" s="110" t="str">
        <f ca="1">中間シート!X22</f>
        <v>事業場名を入力してください。</v>
      </c>
      <c r="AJ27" s="96" t="str">
        <f ca="1">中間シート!X23</f>
        <v>郵便番号を入力してください。</v>
      </c>
      <c r="AK27" s="110" t="str">
        <f ca="1">中間シート!X24</f>
        <v>都道府県を選択してください。</v>
      </c>
      <c r="AL27" s="96" t="str">
        <f ca="1">中間シート!X25</f>
        <v>市区町村を入力してください。</v>
      </c>
      <c r="AM27" s="110" t="str">
        <f ca="1">中間シート!X26</f>
        <v>町名地番を入力してください。</v>
      </c>
    </row>
    <row r="28" spans="2:39" s="110" customFormat="1" ht="5.0999999999999996" customHeight="1" thickBot="1" x14ac:dyDescent="0.25">
      <c r="C28" s="181"/>
      <c r="D28" s="105"/>
      <c r="E28" s="106"/>
      <c r="F28" s="117"/>
      <c r="G28" s="117"/>
      <c r="H28" s="117"/>
      <c r="I28" s="117"/>
      <c r="J28" s="117"/>
      <c r="K28" s="114"/>
      <c r="L28" s="119"/>
      <c r="M28" s="115"/>
      <c r="N28" s="119"/>
      <c r="O28" s="116"/>
      <c r="P28" s="117"/>
      <c r="Q28" s="114"/>
      <c r="R28" s="117"/>
      <c r="S28" s="117"/>
      <c r="T28" s="117"/>
      <c r="U28" s="116"/>
      <c r="V28" s="117"/>
      <c r="W28" s="117"/>
      <c r="X28" s="117"/>
      <c r="Y28" s="114"/>
      <c r="Z28" s="117"/>
      <c r="AA28" s="117"/>
      <c r="AB28" s="117"/>
      <c r="AC28" s="105"/>
      <c r="AE28" s="103"/>
      <c r="AF28" s="103"/>
      <c r="AG28" s="103"/>
      <c r="AH28" s="51"/>
    </row>
    <row r="29" spans="2:39" s="96" customFormat="1" ht="18" customHeight="1" thickBot="1" x14ac:dyDescent="0.25">
      <c r="B29" s="96">
        <v>5</v>
      </c>
      <c r="C29" s="112"/>
      <c r="D29" s="105" t="s">
        <v>63</v>
      </c>
      <c r="E29" s="109"/>
      <c r="F29" s="259"/>
      <c r="G29" s="259"/>
      <c r="H29" s="259"/>
      <c r="I29" s="259"/>
      <c r="J29" s="259"/>
      <c r="K29" s="114"/>
      <c r="L29" s="118"/>
      <c r="M29" s="115" t="s">
        <v>59</v>
      </c>
      <c r="N29" s="118"/>
      <c r="O29" s="116"/>
      <c r="P29" s="180"/>
      <c r="Q29" s="114"/>
      <c r="R29" s="259"/>
      <c r="S29" s="259"/>
      <c r="T29" s="259"/>
      <c r="U29" s="116"/>
      <c r="V29" s="259"/>
      <c r="W29" s="259"/>
      <c r="X29" s="259"/>
      <c r="Y29" s="114"/>
      <c r="Z29" s="259"/>
      <c r="AA29" s="259"/>
      <c r="AB29" s="259"/>
      <c r="AC29" s="112"/>
      <c r="AE29" s="103"/>
      <c r="AF29" s="103"/>
      <c r="AG29" s="103"/>
      <c r="AH29" s="51" t="str">
        <f>IF($B29&lt;=入力シート!$F$22,IF(AI29&lt;&gt;"OK",AI29,IF(AJ29&lt;&gt;"OK",AJ29,IF(AK29&lt;&gt;"OK",AK29,IF(AL29&lt;&gt;"OK",AL29,AM29)))),"")</f>
        <v/>
      </c>
      <c r="AI29" s="110" t="str">
        <f ca="1">中間シート!X28</f>
        <v>事業場名を入力してください。</v>
      </c>
      <c r="AJ29" s="96" t="str">
        <f ca="1">中間シート!X29</f>
        <v>郵便番号を入力してください。</v>
      </c>
      <c r="AK29" s="110" t="str">
        <f ca="1">中間シート!X30</f>
        <v>都道府県を選択してください。</v>
      </c>
      <c r="AL29" s="96" t="str">
        <f ca="1">中間シート!X31</f>
        <v>市区町村を入力してください。</v>
      </c>
      <c r="AM29" s="110" t="str">
        <f ca="1">中間シート!X32</f>
        <v>町名地番を入力してください。</v>
      </c>
    </row>
    <row r="30" spans="2:39" s="110" customFormat="1" ht="5.0999999999999996" customHeight="1" thickBot="1" x14ac:dyDescent="0.25">
      <c r="C30" s="181"/>
      <c r="D30" s="105"/>
      <c r="E30" s="106"/>
      <c r="F30" s="117"/>
      <c r="G30" s="117"/>
      <c r="H30" s="117"/>
      <c r="I30" s="117"/>
      <c r="J30" s="117"/>
      <c r="K30" s="114"/>
      <c r="L30" s="119"/>
      <c r="M30" s="115"/>
      <c r="N30" s="119"/>
      <c r="O30" s="116"/>
      <c r="P30" s="117"/>
      <c r="Q30" s="114"/>
      <c r="R30" s="117"/>
      <c r="S30" s="117"/>
      <c r="T30" s="117"/>
      <c r="U30" s="116"/>
      <c r="V30" s="117"/>
      <c r="W30" s="117"/>
      <c r="X30" s="117"/>
      <c r="Y30" s="114"/>
      <c r="Z30" s="117"/>
      <c r="AA30" s="117"/>
      <c r="AB30" s="117"/>
      <c r="AC30" s="105"/>
      <c r="AE30" s="103"/>
      <c r="AF30" s="103"/>
      <c r="AG30" s="103"/>
      <c r="AH30" s="51"/>
    </row>
    <row r="31" spans="2:39" s="96" customFormat="1" ht="18" customHeight="1" thickBot="1" x14ac:dyDescent="0.25">
      <c r="B31" s="96">
        <v>6</v>
      </c>
      <c r="C31" s="112"/>
      <c r="D31" s="105" t="s">
        <v>64</v>
      </c>
      <c r="E31" s="109"/>
      <c r="F31" s="259"/>
      <c r="G31" s="259"/>
      <c r="H31" s="259"/>
      <c r="I31" s="259"/>
      <c r="J31" s="259"/>
      <c r="K31" s="114"/>
      <c r="L31" s="118"/>
      <c r="M31" s="115" t="s">
        <v>59</v>
      </c>
      <c r="N31" s="118"/>
      <c r="O31" s="116"/>
      <c r="P31" s="180"/>
      <c r="Q31" s="114"/>
      <c r="R31" s="259"/>
      <c r="S31" s="259"/>
      <c r="T31" s="259"/>
      <c r="U31" s="116"/>
      <c r="V31" s="259"/>
      <c r="W31" s="259"/>
      <c r="X31" s="259"/>
      <c r="Y31" s="114"/>
      <c r="Z31" s="259"/>
      <c r="AA31" s="259"/>
      <c r="AB31" s="259"/>
      <c r="AC31" s="112"/>
      <c r="AE31" s="103"/>
      <c r="AF31" s="103"/>
      <c r="AG31" s="103"/>
      <c r="AH31" s="51" t="str">
        <f>IF($B31&lt;=入力シート!$F$22,IF(AI31&lt;&gt;"OK",AI31,IF(AJ31&lt;&gt;"OK",AJ31,IF(AK31&lt;&gt;"OK",AK31,IF(AL31&lt;&gt;"OK",AL31,AM31)))),"")</f>
        <v/>
      </c>
      <c r="AI31" s="110" t="str">
        <f ca="1">中間シート!X34</f>
        <v>事業場名を入力してください。</v>
      </c>
      <c r="AJ31" s="120" t="str">
        <f ca="1">中間シート!X35</f>
        <v>郵便番号を入力してください。</v>
      </c>
      <c r="AK31" s="110" t="str">
        <f ca="1">中間シート!X36</f>
        <v>都道府県を選択してください。</v>
      </c>
      <c r="AL31" s="96" t="str">
        <f ca="1">中間シート!X37</f>
        <v>市区町村を入力してください。</v>
      </c>
      <c r="AM31" s="110" t="str">
        <f ca="1">中間シート!X38</f>
        <v>町名地番を入力してください。</v>
      </c>
    </row>
    <row r="32" spans="2:39" s="110" customFormat="1" ht="5.0999999999999996" customHeight="1" thickBot="1" x14ac:dyDescent="0.25">
      <c r="C32" s="181"/>
      <c r="D32" s="105"/>
      <c r="E32" s="106"/>
      <c r="F32" s="117"/>
      <c r="G32" s="117"/>
      <c r="H32" s="117"/>
      <c r="I32" s="117"/>
      <c r="J32" s="117"/>
      <c r="K32" s="114"/>
      <c r="L32" s="119"/>
      <c r="M32" s="115"/>
      <c r="N32" s="119"/>
      <c r="O32" s="116"/>
      <c r="P32" s="117"/>
      <c r="Q32" s="114"/>
      <c r="R32" s="117"/>
      <c r="S32" s="117"/>
      <c r="T32" s="117"/>
      <c r="U32" s="116"/>
      <c r="V32" s="117"/>
      <c r="W32" s="117"/>
      <c r="X32" s="117"/>
      <c r="Y32" s="114"/>
      <c r="Z32" s="117"/>
      <c r="AA32" s="117"/>
      <c r="AB32" s="117"/>
      <c r="AC32" s="105"/>
      <c r="AE32" s="103"/>
      <c r="AF32" s="103"/>
      <c r="AG32" s="103"/>
      <c r="AH32" s="51"/>
    </row>
    <row r="33" spans="2:40" s="96" customFormat="1" ht="18" customHeight="1" thickBot="1" x14ac:dyDescent="0.25">
      <c r="B33" s="96">
        <v>7</v>
      </c>
      <c r="C33" s="112"/>
      <c r="D33" s="105" t="s">
        <v>65</v>
      </c>
      <c r="E33" s="109"/>
      <c r="F33" s="259"/>
      <c r="G33" s="259"/>
      <c r="H33" s="259"/>
      <c r="I33" s="259"/>
      <c r="J33" s="259"/>
      <c r="K33" s="114"/>
      <c r="L33" s="118"/>
      <c r="M33" s="115" t="s">
        <v>59</v>
      </c>
      <c r="N33" s="118"/>
      <c r="O33" s="116"/>
      <c r="P33" s="180"/>
      <c r="Q33" s="114"/>
      <c r="R33" s="259"/>
      <c r="S33" s="259"/>
      <c r="T33" s="259"/>
      <c r="U33" s="116"/>
      <c r="V33" s="259"/>
      <c r="W33" s="259"/>
      <c r="X33" s="259"/>
      <c r="Y33" s="114"/>
      <c r="Z33" s="259"/>
      <c r="AA33" s="259"/>
      <c r="AB33" s="259"/>
      <c r="AC33" s="112"/>
      <c r="AE33" s="103"/>
      <c r="AF33" s="103"/>
      <c r="AG33" s="103"/>
      <c r="AH33" s="51" t="str">
        <f>IF($B33&lt;=入力シート!$F$22,IF(AI33&lt;&gt;"OK",AI33,IF(AJ33&lt;&gt;"OK",AJ33,IF(AK33&lt;&gt;"OK",AK33,IF(AL33&lt;&gt;"OK",AL33,AM33)))),"")</f>
        <v/>
      </c>
      <c r="AI33" s="110" t="str">
        <f ca="1">中間シート!X40</f>
        <v>事業場名を入力してください。</v>
      </c>
      <c r="AJ33" s="96" t="str">
        <f ca="1">中間シート!X41</f>
        <v>郵便番号を入力してください。</v>
      </c>
      <c r="AK33" s="110" t="str">
        <f ca="1">中間シート!X42</f>
        <v>都道府県を選択してください。</v>
      </c>
      <c r="AL33" s="96" t="str">
        <f ca="1">中間シート!X43</f>
        <v>市区町村を入力してください。</v>
      </c>
      <c r="AM33" s="110" t="str">
        <f ca="1">中間シート!X44</f>
        <v>町名地番を入力してください。</v>
      </c>
    </row>
    <row r="34" spans="2:40" s="110" customFormat="1" ht="5.0999999999999996" customHeight="1" thickBot="1" x14ac:dyDescent="0.25">
      <c r="C34" s="181"/>
      <c r="D34" s="105"/>
      <c r="E34" s="106"/>
      <c r="F34" s="117"/>
      <c r="G34" s="117"/>
      <c r="H34" s="117"/>
      <c r="I34" s="117"/>
      <c r="J34" s="117"/>
      <c r="K34" s="114"/>
      <c r="L34" s="119"/>
      <c r="M34" s="115"/>
      <c r="N34" s="119"/>
      <c r="O34" s="116"/>
      <c r="P34" s="117"/>
      <c r="Q34" s="114"/>
      <c r="R34" s="117"/>
      <c r="S34" s="117"/>
      <c r="T34" s="117"/>
      <c r="U34" s="116"/>
      <c r="V34" s="117"/>
      <c r="W34" s="117"/>
      <c r="X34" s="117"/>
      <c r="Y34" s="114"/>
      <c r="Z34" s="117"/>
      <c r="AA34" s="117"/>
      <c r="AB34" s="117"/>
      <c r="AC34" s="105"/>
      <c r="AE34" s="103"/>
      <c r="AF34" s="103"/>
      <c r="AG34" s="103"/>
      <c r="AH34" s="51"/>
    </row>
    <row r="35" spans="2:40" s="121" customFormat="1" ht="18" customHeight="1" thickBot="1" x14ac:dyDescent="0.25">
      <c r="B35" s="121">
        <v>8</v>
      </c>
      <c r="C35" s="112"/>
      <c r="D35" s="105" t="s">
        <v>66</v>
      </c>
      <c r="E35" s="122"/>
      <c r="F35" s="259"/>
      <c r="G35" s="259"/>
      <c r="H35" s="259"/>
      <c r="I35" s="259"/>
      <c r="J35" s="259"/>
      <c r="K35" s="114"/>
      <c r="L35" s="118"/>
      <c r="M35" s="115" t="s">
        <v>59</v>
      </c>
      <c r="N35" s="118"/>
      <c r="O35" s="116"/>
      <c r="P35" s="180"/>
      <c r="Q35" s="114"/>
      <c r="R35" s="259"/>
      <c r="S35" s="259"/>
      <c r="T35" s="259"/>
      <c r="U35" s="116"/>
      <c r="V35" s="259"/>
      <c r="W35" s="259"/>
      <c r="X35" s="259"/>
      <c r="Y35" s="114"/>
      <c r="Z35" s="259"/>
      <c r="AA35" s="259"/>
      <c r="AB35" s="259"/>
      <c r="AC35" s="123"/>
      <c r="AE35" s="103"/>
      <c r="AF35" s="103"/>
      <c r="AG35" s="103"/>
      <c r="AH35" s="51" t="str">
        <f>IF($B35&lt;=入力シート!$F$22,IF(AI35&lt;&gt;"OK",AI35,IF(AJ35&lt;&gt;"OK",AJ35,IF(AK35&lt;&gt;"OK",AK35,IF(AL35&lt;&gt;"OK",AL35,AM35)))),"")</f>
        <v/>
      </c>
      <c r="AI35" s="110" t="str">
        <f ca="1">中間シート!X46</f>
        <v>事業場名を入力してください。</v>
      </c>
      <c r="AJ35" s="96" t="str">
        <f ca="1">中間シート!X47</f>
        <v>郵便番号を入力してください。</v>
      </c>
      <c r="AK35" s="110" t="str">
        <f ca="1">中間シート!X48</f>
        <v>都道府県を選択してください。</v>
      </c>
      <c r="AL35" s="96" t="str">
        <f ca="1">中間シート!X49</f>
        <v>市区町村を入力してください。</v>
      </c>
      <c r="AM35" s="110" t="str">
        <f ca="1">中間シート!X50</f>
        <v>町名地番を入力してください。</v>
      </c>
      <c r="AN35" s="120"/>
    </row>
    <row r="36" spans="2:40" s="110" customFormat="1" ht="5.0999999999999996" customHeight="1" thickBot="1" x14ac:dyDescent="0.25">
      <c r="C36" s="181"/>
      <c r="D36" s="105"/>
      <c r="E36" s="106"/>
      <c r="F36" s="117"/>
      <c r="G36" s="117"/>
      <c r="H36" s="117"/>
      <c r="I36" s="117"/>
      <c r="J36" s="117"/>
      <c r="K36" s="114"/>
      <c r="L36" s="119"/>
      <c r="M36" s="115"/>
      <c r="N36" s="119"/>
      <c r="O36" s="116"/>
      <c r="P36" s="117"/>
      <c r="Q36" s="114"/>
      <c r="R36" s="117"/>
      <c r="S36" s="117"/>
      <c r="T36" s="117"/>
      <c r="U36" s="116"/>
      <c r="V36" s="117"/>
      <c r="W36" s="117"/>
      <c r="X36" s="117"/>
      <c r="Y36" s="114"/>
      <c r="Z36" s="117"/>
      <c r="AA36" s="117"/>
      <c r="AB36" s="117"/>
      <c r="AC36" s="105"/>
      <c r="AE36" s="103"/>
      <c r="AF36" s="103"/>
      <c r="AG36" s="103"/>
      <c r="AH36" s="51"/>
    </row>
    <row r="37" spans="2:40" s="96" customFormat="1" ht="18" customHeight="1" thickBot="1" x14ac:dyDescent="0.25">
      <c r="B37" s="96">
        <v>9</v>
      </c>
      <c r="C37" s="112"/>
      <c r="D37" s="105" t="s">
        <v>67</v>
      </c>
      <c r="E37" s="109"/>
      <c r="F37" s="259"/>
      <c r="G37" s="259"/>
      <c r="H37" s="259"/>
      <c r="I37" s="259"/>
      <c r="J37" s="259"/>
      <c r="K37" s="114"/>
      <c r="L37" s="118"/>
      <c r="M37" s="115" t="s">
        <v>59</v>
      </c>
      <c r="N37" s="118"/>
      <c r="O37" s="116"/>
      <c r="P37" s="180"/>
      <c r="Q37" s="114"/>
      <c r="R37" s="259"/>
      <c r="S37" s="259"/>
      <c r="T37" s="259"/>
      <c r="U37" s="116"/>
      <c r="V37" s="259"/>
      <c r="W37" s="259"/>
      <c r="X37" s="259"/>
      <c r="Y37" s="114"/>
      <c r="Z37" s="259"/>
      <c r="AA37" s="259"/>
      <c r="AB37" s="259"/>
      <c r="AC37" s="112"/>
      <c r="AE37" s="103"/>
      <c r="AF37" s="103"/>
      <c r="AG37" s="103"/>
      <c r="AH37" s="51" t="str">
        <f>IF($B37&lt;=入力シート!$F$22,IF(AI37&lt;&gt;"OK",AI37,IF(AJ37&lt;&gt;"OK",AJ37,IF(AK37&lt;&gt;"OK",AK37,IF(AL37&lt;&gt;"OK",AL37,AM37)))),"")</f>
        <v/>
      </c>
      <c r="AI37" s="110" t="str">
        <f ca="1">中間シート!X52</f>
        <v>事業場名を入力してください。</v>
      </c>
      <c r="AJ37" s="96" t="str">
        <f ca="1">中間シート!X53</f>
        <v>郵便番号を入力してください。</v>
      </c>
      <c r="AK37" s="110" t="str">
        <f ca="1">中間シート!X54</f>
        <v>都道府県を選択してください。</v>
      </c>
      <c r="AL37" s="96" t="str">
        <f ca="1">中間シート!X55</f>
        <v>市区町村を入力してください。</v>
      </c>
      <c r="AM37" s="110" t="str">
        <f ca="1">中間シート!X56</f>
        <v>町名地番を入力してください。</v>
      </c>
    </row>
    <row r="38" spans="2:40" s="110" customFormat="1" ht="5.0999999999999996" customHeight="1" thickBot="1" x14ac:dyDescent="0.25">
      <c r="C38" s="181"/>
      <c r="D38" s="105"/>
      <c r="E38" s="106"/>
      <c r="F38" s="117"/>
      <c r="G38" s="117"/>
      <c r="H38" s="117"/>
      <c r="I38" s="117"/>
      <c r="J38" s="117"/>
      <c r="K38" s="114"/>
      <c r="L38" s="119"/>
      <c r="M38" s="115"/>
      <c r="N38" s="119"/>
      <c r="O38" s="116"/>
      <c r="P38" s="117"/>
      <c r="Q38" s="114"/>
      <c r="R38" s="117"/>
      <c r="S38" s="117"/>
      <c r="T38" s="117"/>
      <c r="U38" s="116"/>
      <c r="V38" s="117"/>
      <c r="W38" s="117"/>
      <c r="X38" s="117"/>
      <c r="Y38" s="114"/>
      <c r="Z38" s="117"/>
      <c r="AA38" s="117"/>
      <c r="AB38" s="117"/>
      <c r="AC38" s="105"/>
      <c r="AE38" s="103"/>
      <c r="AF38" s="103"/>
      <c r="AG38" s="103"/>
      <c r="AH38" s="51"/>
    </row>
    <row r="39" spans="2:40" s="96" customFormat="1" ht="18" customHeight="1" thickBot="1" x14ac:dyDescent="0.25">
      <c r="B39" s="96">
        <v>10</v>
      </c>
      <c r="C39" s="112"/>
      <c r="D39" s="105" t="s">
        <v>68</v>
      </c>
      <c r="E39" s="109"/>
      <c r="F39" s="259"/>
      <c r="G39" s="259"/>
      <c r="H39" s="259"/>
      <c r="I39" s="259"/>
      <c r="J39" s="259"/>
      <c r="K39" s="114"/>
      <c r="L39" s="118"/>
      <c r="M39" s="115" t="s">
        <v>59</v>
      </c>
      <c r="N39" s="118"/>
      <c r="O39" s="116"/>
      <c r="P39" s="180"/>
      <c r="Q39" s="114"/>
      <c r="R39" s="259"/>
      <c r="S39" s="259"/>
      <c r="T39" s="259"/>
      <c r="U39" s="116"/>
      <c r="V39" s="259"/>
      <c r="W39" s="259"/>
      <c r="X39" s="259"/>
      <c r="Y39" s="114"/>
      <c r="Z39" s="259"/>
      <c r="AA39" s="259"/>
      <c r="AB39" s="259"/>
      <c r="AC39" s="112"/>
      <c r="AE39" s="103"/>
      <c r="AF39" s="103"/>
      <c r="AG39" s="103"/>
      <c r="AH39" s="51" t="str">
        <f>IF($B39&lt;=入力シート!$F$22,IF(AI39&lt;&gt;"OK",AI39,IF(AJ39&lt;&gt;"OK",AJ39,IF(AK39&lt;&gt;"OK",AK39,IF(AL39&lt;&gt;"OK",AL39,AM39)))),"")</f>
        <v/>
      </c>
      <c r="AI39" s="110" t="str">
        <f ca="1">中間シート!X58</f>
        <v>事業場名を入力してください。</v>
      </c>
      <c r="AJ39" s="96" t="str">
        <f ca="1">中間シート!X59</f>
        <v>郵便番号を入力してください。</v>
      </c>
      <c r="AK39" s="110" t="str">
        <f ca="1">中間シート!X60</f>
        <v>都道府県を選択してください。</v>
      </c>
      <c r="AL39" s="96" t="str">
        <f ca="1">中間シート!X61</f>
        <v>市区町村を入力してください。</v>
      </c>
      <c r="AM39" s="110" t="str">
        <f ca="1">中間シート!X62</f>
        <v>町名地番を入力してください。</v>
      </c>
    </row>
    <row r="40" spans="2:40" s="110" customFormat="1" ht="5.0999999999999996" customHeight="1" thickBot="1" x14ac:dyDescent="0.25">
      <c r="C40" s="181"/>
      <c r="D40" s="105"/>
      <c r="E40" s="106"/>
      <c r="F40" s="117"/>
      <c r="G40" s="117"/>
      <c r="H40" s="117"/>
      <c r="I40" s="117"/>
      <c r="J40" s="117"/>
      <c r="K40" s="114"/>
      <c r="L40" s="119"/>
      <c r="M40" s="115"/>
      <c r="N40" s="119"/>
      <c r="O40" s="116"/>
      <c r="P40" s="117"/>
      <c r="Q40" s="114"/>
      <c r="R40" s="117"/>
      <c r="S40" s="117"/>
      <c r="T40" s="117"/>
      <c r="U40" s="116"/>
      <c r="V40" s="117"/>
      <c r="W40" s="117"/>
      <c r="X40" s="117"/>
      <c r="Y40" s="114"/>
      <c r="Z40" s="117"/>
      <c r="AA40" s="117"/>
      <c r="AB40" s="117"/>
      <c r="AC40" s="105"/>
      <c r="AE40" s="103"/>
      <c r="AF40" s="103"/>
      <c r="AG40" s="103"/>
      <c r="AH40" s="51"/>
    </row>
    <row r="41" spans="2:40" s="96" customFormat="1" ht="18" customHeight="1" thickBot="1" x14ac:dyDescent="0.25">
      <c r="B41" s="96">
        <v>11</v>
      </c>
      <c r="C41" s="112"/>
      <c r="D41" s="105" t="s">
        <v>69</v>
      </c>
      <c r="E41" s="109"/>
      <c r="F41" s="259"/>
      <c r="G41" s="259"/>
      <c r="H41" s="259"/>
      <c r="I41" s="259"/>
      <c r="J41" s="259"/>
      <c r="K41" s="114"/>
      <c r="L41" s="118"/>
      <c r="M41" s="115" t="s">
        <v>59</v>
      </c>
      <c r="N41" s="118"/>
      <c r="O41" s="116"/>
      <c r="P41" s="180"/>
      <c r="Q41" s="114"/>
      <c r="R41" s="259"/>
      <c r="S41" s="259"/>
      <c r="T41" s="259"/>
      <c r="U41" s="116"/>
      <c r="V41" s="259"/>
      <c r="W41" s="259"/>
      <c r="X41" s="259"/>
      <c r="Y41" s="114"/>
      <c r="Z41" s="259"/>
      <c r="AA41" s="259"/>
      <c r="AB41" s="259"/>
      <c r="AC41" s="112"/>
      <c r="AE41" s="103"/>
      <c r="AF41" s="103"/>
      <c r="AG41" s="103"/>
      <c r="AH41" s="51" t="str">
        <f>IF($B41&lt;=入力シート!$F$22,IF(AI41&lt;&gt;"OK",AI41,IF(AJ41&lt;&gt;"OK",AJ41,IF(AK41&lt;&gt;"OK",AK41,IF(AL41&lt;&gt;"OK",AL41,AM41)))),"")</f>
        <v/>
      </c>
      <c r="AI41" s="110" t="str">
        <f ca="1">中間シート!X64</f>
        <v>事業場名を入力してください。</v>
      </c>
      <c r="AJ41" s="96" t="str">
        <f ca="1">中間シート!X65</f>
        <v>郵便番号を入力してください。</v>
      </c>
      <c r="AK41" s="110" t="str">
        <f ca="1">中間シート!X66</f>
        <v>都道府県を選択してください。</v>
      </c>
      <c r="AL41" s="96" t="str">
        <f ca="1">中間シート!X67</f>
        <v>市区町村を入力してください。</v>
      </c>
      <c r="AM41" s="110" t="str">
        <f ca="1">中間シート!X68</f>
        <v>町名地番を入力してください。</v>
      </c>
    </row>
    <row r="42" spans="2:40" s="110" customFormat="1" ht="5.0999999999999996" customHeight="1" thickBot="1" x14ac:dyDescent="0.25">
      <c r="C42" s="181"/>
      <c r="D42" s="105"/>
      <c r="E42" s="106"/>
      <c r="F42" s="117"/>
      <c r="G42" s="117"/>
      <c r="H42" s="117"/>
      <c r="I42" s="117"/>
      <c r="J42" s="117"/>
      <c r="K42" s="114"/>
      <c r="L42" s="119"/>
      <c r="M42" s="115"/>
      <c r="N42" s="119"/>
      <c r="O42" s="116"/>
      <c r="P42" s="117"/>
      <c r="Q42" s="114"/>
      <c r="R42" s="117"/>
      <c r="S42" s="117"/>
      <c r="T42" s="117"/>
      <c r="U42" s="116"/>
      <c r="V42" s="117"/>
      <c r="W42" s="117"/>
      <c r="X42" s="117"/>
      <c r="Y42" s="114"/>
      <c r="Z42" s="117"/>
      <c r="AA42" s="117"/>
      <c r="AB42" s="117"/>
      <c r="AC42" s="105"/>
      <c r="AE42" s="103"/>
      <c r="AF42" s="103"/>
      <c r="AG42" s="103"/>
      <c r="AH42" s="51"/>
    </row>
    <row r="43" spans="2:40" s="96" customFormat="1" ht="18" customHeight="1" thickBot="1" x14ac:dyDescent="0.25">
      <c r="B43" s="96">
        <v>12</v>
      </c>
      <c r="C43" s="112"/>
      <c r="D43" s="105" t="s">
        <v>70</v>
      </c>
      <c r="E43" s="109"/>
      <c r="F43" s="259"/>
      <c r="G43" s="259"/>
      <c r="H43" s="259"/>
      <c r="I43" s="259"/>
      <c r="J43" s="259"/>
      <c r="K43" s="114"/>
      <c r="L43" s="118"/>
      <c r="M43" s="115" t="s">
        <v>59</v>
      </c>
      <c r="N43" s="118"/>
      <c r="O43" s="116"/>
      <c r="P43" s="180"/>
      <c r="Q43" s="114"/>
      <c r="R43" s="259"/>
      <c r="S43" s="259"/>
      <c r="T43" s="259"/>
      <c r="U43" s="116"/>
      <c r="V43" s="259"/>
      <c r="W43" s="259"/>
      <c r="X43" s="259"/>
      <c r="Y43" s="114"/>
      <c r="Z43" s="259"/>
      <c r="AA43" s="259"/>
      <c r="AB43" s="259"/>
      <c r="AC43" s="112"/>
      <c r="AE43" s="103"/>
      <c r="AF43" s="103"/>
      <c r="AG43" s="103"/>
      <c r="AH43" s="51" t="str">
        <f>IF($B43&lt;=入力シート!$F$22,IF(AI43&lt;&gt;"OK",AI43,IF(AJ43&lt;&gt;"OK",AJ43,IF(AK43&lt;&gt;"OK",AK43,IF(AL43&lt;&gt;"OK",AL43,AM43)))),"")</f>
        <v/>
      </c>
      <c r="AI43" s="110" t="str">
        <f ca="1">中間シート!X70</f>
        <v>事業場名を入力してください。</v>
      </c>
      <c r="AJ43" s="96" t="str">
        <f ca="1">中間シート!X71</f>
        <v>郵便番号を入力してください。</v>
      </c>
      <c r="AK43" s="110" t="str">
        <f ca="1">中間シート!X72</f>
        <v>都道府県を選択してください。</v>
      </c>
      <c r="AL43" s="96" t="str">
        <f ca="1">中間シート!X73</f>
        <v>市区町村を入力してください。</v>
      </c>
      <c r="AM43" s="110" t="str">
        <f ca="1">中間シート!X74</f>
        <v>町名地番を入力してください。</v>
      </c>
    </row>
    <row r="44" spans="2:40" s="110" customFormat="1" ht="5.0999999999999996" customHeight="1" thickBot="1" x14ac:dyDescent="0.25">
      <c r="C44" s="181"/>
      <c r="D44" s="105"/>
      <c r="E44" s="106"/>
      <c r="F44" s="117"/>
      <c r="G44" s="117"/>
      <c r="H44" s="117"/>
      <c r="I44" s="117"/>
      <c r="J44" s="117"/>
      <c r="K44" s="114"/>
      <c r="L44" s="119"/>
      <c r="M44" s="115"/>
      <c r="N44" s="119"/>
      <c r="O44" s="116"/>
      <c r="P44" s="117"/>
      <c r="Q44" s="114"/>
      <c r="R44" s="117"/>
      <c r="S44" s="117"/>
      <c r="T44" s="117"/>
      <c r="U44" s="116"/>
      <c r="V44" s="117"/>
      <c r="W44" s="117"/>
      <c r="X44" s="117"/>
      <c r="Y44" s="114"/>
      <c r="Z44" s="117"/>
      <c r="AA44" s="117"/>
      <c r="AB44" s="117"/>
      <c r="AC44" s="105"/>
      <c r="AE44" s="103"/>
      <c r="AF44" s="103"/>
      <c r="AG44" s="103"/>
      <c r="AH44" s="51"/>
    </row>
    <row r="45" spans="2:40" s="96" customFormat="1" ht="18" customHeight="1" thickBot="1" x14ac:dyDescent="0.25">
      <c r="B45" s="96">
        <v>13</v>
      </c>
      <c r="C45" s="112"/>
      <c r="D45" s="105" t="s">
        <v>71</v>
      </c>
      <c r="E45" s="109"/>
      <c r="F45" s="259"/>
      <c r="G45" s="259"/>
      <c r="H45" s="259"/>
      <c r="I45" s="259"/>
      <c r="J45" s="259"/>
      <c r="K45" s="114"/>
      <c r="L45" s="118"/>
      <c r="M45" s="115" t="s">
        <v>59</v>
      </c>
      <c r="N45" s="118"/>
      <c r="O45" s="116"/>
      <c r="P45" s="180"/>
      <c r="Q45" s="114"/>
      <c r="R45" s="259"/>
      <c r="S45" s="259"/>
      <c r="T45" s="259"/>
      <c r="U45" s="116"/>
      <c r="V45" s="259"/>
      <c r="W45" s="259"/>
      <c r="X45" s="259"/>
      <c r="Y45" s="114"/>
      <c r="Z45" s="259"/>
      <c r="AA45" s="259"/>
      <c r="AB45" s="259"/>
      <c r="AC45" s="112"/>
      <c r="AE45" s="103"/>
      <c r="AF45" s="103"/>
      <c r="AG45" s="103"/>
      <c r="AH45" s="51" t="str">
        <f>IF($B45&lt;=入力シート!$F$22,IF(AI45&lt;&gt;"OK",AI45,IF(AJ45&lt;&gt;"OK",AJ45,IF(AK45&lt;&gt;"OK",AK45,IF(AL45&lt;&gt;"OK",AL45,AM45)))),"")</f>
        <v/>
      </c>
      <c r="AI45" s="110" t="str">
        <f ca="1">中間シート!X76</f>
        <v>事業場名を入力してください。</v>
      </c>
      <c r="AJ45" s="96" t="str">
        <f ca="1">中間シート!X77</f>
        <v>郵便番号を入力してください。</v>
      </c>
      <c r="AK45" s="110" t="str">
        <f ca="1">中間シート!X78</f>
        <v>都道府県を選択してください。</v>
      </c>
      <c r="AL45" s="96" t="str">
        <f ca="1">中間シート!X79</f>
        <v>市区町村を入力してください。</v>
      </c>
      <c r="AM45" s="110" t="str">
        <f ca="1">中間シート!X80</f>
        <v>町名地番を入力してください。</v>
      </c>
    </row>
    <row r="46" spans="2:40" s="110" customFormat="1" ht="5.0999999999999996" customHeight="1" thickBot="1" x14ac:dyDescent="0.25">
      <c r="C46" s="181"/>
      <c r="D46" s="105"/>
      <c r="E46" s="106"/>
      <c r="F46" s="117"/>
      <c r="G46" s="117"/>
      <c r="H46" s="117"/>
      <c r="I46" s="117"/>
      <c r="J46" s="117"/>
      <c r="K46" s="114"/>
      <c r="L46" s="119"/>
      <c r="M46" s="115"/>
      <c r="N46" s="119"/>
      <c r="O46" s="116"/>
      <c r="P46" s="117"/>
      <c r="Q46" s="114"/>
      <c r="R46" s="117"/>
      <c r="S46" s="117"/>
      <c r="T46" s="117"/>
      <c r="U46" s="116"/>
      <c r="V46" s="117"/>
      <c r="W46" s="117"/>
      <c r="X46" s="117"/>
      <c r="Y46" s="114"/>
      <c r="Z46" s="117"/>
      <c r="AA46" s="117"/>
      <c r="AB46" s="117"/>
      <c r="AC46" s="105"/>
      <c r="AE46" s="103"/>
      <c r="AF46" s="103"/>
      <c r="AG46" s="103"/>
      <c r="AH46" s="51"/>
    </row>
    <row r="47" spans="2:40" s="96" customFormat="1" ht="18" customHeight="1" thickBot="1" x14ac:dyDescent="0.25">
      <c r="B47" s="96">
        <v>14</v>
      </c>
      <c r="C47" s="112"/>
      <c r="D47" s="105" t="s">
        <v>72</v>
      </c>
      <c r="E47" s="109"/>
      <c r="F47" s="259"/>
      <c r="G47" s="259"/>
      <c r="H47" s="259"/>
      <c r="I47" s="259"/>
      <c r="J47" s="259"/>
      <c r="K47" s="114"/>
      <c r="L47" s="118"/>
      <c r="M47" s="115" t="s">
        <v>59</v>
      </c>
      <c r="N47" s="118"/>
      <c r="O47" s="116"/>
      <c r="P47" s="180"/>
      <c r="Q47" s="114"/>
      <c r="R47" s="259"/>
      <c r="S47" s="259"/>
      <c r="T47" s="259"/>
      <c r="U47" s="116"/>
      <c r="V47" s="259"/>
      <c r="W47" s="259"/>
      <c r="X47" s="259"/>
      <c r="Y47" s="114"/>
      <c r="Z47" s="259"/>
      <c r="AA47" s="259"/>
      <c r="AB47" s="259"/>
      <c r="AC47" s="112"/>
      <c r="AE47" s="103"/>
      <c r="AF47" s="103"/>
      <c r="AG47" s="103"/>
      <c r="AH47" s="51" t="str">
        <f>IF($B47&lt;=入力シート!$F$22,IF(AI47&lt;&gt;"OK",AI47,IF(AJ47&lt;&gt;"OK",AJ47,IF(AK47&lt;&gt;"OK",AK47,IF(AL47&lt;&gt;"OK",AL47,AM47)))),"")</f>
        <v/>
      </c>
      <c r="AI47" s="110" t="str">
        <f ca="1">中間シート!X82</f>
        <v>事業場名を入力してください。</v>
      </c>
      <c r="AJ47" s="96" t="str">
        <f ca="1">中間シート!X83</f>
        <v>郵便番号を入力してください。</v>
      </c>
      <c r="AK47" s="110" t="str">
        <f ca="1">中間シート!X84</f>
        <v>都道府県を選択してください。</v>
      </c>
      <c r="AL47" s="96" t="str">
        <f ca="1">中間シート!X85</f>
        <v>市区町村を入力してください。</v>
      </c>
      <c r="AM47" s="110" t="str">
        <f ca="1">中間シート!X86</f>
        <v>町名地番を入力してください。</v>
      </c>
    </row>
    <row r="48" spans="2:40" s="110" customFormat="1" ht="5.0999999999999996" customHeight="1" thickBot="1" x14ac:dyDescent="0.25">
      <c r="C48" s="181"/>
      <c r="D48" s="105"/>
      <c r="E48" s="106"/>
      <c r="F48" s="117"/>
      <c r="G48" s="117"/>
      <c r="H48" s="117"/>
      <c r="I48" s="117"/>
      <c r="J48" s="117"/>
      <c r="K48" s="114"/>
      <c r="L48" s="119"/>
      <c r="M48" s="115"/>
      <c r="N48" s="119"/>
      <c r="O48" s="116"/>
      <c r="P48" s="117"/>
      <c r="Q48" s="114"/>
      <c r="R48" s="117"/>
      <c r="S48" s="117"/>
      <c r="T48" s="117"/>
      <c r="U48" s="116"/>
      <c r="V48" s="117"/>
      <c r="W48" s="117"/>
      <c r="X48" s="117"/>
      <c r="Y48" s="114"/>
      <c r="Z48" s="117"/>
      <c r="AA48" s="117"/>
      <c r="AB48" s="117"/>
      <c r="AC48" s="105"/>
      <c r="AE48" s="103"/>
      <c r="AF48" s="103"/>
      <c r="AG48" s="103"/>
      <c r="AH48" s="51"/>
    </row>
    <row r="49" spans="2:39" s="96" customFormat="1" ht="18" customHeight="1" thickBot="1" x14ac:dyDescent="0.25">
      <c r="B49" s="96">
        <v>15</v>
      </c>
      <c r="C49" s="112"/>
      <c r="D49" s="105" t="s">
        <v>73</v>
      </c>
      <c r="E49" s="109"/>
      <c r="F49" s="259"/>
      <c r="G49" s="259"/>
      <c r="H49" s="259"/>
      <c r="I49" s="259"/>
      <c r="J49" s="259"/>
      <c r="K49" s="114"/>
      <c r="L49" s="118"/>
      <c r="M49" s="115" t="s">
        <v>59</v>
      </c>
      <c r="N49" s="118"/>
      <c r="O49" s="116"/>
      <c r="P49" s="180"/>
      <c r="Q49" s="114"/>
      <c r="R49" s="259"/>
      <c r="S49" s="259"/>
      <c r="T49" s="259"/>
      <c r="U49" s="116"/>
      <c r="V49" s="259"/>
      <c r="W49" s="259"/>
      <c r="X49" s="259"/>
      <c r="Y49" s="114"/>
      <c r="Z49" s="259"/>
      <c r="AA49" s="259"/>
      <c r="AB49" s="259"/>
      <c r="AC49" s="112"/>
      <c r="AE49" s="103"/>
      <c r="AF49" s="103"/>
      <c r="AG49" s="103"/>
      <c r="AH49" s="51" t="str">
        <f>IF($B49&lt;=入力シート!$F$22,IF(AI49&lt;&gt;"OK",AI49,IF(AJ49&lt;&gt;"OK",AJ49,IF(AK49&lt;&gt;"OK",AK49,IF(AL49&lt;&gt;"OK",AL49,AM49)))),"")</f>
        <v/>
      </c>
      <c r="AI49" s="110" t="str">
        <f ca="1">中間シート!X88</f>
        <v>事業場名を入力してください。</v>
      </c>
      <c r="AJ49" s="96" t="str">
        <f ca="1">中間シート!X89</f>
        <v>郵便番号を入力してください。</v>
      </c>
      <c r="AK49" s="110" t="str">
        <f ca="1">中間シート!X90</f>
        <v>都道府県を選択してください。</v>
      </c>
      <c r="AL49" s="96" t="str">
        <f ca="1">中間シート!X91</f>
        <v>市区町村を入力してください。</v>
      </c>
      <c r="AM49" s="110" t="str">
        <f ca="1">中間シート!X92</f>
        <v>町名地番を入力してください。</v>
      </c>
    </row>
    <row r="50" spans="2:39" s="110" customFormat="1" ht="5.0999999999999996" customHeight="1" thickBot="1" x14ac:dyDescent="0.25">
      <c r="C50" s="181"/>
      <c r="D50" s="105"/>
      <c r="E50" s="106"/>
      <c r="F50" s="117"/>
      <c r="G50" s="117"/>
      <c r="H50" s="117"/>
      <c r="I50" s="117"/>
      <c r="J50" s="117"/>
      <c r="K50" s="114"/>
      <c r="L50" s="119"/>
      <c r="M50" s="115"/>
      <c r="N50" s="119"/>
      <c r="O50" s="116"/>
      <c r="P50" s="117"/>
      <c r="Q50" s="114"/>
      <c r="R50" s="117"/>
      <c r="S50" s="117"/>
      <c r="T50" s="117"/>
      <c r="U50" s="116"/>
      <c r="V50" s="117"/>
      <c r="W50" s="117"/>
      <c r="X50" s="117"/>
      <c r="Y50" s="114"/>
      <c r="Z50" s="117"/>
      <c r="AA50" s="117"/>
      <c r="AB50" s="117"/>
      <c r="AC50" s="105"/>
      <c r="AE50" s="103"/>
      <c r="AF50" s="103"/>
      <c r="AG50" s="103"/>
      <c r="AH50" s="51"/>
    </row>
    <row r="51" spans="2:39" s="96" customFormat="1" ht="18" customHeight="1" thickBot="1" x14ac:dyDescent="0.25">
      <c r="B51" s="96">
        <v>16</v>
      </c>
      <c r="C51" s="112"/>
      <c r="D51" s="105" t="s">
        <v>74</v>
      </c>
      <c r="E51" s="109"/>
      <c r="F51" s="259"/>
      <c r="G51" s="259"/>
      <c r="H51" s="259"/>
      <c r="I51" s="259"/>
      <c r="J51" s="259"/>
      <c r="K51" s="114"/>
      <c r="L51" s="118"/>
      <c r="M51" s="115" t="s">
        <v>59</v>
      </c>
      <c r="N51" s="118"/>
      <c r="O51" s="116"/>
      <c r="P51" s="180"/>
      <c r="Q51" s="114"/>
      <c r="R51" s="259"/>
      <c r="S51" s="259"/>
      <c r="T51" s="259"/>
      <c r="U51" s="116"/>
      <c r="V51" s="259"/>
      <c r="W51" s="259"/>
      <c r="X51" s="259"/>
      <c r="Y51" s="114"/>
      <c r="Z51" s="259"/>
      <c r="AA51" s="259"/>
      <c r="AB51" s="259"/>
      <c r="AC51" s="112"/>
      <c r="AE51" s="103"/>
      <c r="AF51" s="103"/>
      <c r="AG51" s="103"/>
      <c r="AH51" s="51" t="str">
        <f>IF($B51&lt;=入力シート!$F$22,IF(AI51&lt;&gt;"OK",AI51,IF(AJ51&lt;&gt;"OK",AJ51,IF(AK51&lt;&gt;"OK",AK51,IF(AL51&lt;&gt;"OK",AL51,AM51)))),"")</f>
        <v/>
      </c>
      <c r="AI51" s="110" t="str">
        <f ca="1">中間シート!X94</f>
        <v>事業場名を入力してください。</v>
      </c>
      <c r="AJ51" s="96" t="str">
        <f ca="1">中間シート!X95</f>
        <v>郵便番号を入力してください。</v>
      </c>
      <c r="AK51" s="110" t="str">
        <f ca="1">中間シート!X96</f>
        <v>都道府県を選択してください。</v>
      </c>
      <c r="AL51" s="96" t="str">
        <f ca="1">中間シート!X97</f>
        <v>市区町村を入力してください。</v>
      </c>
      <c r="AM51" s="110" t="str">
        <f ca="1">中間シート!X98</f>
        <v>町名地番を入力してください。</v>
      </c>
    </row>
    <row r="52" spans="2:39" s="110" customFormat="1" ht="5.0999999999999996" customHeight="1" thickBot="1" x14ac:dyDescent="0.25">
      <c r="C52" s="181"/>
      <c r="D52" s="105"/>
      <c r="E52" s="106"/>
      <c r="F52" s="117"/>
      <c r="G52" s="117"/>
      <c r="H52" s="117"/>
      <c r="I52" s="117"/>
      <c r="J52" s="117"/>
      <c r="K52" s="114"/>
      <c r="L52" s="119"/>
      <c r="M52" s="115"/>
      <c r="N52" s="119"/>
      <c r="O52" s="116"/>
      <c r="P52" s="117"/>
      <c r="Q52" s="114"/>
      <c r="R52" s="117"/>
      <c r="S52" s="117"/>
      <c r="T52" s="117"/>
      <c r="U52" s="116"/>
      <c r="V52" s="117"/>
      <c r="W52" s="117"/>
      <c r="X52" s="117"/>
      <c r="Y52" s="114"/>
      <c r="Z52" s="117"/>
      <c r="AA52" s="117"/>
      <c r="AB52" s="117"/>
      <c r="AC52" s="105"/>
      <c r="AE52" s="103"/>
      <c r="AF52" s="103"/>
      <c r="AG52" s="103"/>
      <c r="AH52" s="51"/>
    </row>
    <row r="53" spans="2:39" s="96" customFormat="1" ht="18" customHeight="1" thickBot="1" x14ac:dyDescent="0.25">
      <c r="B53" s="96">
        <v>17</v>
      </c>
      <c r="C53" s="112"/>
      <c r="D53" s="105" t="s">
        <v>75</v>
      </c>
      <c r="E53" s="109"/>
      <c r="F53" s="259"/>
      <c r="G53" s="259"/>
      <c r="H53" s="259"/>
      <c r="I53" s="259"/>
      <c r="J53" s="259"/>
      <c r="K53" s="114"/>
      <c r="L53" s="118"/>
      <c r="M53" s="115" t="s">
        <v>59</v>
      </c>
      <c r="N53" s="118"/>
      <c r="O53" s="116"/>
      <c r="P53" s="180"/>
      <c r="Q53" s="114"/>
      <c r="R53" s="259"/>
      <c r="S53" s="259"/>
      <c r="T53" s="259"/>
      <c r="U53" s="116"/>
      <c r="V53" s="259"/>
      <c r="W53" s="259"/>
      <c r="X53" s="259"/>
      <c r="Y53" s="114"/>
      <c r="Z53" s="259"/>
      <c r="AA53" s="259"/>
      <c r="AB53" s="259"/>
      <c r="AC53" s="112"/>
      <c r="AE53" s="103"/>
      <c r="AF53" s="103"/>
      <c r="AG53" s="103"/>
      <c r="AH53" s="51" t="str">
        <f>IF($B53&lt;=入力シート!$F$22,IF(AI53&lt;&gt;"OK",AI53,IF(AJ53&lt;&gt;"OK",AJ53,IF(AK53&lt;&gt;"OK",AK53,IF(AL53&lt;&gt;"OK",AL53,AM53)))),"")</f>
        <v/>
      </c>
      <c r="AI53" s="110" t="str">
        <f ca="1">中間シート!X100</f>
        <v>事業場名を入力してください。</v>
      </c>
      <c r="AJ53" s="96" t="str">
        <f ca="1">中間シート!X101</f>
        <v>郵便番号を入力してください。</v>
      </c>
      <c r="AK53" s="110" t="str">
        <f ca="1">中間シート!X102</f>
        <v>都道府県を選択してください。</v>
      </c>
      <c r="AL53" s="96" t="str">
        <f ca="1">中間シート!X103</f>
        <v>市区町村を入力してください。</v>
      </c>
      <c r="AM53" s="110" t="str">
        <f ca="1">中間シート!X104</f>
        <v>町名地番を入力してください。</v>
      </c>
    </row>
    <row r="54" spans="2:39" s="110" customFormat="1" ht="5.0999999999999996" customHeight="1" thickBot="1" x14ac:dyDescent="0.25">
      <c r="C54" s="181"/>
      <c r="D54" s="105"/>
      <c r="E54" s="106"/>
      <c r="F54" s="117"/>
      <c r="G54" s="117"/>
      <c r="H54" s="117"/>
      <c r="I54" s="117"/>
      <c r="J54" s="117"/>
      <c r="K54" s="114"/>
      <c r="L54" s="119"/>
      <c r="M54" s="115"/>
      <c r="N54" s="119"/>
      <c r="O54" s="116"/>
      <c r="P54" s="117"/>
      <c r="Q54" s="114"/>
      <c r="R54" s="117"/>
      <c r="S54" s="117"/>
      <c r="T54" s="117"/>
      <c r="U54" s="116"/>
      <c r="V54" s="117"/>
      <c r="W54" s="117"/>
      <c r="X54" s="117"/>
      <c r="Y54" s="114"/>
      <c r="Z54" s="117"/>
      <c r="AA54" s="117"/>
      <c r="AB54" s="117"/>
      <c r="AC54" s="105"/>
      <c r="AE54" s="103"/>
      <c r="AF54" s="103"/>
      <c r="AG54" s="103"/>
      <c r="AH54" s="51"/>
    </row>
    <row r="55" spans="2:39" s="96" customFormat="1" ht="18" customHeight="1" thickBot="1" x14ac:dyDescent="0.25">
      <c r="B55" s="96">
        <v>18</v>
      </c>
      <c r="C55" s="112"/>
      <c r="D55" s="105" t="s">
        <v>76</v>
      </c>
      <c r="E55" s="109"/>
      <c r="F55" s="259"/>
      <c r="G55" s="259"/>
      <c r="H55" s="259"/>
      <c r="I55" s="259"/>
      <c r="J55" s="259"/>
      <c r="K55" s="114"/>
      <c r="L55" s="118"/>
      <c r="M55" s="115" t="s">
        <v>59</v>
      </c>
      <c r="N55" s="118"/>
      <c r="O55" s="116"/>
      <c r="P55" s="180"/>
      <c r="Q55" s="114"/>
      <c r="R55" s="259"/>
      <c r="S55" s="259"/>
      <c r="T55" s="259"/>
      <c r="U55" s="116"/>
      <c r="V55" s="259"/>
      <c r="W55" s="259"/>
      <c r="X55" s="259"/>
      <c r="Y55" s="114"/>
      <c r="Z55" s="259"/>
      <c r="AA55" s="259"/>
      <c r="AB55" s="259"/>
      <c r="AC55" s="112"/>
      <c r="AE55" s="103"/>
      <c r="AF55" s="103"/>
      <c r="AG55" s="103"/>
      <c r="AH55" s="51" t="str">
        <f>IF($B55&lt;=入力シート!$F$22,IF(AI55&lt;&gt;"OK",AI55,IF(AJ55&lt;&gt;"OK",AJ55,IF(AK55&lt;&gt;"OK",AK55,IF(AL55&lt;&gt;"OK",AL55,AM55)))),"")</f>
        <v/>
      </c>
      <c r="AI55" s="110" t="str">
        <f ca="1">中間シート!X106</f>
        <v>事業場名を入力してください。</v>
      </c>
      <c r="AJ55" s="96" t="str">
        <f ca="1">中間シート!X107</f>
        <v>郵便番号を入力してください。</v>
      </c>
      <c r="AK55" s="110" t="str">
        <f ca="1">中間シート!X108</f>
        <v>都道府県を選択してください。</v>
      </c>
      <c r="AL55" s="96" t="str">
        <f ca="1">中間シート!X109</f>
        <v>市区町村を入力してください。</v>
      </c>
      <c r="AM55" s="110" t="str">
        <f ca="1">中間シート!X110</f>
        <v>町名地番を入力してください。</v>
      </c>
    </row>
    <row r="56" spans="2:39" s="110" customFormat="1" ht="5.0999999999999996" customHeight="1" thickBot="1" x14ac:dyDescent="0.25">
      <c r="C56" s="181"/>
      <c r="D56" s="105"/>
      <c r="E56" s="106"/>
      <c r="F56" s="117"/>
      <c r="G56" s="117"/>
      <c r="H56" s="117"/>
      <c r="I56" s="117"/>
      <c r="J56" s="117"/>
      <c r="K56" s="114"/>
      <c r="L56" s="119"/>
      <c r="M56" s="115"/>
      <c r="N56" s="119"/>
      <c r="O56" s="116"/>
      <c r="P56" s="117"/>
      <c r="Q56" s="114"/>
      <c r="R56" s="117"/>
      <c r="S56" s="117"/>
      <c r="T56" s="117"/>
      <c r="U56" s="116"/>
      <c r="V56" s="117"/>
      <c r="W56" s="117"/>
      <c r="X56" s="117"/>
      <c r="Y56" s="114"/>
      <c r="Z56" s="117"/>
      <c r="AA56" s="117"/>
      <c r="AB56" s="117"/>
      <c r="AC56" s="105"/>
      <c r="AE56" s="103"/>
      <c r="AF56" s="103"/>
      <c r="AG56" s="103"/>
      <c r="AH56" s="51"/>
    </row>
    <row r="57" spans="2:39" s="96" customFormat="1" ht="18" customHeight="1" thickBot="1" x14ac:dyDescent="0.25">
      <c r="B57" s="96">
        <v>19</v>
      </c>
      <c r="C57" s="112"/>
      <c r="D57" s="105" t="s">
        <v>77</v>
      </c>
      <c r="E57" s="109"/>
      <c r="F57" s="259"/>
      <c r="G57" s="259"/>
      <c r="H57" s="259"/>
      <c r="I57" s="259"/>
      <c r="J57" s="259"/>
      <c r="K57" s="114"/>
      <c r="L57" s="118"/>
      <c r="M57" s="115" t="s">
        <v>59</v>
      </c>
      <c r="N57" s="118"/>
      <c r="O57" s="116"/>
      <c r="P57" s="180"/>
      <c r="Q57" s="114"/>
      <c r="R57" s="259"/>
      <c r="S57" s="259"/>
      <c r="T57" s="259"/>
      <c r="U57" s="116"/>
      <c r="V57" s="259"/>
      <c r="W57" s="259"/>
      <c r="X57" s="259"/>
      <c r="Y57" s="114"/>
      <c r="Z57" s="259"/>
      <c r="AA57" s="259"/>
      <c r="AB57" s="259"/>
      <c r="AC57" s="112"/>
      <c r="AE57" s="103"/>
      <c r="AF57" s="103"/>
      <c r="AG57" s="103"/>
      <c r="AH57" s="51" t="str">
        <f>IF($B57&lt;=入力シート!$F$22,IF(AI57&lt;&gt;"OK",AI57,IF(AJ57&lt;&gt;"OK",AJ57,IF(AK57&lt;&gt;"OK",AK57,IF(AL57&lt;&gt;"OK",AL57,AM57)))),"")</f>
        <v/>
      </c>
      <c r="AI57" s="110" t="str">
        <f ca="1">中間シート!X112</f>
        <v>事業場名を入力してください。</v>
      </c>
      <c r="AJ57" s="96" t="str">
        <f ca="1">中間シート!X113</f>
        <v>郵便番号を入力してください。</v>
      </c>
      <c r="AK57" s="110" t="str">
        <f ca="1">中間シート!X114</f>
        <v>都道府県を選択してください。</v>
      </c>
      <c r="AL57" s="96" t="str">
        <f ca="1">中間シート!X115</f>
        <v>市区町村を入力してください。</v>
      </c>
      <c r="AM57" s="110" t="str">
        <f ca="1">中間シート!X116</f>
        <v>町名地番を入力してください。</v>
      </c>
    </row>
    <row r="58" spans="2:39" s="110" customFormat="1" ht="5.0999999999999996" customHeight="1" thickBot="1" x14ac:dyDescent="0.25">
      <c r="C58" s="181"/>
      <c r="D58" s="105"/>
      <c r="E58" s="106"/>
      <c r="F58" s="117"/>
      <c r="G58" s="117"/>
      <c r="H58" s="117"/>
      <c r="I58" s="117"/>
      <c r="J58" s="117"/>
      <c r="K58" s="114"/>
      <c r="L58" s="119"/>
      <c r="M58" s="115"/>
      <c r="N58" s="119"/>
      <c r="O58" s="116"/>
      <c r="P58" s="117"/>
      <c r="Q58" s="114"/>
      <c r="R58" s="117"/>
      <c r="S58" s="117"/>
      <c r="T58" s="117"/>
      <c r="U58" s="116"/>
      <c r="V58" s="117"/>
      <c r="W58" s="117"/>
      <c r="X58" s="117"/>
      <c r="Y58" s="114"/>
      <c r="Z58" s="117"/>
      <c r="AA58" s="117"/>
      <c r="AB58" s="117"/>
      <c r="AC58" s="105"/>
      <c r="AE58" s="103"/>
      <c r="AF58" s="103"/>
      <c r="AG58" s="103"/>
      <c r="AH58" s="51"/>
    </row>
    <row r="59" spans="2:39" s="96" customFormat="1" ht="18" customHeight="1" thickBot="1" x14ac:dyDescent="0.25">
      <c r="B59" s="96">
        <v>20</v>
      </c>
      <c r="C59" s="112"/>
      <c r="D59" s="105" t="s">
        <v>78</v>
      </c>
      <c r="E59" s="109"/>
      <c r="F59" s="259"/>
      <c r="G59" s="259"/>
      <c r="H59" s="259"/>
      <c r="I59" s="259"/>
      <c r="J59" s="259"/>
      <c r="K59" s="114"/>
      <c r="L59" s="118"/>
      <c r="M59" s="115" t="s">
        <v>59</v>
      </c>
      <c r="N59" s="118"/>
      <c r="O59" s="116"/>
      <c r="P59" s="180"/>
      <c r="Q59" s="114"/>
      <c r="R59" s="259"/>
      <c r="S59" s="259"/>
      <c r="T59" s="259"/>
      <c r="U59" s="116"/>
      <c r="V59" s="259"/>
      <c r="W59" s="259"/>
      <c r="X59" s="259"/>
      <c r="Y59" s="114"/>
      <c r="Z59" s="259"/>
      <c r="AA59" s="259"/>
      <c r="AB59" s="259"/>
      <c r="AC59" s="112"/>
      <c r="AE59" s="103"/>
      <c r="AF59" s="103"/>
      <c r="AG59" s="103"/>
      <c r="AH59" s="51" t="str">
        <f>IF($B59&lt;=入力シート!$F$22,IF(AI59&lt;&gt;"OK",AI59,IF(AJ59&lt;&gt;"OK",AJ59,IF(AK59&lt;&gt;"OK",AK59,IF(AL59&lt;&gt;"OK",AL59,AM59)))),"")</f>
        <v/>
      </c>
      <c r="AI59" s="110" t="str">
        <f ca="1">中間シート!X118</f>
        <v>事業場名を入力してください。</v>
      </c>
      <c r="AJ59" s="96" t="str">
        <f ca="1">中間シート!X119</f>
        <v>郵便番号を入力してください。</v>
      </c>
      <c r="AK59" s="110" t="str">
        <f ca="1">中間シート!X120</f>
        <v>都道府県を選択してください。</v>
      </c>
      <c r="AL59" s="96" t="str">
        <f ca="1">中間シート!X121</f>
        <v>市区町村を入力してください。</v>
      </c>
      <c r="AM59" s="110" t="str">
        <f ca="1">中間シート!X122</f>
        <v>町名地番を入力してください。</v>
      </c>
    </row>
    <row r="60" spans="2:39" s="110" customFormat="1" ht="5.0999999999999996" customHeight="1" thickBot="1" x14ac:dyDescent="0.25">
      <c r="C60" s="181"/>
      <c r="D60" s="105"/>
      <c r="E60" s="106"/>
      <c r="F60" s="117"/>
      <c r="G60" s="117"/>
      <c r="H60" s="117"/>
      <c r="I60" s="117"/>
      <c r="J60" s="117"/>
      <c r="K60" s="114"/>
      <c r="L60" s="119"/>
      <c r="M60" s="115"/>
      <c r="N60" s="119"/>
      <c r="O60" s="116"/>
      <c r="P60" s="117"/>
      <c r="Q60" s="114"/>
      <c r="R60" s="117"/>
      <c r="S60" s="117"/>
      <c r="T60" s="117"/>
      <c r="U60" s="116"/>
      <c r="V60" s="117"/>
      <c r="W60" s="117"/>
      <c r="X60" s="117"/>
      <c r="Y60" s="114"/>
      <c r="Z60" s="117"/>
      <c r="AA60" s="117"/>
      <c r="AB60" s="117"/>
      <c r="AC60" s="105"/>
      <c r="AE60" s="103"/>
      <c r="AF60" s="103"/>
      <c r="AG60" s="103"/>
      <c r="AH60" s="51"/>
    </row>
    <row r="61" spans="2:39" s="96" customFormat="1" ht="18" customHeight="1" thickBot="1" x14ac:dyDescent="0.25">
      <c r="B61" s="96">
        <v>21</v>
      </c>
      <c r="C61" s="112"/>
      <c r="D61" s="105" t="s">
        <v>79</v>
      </c>
      <c r="E61" s="109"/>
      <c r="F61" s="259"/>
      <c r="G61" s="259"/>
      <c r="H61" s="259"/>
      <c r="I61" s="259"/>
      <c r="J61" s="259"/>
      <c r="K61" s="114"/>
      <c r="L61" s="118"/>
      <c r="M61" s="115" t="s">
        <v>59</v>
      </c>
      <c r="N61" s="118"/>
      <c r="O61" s="116"/>
      <c r="P61" s="180"/>
      <c r="Q61" s="114"/>
      <c r="R61" s="259"/>
      <c r="S61" s="259"/>
      <c r="T61" s="259"/>
      <c r="U61" s="116"/>
      <c r="V61" s="259"/>
      <c r="W61" s="259"/>
      <c r="X61" s="259"/>
      <c r="Y61" s="114"/>
      <c r="Z61" s="259"/>
      <c r="AA61" s="259"/>
      <c r="AB61" s="259"/>
      <c r="AC61" s="112"/>
      <c r="AE61" s="103"/>
      <c r="AF61" s="103"/>
      <c r="AG61" s="103"/>
      <c r="AH61" s="51" t="str">
        <f>IF($B61&lt;=入力シート!$F$22,IF(AI61&lt;&gt;"OK",AI61,IF(AJ61&lt;&gt;"OK",AJ61,IF(AK61&lt;&gt;"OK",AK61,IF(AL61&lt;&gt;"OK",AL61,AM61)))),"")</f>
        <v/>
      </c>
      <c r="AI61" s="110" t="str">
        <f ca="1">中間シート!X124</f>
        <v>事業場名を入力してください。</v>
      </c>
      <c r="AJ61" s="96" t="str">
        <f ca="1">中間シート!X125</f>
        <v>郵便番号を入力してください。</v>
      </c>
      <c r="AK61" s="110" t="str">
        <f ca="1">中間シート!X126</f>
        <v>都道府県を選択してください。</v>
      </c>
      <c r="AL61" s="96" t="str">
        <f ca="1">中間シート!X127</f>
        <v>市区町村を入力してください。</v>
      </c>
      <c r="AM61" s="110" t="str">
        <f ca="1">中間シート!X128</f>
        <v>町名地番を入力してください。</v>
      </c>
    </row>
    <row r="62" spans="2:39" s="110" customFormat="1" ht="5.0999999999999996" customHeight="1" thickBot="1" x14ac:dyDescent="0.25">
      <c r="C62" s="181"/>
      <c r="D62" s="105"/>
      <c r="E62" s="106"/>
      <c r="F62" s="117"/>
      <c r="G62" s="117"/>
      <c r="H62" s="117"/>
      <c r="I62" s="117"/>
      <c r="J62" s="117"/>
      <c r="K62" s="114"/>
      <c r="L62" s="119"/>
      <c r="M62" s="115"/>
      <c r="N62" s="119"/>
      <c r="O62" s="116"/>
      <c r="P62" s="117"/>
      <c r="Q62" s="114"/>
      <c r="R62" s="117"/>
      <c r="S62" s="117"/>
      <c r="T62" s="117"/>
      <c r="U62" s="116"/>
      <c r="V62" s="117"/>
      <c r="W62" s="117"/>
      <c r="X62" s="117"/>
      <c r="Y62" s="114"/>
      <c r="Z62" s="117"/>
      <c r="AA62" s="117"/>
      <c r="AB62" s="117"/>
      <c r="AC62" s="105"/>
      <c r="AE62" s="103"/>
      <c r="AF62" s="103"/>
      <c r="AG62" s="103"/>
      <c r="AH62" s="51"/>
    </row>
    <row r="63" spans="2:39" s="96" customFormat="1" ht="18" customHeight="1" thickBot="1" x14ac:dyDescent="0.25">
      <c r="B63" s="96">
        <v>22</v>
      </c>
      <c r="C63" s="112"/>
      <c r="D63" s="105" t="s">
        <v>80</v>
      </c>
      <c r="E63" s="109"/>
      <c r="F63" s="259"/>
      <c r="G63" s="259"/>
      <c r="H63" s="259"/>
      <c r="I63" s="259"/>
      <c r="J63" s="259"/>
      <c r="K63" s="114"/>
      <c r="L63" s="118"/>
      <c r="M63" s="115" t="s">
        <v>59</v>
      </c>
      <c r="N63" s="118"/>
      <c r="O63" s="116"/>
      <c r="P63" s="180"/>
      <c r="Q63" s="114"/>
      <c r="R63" s="259"/>
      <c r="S63" s="259"/>
      <c r="T63" s="259"/>
      <c r="U63" s="116"/>
      <c r="V63" s="259"/>
      <c r="W63" s="259"/>
      <c r="X63" s="259"/>
      <c r="Y63" s="114"/>
      <c r="Z63" s="259"/>
      <c r="AA63" s="259"/>
      <c r="AB63" s="259"/>
      <c r="AC63" s="112"/>
      <c r="AE63" s="103"/>
      <c r="AF63" s="103"/>
      <c r="AG63" s="103"/>
      <c r="AH63" s="51" t="str">
        <f>IF($B63&lt;=入力シート!$F$22,IF(AI63&lt;&gt;"OK",AI63,IF(AJ63&lt;&gt;"OK",AJ63,IF(AK63&lt;&gt;"OK",AK63,IF(AL63&lt;&gt;"OK",AL63,AM63)))),"")</f>
        <v/>
      </c>
      <c r="AI63" s="110" t="str">
        <f ca="1">中間シート!X130</f>
        <v>事業場名を入力してください。</v>
      </c>
      <c r="AJ63" s="96" t="str">
        <f ca="1">中間シート!X131</f>
        <v>郵便番号を入力してください。</v>
      </c>
      <c r="AK63" s="110" t="str">
        <f ca="1">中間シート!X132</f>
        <v>都道府県を選択してください。</v>
      </c>
      <c r="AL63" s="96" t="str">
        <f ca="1">中間シート!X133</f>
        <v>市区町村を入力してください。</v>
      </c>
      <c r="AM63" s="110" t="str">
        <f ca="1">中間シート!X134</f>
        <v>町名地番を入力してください。</v>
      </c>
    </row>
    <row r="64" spans="2:39" s="110" customFormat="1" ht="5.0999999999999996" customHeight="1" thickBot="1" x14ac:dyDescent="0.25">
      <c r="C64" s="181"/>
      <c r="D64" s="105"/>
      <c r="E64" s="106"/>
      <c r="F64" s="117"/>
      <c r="G64" s="117"/>
      <c r="H64" s="117"/>
      <c r="I64" s="117"/>
      <c r="J64" s="117"/>
      <c r="K64" s="114"/>
      <c r="L64" s="119"/>
      <c r="M64" s="115"/>
      <c r="N64" s="119"/>
      <c r="O64" s="116"/>
      <c r="P64" s="117"/>
      <c r="Q64" s="114"/>
      <c r="R64" s="117"/>
      <c r="S64" s="117"/>
      <c r="T64" s="117"/>
      <c r="U64" s="116"/>
      <c r="V64" s="117"/>
      <c r="W64" s="117"/>
      <c r="X64" s="117"/>
      <c r="Y64" s="114"/>
      <c r="Z64" s="117"/>
      <c r="AA64" s="117"/>
      <c r="AB64" s="117"/>
      <c r="AC64" s="105"/>
      <c r="AE64" s="103"/>
      <c r="AF64" s="103"/>
      <c r="AG64" s="103"/>
      <c r="AH64" s="51"/>
    </row>
    <row r="65" spans="2:39" s="96" customFormat="1" ht="18" customHeight="1" thickBot="1" x14ac:dyDescent="0.25">
      <c r="B65" s="96">
        <v>23</v>
      </c>
      <c r="C65" s="112"/>
      <c r="D65" s="105" t="s">
        <v>81</v>
      </c>
      <c r="E65" s="109"/>
      <c r="F65" s="259"/>
      <c r="G65" s="259"/>
      <c r="H65" s="259"/>
      <c r="I65" s="259"/>
      <c r="J65" s="259"/>
      <c r="K65" s="114"/>
      <c r="L65" s="118"/>
      <c r="M65" s="115" t="s">
        <v>59</v>
      </c>
      <c r="N65" s="118"/>
      <c r="O65" s="116"/>
      <c r="P65" s="180"/>
      <c r="Q65" s="114"/>
      <c r="R65" s="259"/>
      <c r="S65" s="259"/>
      <c r="T65" s="259"/>
      <c r="U65" s="116"/>
      <c r="V65" s="259"/>
      <c r="W65" s="259"/>
      <c r="X65" s="259"/>
      <c r="Y65" s="114"/>
      <c r="Z65" s="259"/>
      <c r="AA65" s="259"/>
      <c r="AB65" s="259"/>
      <c r="AC65" s="112"/>
      <c r="AE65" s="103"/>
      <c r="AF65" s="103"/>
      <c r="AG65" s="103"/>
      <c r="AH65" s="51" t="str">
        <f>IF($B65&lt;=入力シート!$F$22,IF(AI65&lt;&gt;"OK",AI65,IF(AJ65&lt;&gt;"OK",AJ65,IF(AK65&lt;&gt;"OK",AK65,IF(AL65&lt;&gt;"OK",AL65,AM65)))),"")</f>
        <v/>
      </c>
      <c r="AI65" s="110" t="str">
        <f ca="1">中間シート!X136</f>
        <v>事業場名を入力してください。</v>
      </c>
      <c r="AJ65" s="96" t="str">
        <f ca="1">中間シート!X137</f>
        <v>郵便番号を入力してください。</v>
      </c>
      <c r="AK65" s="110" t="str">
        <f ca="1">中間シート!X138</f>
        <v>都道府県を選択してください。</v>
      </c>
      <c r="AL65" s="96" t="str">
        <f ca="1">中間シート!X139</f>
        <v>市区町村を入力してください。</v>
      </c>
      <c r="AM65" s="110" t="str">
        <f ca="1">中間シート!X140</f>
        <v>町名地番を入力してください。</v>
      </c>
    </row>
    <row r="66" spans="2:39" s="110" customFormat="1" ht="5.0999999999999996" customHeight="1" thickBot="1" x14ac:dyDescent="0.25">
      <c r="C66" s="181"/>
      <c r="D66" s="105"/>
      <c r="E66" s="106"/>
      <c r="F66" s="117"/>
      <c r="G66" s="117"/>
      <c r="H66" s="117"/>
      <c r="I66" s="117"/>
      <c r="J66" s="117"/>
      <c r="K66" s="114"/>
      <c r="L66" s="119"/>
      <c r="M66" s="115"/>
      <c r="N66" s="119"/>
      <c r="O66" s="116"/>
      <c r="P66" s="117"/>
      <c r="Q66" s="114"/>
      <c r="R66" s="117"/>
      <c r="S66" s="117"/>
      <c r="T66" s="117"/>
      <c r="U66" s="116"/>
      <c r="V66" s="117"/>
      <c r="W66" s="117"/>
      <c r="X66" s="117"/>
      <c r="Y66" s="114"/>
      <c r="Z66" s="117"/>
      <c r="AA66" s="117"/>
      <c r="AB66" s="117"/>
      <c r="AC66" s="105"/>
      <c r="AE66" s="103"/>
      <c r="AF66" s="103"/>
      <c r="AG66" s="103"/>
      <c r="AH66" s="51"/>
    </row>
    <row r="67" spans="2:39" s="96" customFormat="1" ht="18" customHeight="1" thickBot="1" x14ac:dyDescent="0.25">
      <c r="B67" s="96">
        <v>24</v>
      </c>
      <c r="C67" s="112"/>
      <c r="D67" s="105" t="s">
        <v>82</v>
      </c>
      <c r="E67" s="109"/>
      <c r="F67" s="259"/>
      <c r="G67" s="259"/>
      <c r="H67" s="259"/>
      <c r="I67" s="259"/>
      <c r="J67" s="259"/>
      <c r="K67" s="114"/>
      <c r="L67" s="118"/>
      <c r="M67" s="115" t="s">
        <v>59</v>
      </c>
      <c r="N67" s="118"/>
      <c r="O67" s="116"/>
      <c r="P67" s="180"/>
      <c r="Q67" s="114"/>
      <c r="R67" s="259"/>
      <c r="S67" s="259"/>
      <c r="T67" s="259"/>
      <c r="U67" s="116"/>
      <c r="V67" s="259"/>
      <c r="W67" s="259"/>
      <c r="X67" s="259"/>
      <c r="Y67" s="114"/>
      <c r="Z67" s="259"/>
      <c r="AA67" s="259"/>
      <c r="AB67" s="259"/>
      <c r="AC67" s="112"/>
      <c r="AE67" s="103"/>
      <c r="AF67" s="103"/>
      <c r="AG67" s="103"/>
      <c r="AH67" s="51" t="str">
        <f>IF($B67&lt;=入力シート!$F$22,IF(AI67&lt;&gt;"OK",AI67,IF(AJ67&lt;&gt;"OK",AJ67,IF(AK67&lt;&gt;"OK",AK67,IF(AL67&lt;&gt;"OK",AL67,AM67)))),"")</f>
        <v/>
      </c>
      <c r="AI67" s="110" t="str">
        <f ca="1">中間シート!X142</f>
        <v>事業場名を入力してください。</v>
      </c>
      <c r="AJ67" s="96" t="str">
        <f ca="1">中間シート!X143</f>
        <v>郵便番号を入力してください。</v>
      </c>
      <c r="AK67" s="110" t="str">
        <f ca="1">中間シート!X144</f>
        <v>都道府県を選択してください。</v>
      </c>
      <c r="AL67" s="96" t="str">
        <f ca="1">中間シート!X145</f>
        <v>市区町村を入力してください。</v>
      </c>
      <c r="AM67" s="110" t="str">
        <f ca="1">中間シート!X146</f>
        <v>町名地番を入力してください。</v>
      </c>
    </row>
    <row r="68" spans="2:39" s="110" customFormat="1" ht="5.0999999999999996" customHeight="1" thickBot="1" x14ac:dyDescent="0.25">
      <c r="C68" s="181"/>
      <c r="D68" s="105"/>
      <c r="E68" s="106"/>
      <c r="F68" s="117"/>
      <c r="G68" s="117"/>
      <c r="H68" s="117"/>
      <c r="I68" s="117"/>
      <c r="J68" s="117"/>
      <c r="K68" s="114"/>
      <c r="L68" s="119"/>
      <c r="M68" s="115"/>
      <c r="N68" s="119"/>
      <c r="O68" s="116"/>
      <c r="P68" s="117"/>
      <c r="Q68" s="114"/>
      <c r="R68" s="117"/>
      <c r="S68" s="117"/>
      <c r="T68" s="117"/>
      <c r="U68" s="116"/>
      <c r="V68" s="117"/>
      <c r="W68" s="117"/>
      <c r="X68" s="117"/>
      <c r="Y68" s="114"/>
      <c r="Z68" s="117"/>
      <c r="AA68" s="117"/>
      <c r="AB68" s="117"/>
      <c r="AC68" s="105"/>
      <c r="AE68" s="103"/>
      <c r="AF68" s="103"/>
      <c r="AG68" s="103"/>
      <c r="AH68" s="51"/>
    </row>
    <row r="69" spans="2:39" s="96" customFormat="1" ht="18" customHeight="1" thickBot="1" x14ac:dyDescent="0.25">
      <c r="B69" s="96">
        <v>25</v>
      </c>
      <c r="C69" s="112"/>
      <c r="D69" s="105" t="s">
        <v>83</v>
      </c>
      <c r="E69" s="109"/>
      <c r="F69" s="259"/>
      <c r="G69" s="259"/>
      <c r="H69" s="259"/>
      <c r="I69" s="259"/>
      <c r="J69" s="259"/>
      <c r="K69" s="114"/>
      <c r="L69" s="118"/>
      <c r="M69" s="115" t="s">
        <v>59</v>
      </c>
      <c r="N69" s="118"/>
      <c r="O69" s="116"/>
      <c r="P69" s="180"/>
      <c r="Q69" s="114"/>
      <c r="R69" s="259"/>
      <c r="S69" s="259"/>
      <c r="T69" s="259"/>
      <c r="U69" s="116"/>
      <c r="V69" s="259"/>
      <c r="W69" s="259"/>
      <c r="X69" s="259"/>
      <c r="Y69" s="114"/>
      <c r="Z69" s="259"/>
      <c r="AA69" s="259"/>
      <c r="AB69" s="259"/>
      <c r="AC69" s="112"/>
      <c r="AE69" s="103"/>
      <c r="AF69" s="103"/>
      <c r="AG69" s="103"/>
      <c r="AH69" s="51" t="str">
        <f>IF($B69&lt;=入力シート!$F$22,IF(AI69&lt;&gt;"OK",AI69,IF(AJ69&lt;&gt;"OK",AJ69,IF(AK69&lt;&gt;"OK",AK69,IF(AL69&lt;&gt;"OK",AL69,AM69)))),"")</f>
        <v/>
      </c>
      <c r="AI69" s="110" t="str">
        <f ca="1">中間シート!X148</f>
        <v>事業場名を入力してください。</v>
      </c>
      <c r="AJ69" s="96" t="str">
        <f ca="1">中間シート!X149</f>
        <v>郵便番号を入力してください。</v>
      </c>
      <c r="AK69" s="110" t="str">
        <f ca="1">中間シート!X150</f>
        <v>都道府県を選択してください。</v>
      </c>
      <c r="AL69" s="96" t="str">
        <f ca="1">中間シート!X151</f>
        <v>市区町村を入力してください。</v>
      </c>
      <c r="AM69" s="110" t="str">
        <f ca="1">中間シート!X152</f>
        <v>町名地番を入力してください。</v>
      </c>
    </row>
    <row r="70" spans="2:39" s="110" customFormat="1" ht="5.0999999999999996" customHeight="1" thickBot="1" x14ac:dyDescent="0.25">
      <c r="C70" s="181"/>
      <c r="D70" s="105"/>
      <c r="E70" s="106"/>
      <c r="F70" s="117"/>
      <c r="G70" s="117"/>
      <c r="H70" s="117"/>
      <c r="I70" s="117"/>
      <c r="J70" s="117"/>
      <c r="K70" s="114"/>
      <c r="L70" s="119"/>
      <c r="M70" s="115"/>
      <c r="N70" s="119"/>
      <c r="O70" s="116"/>
      <c r="P70" s="117"/>
      <c r="Q70" s="114"/>
      <c r="R70" s="117"/>
      <c r="S70" s="117"/>
      <c r="T70" s="117"/>
      <c r="U70" s="116"/>
      <c r="V70" s="117"/>
      <c r="W70" s="117"/>
      <c r="X70" s="117"/>
      <c r="Y70" s="114"/>
      <c r="Z70" s="117"/>
      <c r="AA70" s="117"/>
      <c r="AB70" s="117"/>
      <c r="AC70" s="105"/>
      <c r="AE70" s="103"/>
      <c r="AF70" s="103"/>
      <c r="AG70" s="103"/>
      <c r="AH70" s="51"/>
    </row>
    <row r="71" spans="2:39" s="96" customFormat="1" ht="18" customHeight="1" thickBot="1" x14ac:dyDescent="0.25">
      <c r="B71" s="96">
        <v>26</v>
      </c>
      <c r="C71" s="112"/>
      <c r="D71" s="105" t="s">
        <v>84</v>
      </c>
      <c r="E71" s="109"/>
      <c r="F71" s="259"/>
      <c r="G71" s="259"/>
      <c r="H71" s="259"/>
      <c r="I71" s="259"/>
      <c r="J71" s="259"/>
      <c r="K71" s="114"/>
      <c r="L71" s="118"/>
      <c r="M71" s="115" t="s">
        <v>59</v>
      </c>
      <c r="N71" s="118"/>
      <c r="O71" s="116"/>
      <c r="P71" s="180"/>
      <c r="Q71" s="114"/>
      <c r="R71" s="259"/>
      <c r="S71" s="259"/>
      <c r="T71" s="259"/>
      <c r="U71" s="116"/>
      <c r="V71" s="259"/>
      <c r="W71" s="259"/>
      <c r="X71" s="259"/>
      <c r="Y71" s="114"/>
      <c r="Z71" s="259"/>
      <c r="AA71" s="259"/>
      <c r="AB71" s="259"/>
      <c r="AC71" s="112"/>
      <c r="AE71" s="103"/>
      <c r="AF71" s="103"/>
      <c r="AG71" s="103"/>
      <c r="AH71" s="51" t="str">
        <f>IF($B71&lt;=入力シート!$F$22,IF(AI71&lt;&gt;"OK",AI71,IF(AJ71&lt;&gt;"OK",AJ71,IF(AK71&lt;&gt;"OK",AK71,IF(AL71&lt;&gt;"OK",AL71,AM71)))),"")</f>
        <v/>
      </c>
      <c r="AI71" s="110" t="str">
        <f ca="1">中間シート!X154</f>
        <v>事業場名を入力してください。</v>
      </c>
      <c r="AJ71" s="96" t="str">
        <f ca="1">中間シート!X155</f>
        <v>郵便番号を入力してください。</v>
      </c>
      <c r="AK71" s="110" t="str">
        <f ca="1">中間シート!X156</f>
        <v>都道府県を選択してください。</v>
      </c>
      <c r="AL71" s="96" t="str">
        <f ca="1">中間シート!X157</f>
        <v>市区町村を入力してください。</v>
      </c>
      <c r="AM71" s="110" t="str">
        <f ca="1">中間シート!X158</f>
        <v>町名地番を入力してください。</v>
      </c>
    </row>
    <row r="72" spans="2:39" s="110" customFormat="1" ht="5.0999999999999996" customHeight="1" thickBot="1" x14ac:dyDescent="0.25">
      <c r="C72" s="181"/>
      <c r="D72" s="105"/>
      <c r="E72" s="106"/>
      <c r="F72" s="117"/>
      <c r="G72" s="117"/>
      <c r="H72" s="117"/>
      <c r="I72" s="117"/>
      <c r="J72" s="117"/>
      <c r="K72" s="114"/>
      <c r="L72" s="119"/>
      <c r="M72" s="115"/>
      <c r="N72" s="119"/>
      <c r="O72" s="116"/>
      <c r="P72" s="117"/>
      <c r="Q72" s="114"/>
      <c r="R72" s="117"/>
      <c r="S72" s="117"/>
      <c r="T72" s="117"/>
      <c r="U72" s="116"/>
      <c r="V72" s="117"/>
      <c r="W72" s="117"/>
      <c r="X72" s="117"/>
      <c r="Y72" s="114"/>
      <c r="Z72" s="117"/>
      <c r="AA72" s="117"/>
      <c r="AB72" s="117"/>
      <c r="AC72" s="105"/>
      <c r="AE72" s="103"/>
      <c r="AF72" s="103"/>
      <c r="AG72" s="103"/>
      <c r="AH72" s="51"/>
    </row>
    <row r="73" spans="2:39" s="96" customFormat="1" ht="18" customHeight="1" thickBot="1" x14ac:dyDescent="0.25">
      <c r="B73" s="96">
        <v>27</v>
      </c>
      <c r="C73" s="112"/>
      <c r="D73" s="105" t="s">
        <v>85</v>
      </c>
      <c r="E73" s="109"/>
      <c r="F73" s="259"/>
      <c r="G73" s="259"/>
      <c r="H73" s="259"/>
      <c r="I73" s="259"/>
      <c r="J73" s="259"/>
      <c r="K73" s="114"/>
      <c r="L73" s="118"/>
      <c r="M73" s="115" t="s">
        <v>59</v>
      </c>
      <c r="N73" s="118"/>
      <c r="O73" s="116"/>
      <c r="P73" s="180"/>
      <c r="Q73" s="114"/>
      <c r="R73" s="259"/>
      <c r="S73" s="259"/>
      <c r="T73" s="259"/>
      <c r="U73" s="116"/>
      <c r="V73" s="259"/>
      <c r="W73" s="259"/>
      <c r="X73" s="259"/>
      <c r="Y73" s="114"/>
      <c r="Z73" s="259"/>
      <c r="AA73" s="259"/>
      <c r="AB73" s="259"/>
      <c r="AC73" s="112"/>
      <c r="AE73" s="103"/>
      <c r="AF73" s="103"/>
      <c r="AG73" s="103"/>
      <c r="AH73" s="51" t="str">
        <f>IF($B73&lt;=入力シート!$F$22,IF(AI73&lt;&gt;"OK",AI73,IF(AJ73&lt;&gt;"OK",AJ73,IF(AK73&lt;&gt;"OK",AK73,IF(AL73&lt;&gt;"OK",AL73,AM73)))),"")</f>
        <v/>
      </c>
      <c r="AI73" s="110" t="str">
        <f ca="1">中間シート!X160</f>
        <v>事業場名を入力してください。</v>
      </c>
      <c r="AJ73" s="96" t="str">
        <f ca="1">中間シート!X161</f>
        <v>郵便番号を入力してください。</v>
      </c>
      <c r="AK73" s="110" t="str">
        <f ca="1">中間シート!X162</f>
        <v>都道府県を選択してください。</v>
      </c>
      <c r="AL73" s="96" t="str">
        <f ca="1">中間シート!X163</f>
        <v>市区町村を入力してください。</v>
      </c>
      <c r="AM73" s="110" t="str">
        <f ca="1">中間シート!X164</f>
        <v>町名地番を入力してください。</v>
      </c>
    </row>
    <row r="74" spans="2:39" s="110" customFormat="1" ht="5.0999999999999996" customHeight="1" thickBot="1" x14ac:dyDescent="0.25">
      <c r="C74" s="181"/>
      <c r="D74" s="105"/>
      <c r="E74" s="106"/>
      <c r="F74" s="117"/>
      <c r="G74" s="117"/>
      <c r="H74" s="117"/>
      <c r="I74" s="117"/>
      <c r="J74" s="117"/>
      <c r="K74" s="114"/>
      <c r="L74" s="119"/>
      <c r="M74" s="115"/>
      <c r="N74" s="119"/>
      <c r="O74" s="116"/>
      <c r="P74" s="117"/>
      <c r="Q74" s="114"/>
      <c r="R74" s="117"/>
      <c r="S74" s="117"/>
      <c r="T74" s="117"/>
      <c r="U74" s="116"/>
      <c r="V74" s="117"/>
      <c r="W74" s="117"/>
      <c r="X74" s="117"/>
      <c r="Y74" s="114"/>
      <c r="Z74" s="117"/>
      <c r="AA74" s="117"/>
      <c r="AB74" s="117"/>
      <c r="AC74" s="105"/>
      <c r="AE74" s="103"/>
      <c r="AF74" s="103"/>
      <c r="AG74" s="103"/>
      <c r="AH74" s="51"/>
    </row>
    <row r="75" spans="2:39" s="96" customFormat="1" ht="18" customHeight="1" thickBot="1" x14ac:dyDescent="0.25">
      <c r="B75" s="96">
        <v>28</v>
      </c>
      <c r="C75" s="112"/>
      <c r="D75" s="105" t="s">
        <v>86</v>
      </c>
      <c r="E75" s="109"/>
      <c r="F75" s="259"/>
      <c r="G75" s="259"/>
      <c r="H75" s="259"/>
      <c r="I75" s="259"/>
      <c r="J75" s="259"/>
      <c r="K75" s="114"/>
      <c r="L75" s="118"/>
      <c r="M75" s="115" t="s">
        <v>59</v>
      </c>
      <c r="N75" s="118"/>
      <c r="O75" s="116"/>
      <c r="P75" s="180"/>
      <c r="Q75" s="114"/>
      <c r="R75" s="259"/>
      <c r="S75" s="259"/>
      <c r="T75" s="259"/>
      <c r="U75" s="116"/>
      <c r="V75" s="259"/>
      <c r="W75" s="259"/>
      <c r="X75" s="259"/>
      <c r="Y75" s="114"/>
      <c r="Z75" s="259"/>
      <c r="AA75" s="259"/>
      <c r="AB75" s="259"/>
      <c r="AC75" s="112"/>
      <c r="AE75" s="103"/>
      <c r="AF75" s="103"/>
      <c r="AG75" s="103"/>
      <c r="AH75" s="51" t="str">
        <f>IF($B75&lt;=入力シート!$F$22,IF(AI75&lt;&gt;"OK",AI75,IF(AJ75&lt;&gt;"OK",AJ75,IF(AK75&lt;&gt;"OK",AK75,IF(AL75&lt;&gt;"OK",AL75,AM75)))),"")</f>
        <v/>
      </c>
      <c r="AI75" s="110" t="str">
        <f ca="1">中間シート!X166</f>
        <v>事業場名を入力してください。</v>
      </c>
      <c r="AJ75" s="96" t="str">
        <f ca="1">中間シート!X167</f>
        <v>郵便番号を入力してください。</v>
      </c>
      <c r="AK75" s="110" t="str">
        <f ca="1">中間シート!X168</f>
        <v>都道府県を選択してください。</v>
      </c>
      <c r="AL75" s="96" t="str">
        <f ca="1">中間シート!X169</f>
        <v>市区町村を入力してください。</v>
      </c>
      <c r="AM75" s="110" t="str">
        <f ca="1">中間シート!X170</f>
        <v>町名地番を入力してください。</v>
      </c>
    </row>
    <row r="76" spans="2:39" s="110" customFormat="1" ht="5.0999999999999996" customHeight="1" thickBot="1" x14ac:dyDescent="0.25">
      <c r="C76" s="181"/>
      <c r="D76" s="105"/>
      <c r="E76" s="106"/>
      <c r="F76" s="117"/>
      <c r="G76" s="117"/>
      <c r="H76" s="117"/>
      <c r="I76" s="117"/>
      <c r="J76" s="117"/>
      <c r="K76" s="114"/>
      <c r="L76" s="119"/>
      <c r="M76" s="115"/>
      <c r="N76" s="119"/>
      <c r="O76" s="116"/>
      <c r="P76" s="117"/>
      <c r="Q76" s="114"/>
      <c r="R76" s="117"/>
      <c r="S76" s="117"/>
      <c r="T76" s="117"/>
      <c r="U76" s="116"/>
      <c r="V76" s="117"/>
      <c r="W76" s="117"/>
      <c r="X76" s="117"/>
      <c r="Y76" s="114"/>
      <c r="Z76" s="117"/>
      <c r="AA76" s="117"/>
      <c r="AB76" s="117"/>
      <c r="AC76" s="105"/>
      <c r="AE76" s="103"/>
      <c r="AF76" s="103"/>
      <c r="AG76" s="103"/>
      <c r="AH76" s="51"/>
    </row>
    <row r="77" spans="2:39" s="96" customFormat="1" ht="18" customHeight="1" thickBot="1" x14ac:dyDescent="0.25">
      <c r="B77" s="96">
        <v>29</v>
      </c>
      <c r="C77" s="112"/>
      <c r="D77" s="105" t="s">
        <v>87</v>
      </c>
      <c r="E77" s="109"/>
      <c r="F77" s="259"/>
      <c r="G77" s="259"/>
      <c r="H77" s="259"/>
      <c r="I77" s="259"/>
      <c r="J77" s="259"/>
      <c r="K77" s="114"/>
      <c r="L77" s="118"/>
      <c r="M77" s="115" t="s">
        <v>59</v>
      </c>
      <c r="N77" s="118"/>
      <c r="O77" s="116"/>
      <c r="P77" s="180"/>
      <c r="Q77" s="114"/>
      <c r="R77" s="259"/>
      <c r="S77" s="259"/>
      <c r="T77" s="259"/>
      <c r="U77" s="116"/>
      <c r="V77" s="259"/>
      <c r="W77" s="259"/>
      <c r="X77" s="259"/>
      <c r="Y77" s="114"/>
      <c r="Z77" s="259"/>
      <c r="AA77" s="259"/>
      <c r="AB77" s="259"/>
      <c r="AC77" s="112"/>
      <c r="AE77" s="103"/>
      <c r="AF77" s="103"/>
      <c r="AG77" s="103"/>
      <c r="AH77" s="51" t="str">
        <f>IF($B77&lt;=入力シート!$F$22,IF(AI77&lt;&gt;"OK",AI77,IF(AJ77&lt;&gt;"OK",AJ77,IF(AK77&lt;&gt;"OK",AK77,IF(AL77&lt;&gt;"OK",AL77,AM77)))),"")</f>
        <v/>
      </c>
      <c r="AI77" s="110" t="str">
        <f ca="1">中間シート!X172</f>
        <v>事業場名を入力してください。</v>
      </c>
      <c r="AJ77" s="96" t="str">
        <f ca="1">中間シート!X173</f>
        <v>郵便番号を入力してください。</v>
      </c>
      <c r="AK77" s="110" t="str">
        <f ca="1">中間シート!X174</f>
        <v>都道府県を選択してください。</v>
      </c>
      <c r="AL77" s="96" t="str">
        <f ca="1">中間シート!X175</f>
        <v>市区町村を入力してください。</v>
      </c>
      <c r="AM77" s="110" t="str">
        <f ca="1">中間シート!X176</f>
        <v>町名地番を入力してください。</v>
      </c>
    </row>
    <row r="78" spans="2:39" s="110" customFormat="1" ht="5.0999999999999996" customHeight="1" thickBot="1" x14ac:dyDescent="0.25">
      <c r="C78" s="181"/>
      <c r="D78" s="105"/>
      <c r="E78" s="106"/>
      <c r="F78" s="117"/>
      <c r="G78" s="117"/>
      <c r="H78" s="117"/>
      <c r="I78" s="117"/>
      <c r="J78" s="117"/>
      <c r="K78" s="114"/>
      <c r="L78" s="119"/>
      <c r="M78" s="115"/>
      <c r="N78" s="119"/>
      <c r="O78" s="116"/>
      <c r="P78" s="117"/>
      <c r="Q78" s="114"/>
      <c r="R78" s="117"/>
      <c r="S78" s="117"/>
      <c r="T78" s="117"/>
      <c r="U78" s="116"/>
      <c r="V78" s="117"/>
      <c r="W78" s="117"/>
      <c r="X78" s="117"/>
      <c r="Y78" s="114"/>
      <c r="Z78" s="117"/>
      <c r="AA78" s="117"/>
      <c r="AB78" s="117"/>
      <c r="AC78" s="105"/>
      <c r="AE78" s="103"/>
      <c r="AF78" s="103"/>
      <c r="AG78" s="103"/>
      <c r="AH78" s="51"/>
    </row>
    <row r="79" spans="2:39" s="96" customFormat="1" ht="18" customHeight="1" thickBot="1" x14ac:dyDescent="0.25">
      <c r="B79" s="96">
        <v>30</v>
      </c>
      <c r="C79" s="112"/>
      <c r="D79" s="105" t="s">
        <v>88</v>
      </c>
      <c r="E79" s="109"/>
      <c r="F79" s="259"/>
      <c r="G79" s="259"/>
      <c r="H79" s="259"/>
      <c r="I79" s="259"/>
      <c r="J79" s="259"/>
      <c r="K79" s="114"/>
      <c r="L79" s="118"/>
      <c r="M79" s="115" t="s">
        <v>59</v>
      </c>
      <c r="N79" s="118"/>
      <c r="O79" s="116"/>
      <c r="P79" s="180"/>
      <c r="Q79" s="114"/>
      <c r="R79" s="259"/>
      <c r="S79" s="259"/>
      <c r="T79" s="259"/>
      <c r="U79" s="116"/>
      <c r="V79" s="259"/>
      <c r="W79" s="259"/>
      <c r="X79" s="259"/>
      <c r="Y79" s="114"/>
      <c r="Z79" s="259"/>
      <c r="AA79" s="259"/>
      <c r="AB79" s="259"/>
      <c r="AC79" s="112"/>
      <c r="AE79" s="103"/>
      <c r="AF79" s="103"/>
      <c r="AG79" s="103"/>
      <c r="AH79" s="51" t="str">
        <f>IF($B79&lt;=入力シート!$F$22,IF(AI79&lt;&gt;"OK",AI79,IF(AJ79&lt;&gt;"OK",AJ79,IF(AK79&lt;&gt;"OK",AK79,IF(AL79&lt;&gt;"OK",AL79,AM79)))),"")</f>
        <v/>
      </c>
      <c r="AI79" s="110" t="str">
        <f ca="1">中間シート!X178</f>
        <v>事業場名を入力してください。</v>
      </c>
      <c r="AJ79" s="96" t="str">
        <f ca="1">中間シート!X179</f>
        <v>郵便番号を入力してください。</v>
      </c>
      <c r="AK79" s="110" t="str">
        <f ca="1">中間シート!X180</f>
        <v>都道府県を選択してください。</v>
      </c>
      <c r="AL79" s="96" t="str">
        <f ca="1">中間シート!X181</f>
        <v>市区町村を入力してください。</v>
      </c>
      <c r="AM79" s="110" t="str">
        <f ca="1">中間シート!X182</f>
        <v>町名地番を入力してください。</v>
      </c>
    </row>
    <row r="80" spans="2:39" s="96" customFormat="1" x14ac:dyDescent="0.2">
      <c r="C80" s="112"/>
      <c r="D80" s="112"/>
      <c r="E80" s="109"/>
      <c r="F80" s="109"/>
      <c r="G80" s="109"/>
      <c r="H80" s="109"/>
      <c r="I80" s="109"/>
      <c r="J80" s="109"/>
      <c r="K80" s="109"/>
      <c r="L80" s="109"/>
      <c r="M80" s="179"/>
      <c r="N80" s="109"/>
      <c r="O80" s="109"/>
      <c r="P80" s="109"/>
      <c r="Q80" s="109"/>
      <c r="R80" s="109"/>
      <c r="S80" s="109"/>
      <c r="T80" s="109"/>
      <c r="U80" s="109"/>
      <c r="V80" s="109"/>
      <c r="W80" s="109"/>
      <c r="X80" s="109"/>
      <c r="Y80" s="109"/>
      <c r="Z80" s="109"/>
      <c r="AA80" s="181"/>
      <c r="AB80" s="109"/>
      <c r="AC80" s="109"/>
      <c r="AD80" s="110"/>
      <c r="AE80" s="103"/>
      <c r="AF80" s="103"/>
      <c r="AG80" s="103"/>
      <c r="AH80" s="56"/>
    </row>
    <row r="81" spans="2:46" x14ac:dyDescent="0.2">
      <c r="C81" s="112"/>
      <c r="D81" s="112"/>
      <c r="E81" s="109"/>
      <c r="F81" s="109"/>
      <c r="G81" s="109"/>
      <c r="H81" s="109"/>
      <c r="I81" s="109"/>
      <c r="J81" s="109"/>
      <c r="K81" s="109"/>
      <c r="L81" s="109"/>
      <c r="M81" s="179"/>
      <c r="N81" s="109"/>
      <c r="O81" s="109"/>
      <c r="P81" s="109"/>
      <c r="Q81" s="109"/>
      <c r="R81" s="109"/>
      <c r="S81" s="109"/>
      <c r="T81" s="109"/>
      <c r="U81" s="109"/>
      <c r="V81" s="109"/>
      <c r="W81" s="109"/>
      <c r="X81" s="109"/>
      <c r="Y81" s="109"/>
      <c r="Z81" s="258" t="s">
        <v>89</v>
      </c>
      <c r="AA81" s="258"/>
      <c r="AB81" s="258"/>
      <c r="AC81" s="109"/>
      <c r="AD81" s="110"/>
      <c r="AE81" s="103"/>
      <c r="AF81" s="103"/>
      <c r="AG81" s="103"/>
      <c r="AH81" s="56"/>
      <c r="AT81" s="96"/>
    </row>
    <row r="82" spans="2:46" ht="24.6" customHeight="1" x14ac:dyDescent="0.2">
      <c r="C82" s="112"/>
      <c r="D82" s="112"/>
      <c r="E82" s="109"/>
      <c r="F82" s="109"/>
      <c r="G82" s="109"/>
      <c r="H82" s="109"/>
      <c r="I82" s="109"/>
      <c r="J82" s="109"/>
      <c r="K82" s="109"/>
      <c r="L82" s="109"/>
      <c r="M82" s="179"/>
      <c r="N82" s="109"/>
      <c r="O82" s="109"/>
      <c r="P82" s="109"/>
      <c r="Q82" s="109"/>
      <c r="R82" s="109"/>
      <c r="S82" s="109"/>
      <c r="T82" s="109"/>
      <c r="U82" s="109"/>
      <c r="V82" s="109"/>
      <c r="W82" s="109"/>
      <c r="X82" s="109"/>
      <c r="Y82" s="109"/>
      <c r="Z82" s="109"/>
      <c r="AA82" s="181"/>
      <c r="AB82" s="109"/>
      <c r="AC82" s="109"/>
      <c r="AD82" s="110"/>
      <c r="AE82" s="103"/>
      <c r="AF82" s="103"/>
      <c r="AG82" s="103"/>
      <c r="AH82" s="56"/>
      <c r="AT82" s="96"/>
    </row>
    <row r="83" spans="2:46" x14ac:dyDescent="0.2">
      <c r="AP83" s="110"/>
      <c r="AQ83" s="103"/>
      <c r="AR83" s="103"/>
      <c r="AS83" s="103"/>
    </row>
    <row r="84" spans="2:46" ht="5.0999999999999996" customHeight="1" x14ac:dyDescent="0.2">
      <c r="C84" s="124"/>
      <c r="D84" s="125"/>
      <c r="E84" s="126"/>
      <c r="F84" s="124"/>
      <c r="G84" s="124"/>
      <c r="H84" s="124"/>
      <c r="I84" s="127"/>
      <c r="J84" s="124"/>
      <c r="K84" s="124"/>
      <c r="L84" s="124"/>
      <c r="M84" s="124"/>
      <c r="N84" s="124"/>
      <c r="O84" s="124"/>
      <c r="P84" s="124"/>
      <c r="Q84" s="124"/>
      <c r="R84" s="124"/>
      <c r="S84" s="124"/>
      <c r="T84" s="124"/>
      <c r="U84" s="124"/>
      <c r="V84" s="124"/>
      <c r="W84" s="124"/>
      <c r="AP84" s="110"/>
      <c r="AQ84" s="103"/>
      <c r="AR84" s="103"/>
      <c r="AS84" s="103"/>
    </row>
    <row r="85" spans="2:46" x14ac:dyDescent="0.2">
      <c r="C85" s="124" t="str">
        <f>"２-２．事業場２"&amp;IF(2&lt;中間シート!G3,"～事業場"&amp;DBCS(中間シート!G3),"")&amp;"に設置する補助対象機器の情報を入力してください。"</f>
        <v>２-２．事業場２に設置する補助対象機器の情報を入力してください。</v>
      </c>
      <c r="D85" s="124"/>
      <c r="E85" s="128"/>
      <c r="F85" s="124"/>
      <c r="G85" s="124"/>
      <c r="H85" s="124"/>
      <c r="I85" s="127"/>
      <c r="J85" s="124"/>
      <c r="K85" s="124"/>
      <c r="L85" s="124"/>
      <c r="M85" s="124"/>
      <c r="N85" s="124"/>
      <c r="O85" s="124"/>
      <c r="P85" s="124"/>
      <c r="Q85" s="124"/>
      <c r="R85" s="124"/>
      <c r="S85" s="124"/>
      <c r="T85" s="124"/>
      <c r="U85" s="124"/>
      <c r="V85" s="124"/>
      <c r="W85" s="124"/>
      <c r="AP85" s="110"/>
      <c r="AQ85" s="103"/>
      <c r="AR85" s="103"/>
      <c r="AS85" s="103"/>
    </row>
    <row r="86" spans="2:46" ht="5.0999999999999996" customHeight="1" x14ac:dyDescent="0.2">
      <c r="C86" s="124"/>
      <c r="D86" s="125"/>
      <c r="E86" s="126"/>
      <c r="F86" s="124"/>
      <c r="G86" s="124"/>
      <c r="H86" s="124"/>
      <c r="I86" s="127"/>
      <c r="J86" s="124"/>
      <c r="K86" s="124"/>
      <c r="L86" s="124"/>
      <c r="M86" s="124"/>
      <c r="N86" s="124"/>
      <c r="O86" s="124"/>
      <c r="P86" s="124"/>
      <c r="Q86" s="124"/>
      <c r="R86" s="124"/>
      <c r="S86" s="124"/>
      <c r="T86" s="124"/>
      <c r="U86" s="124"/>
      <c r="V86" s="124"/>
      <c r="W86" s="124"/>
      <c r="AP86" s="110"/>
      <c r="AQ86" s="103"/>
      <c r="AR86" s="103"/>
      <c r="AS86" s="103"/>
    </row>
    <row r="87" spans="2:46" s="101" customFormat="1" x14ac:dyDescent="0.2">
      <c r="C87" s="129"/>
      <c r="D87" s="69" t="s">
        <v>90</v>
      </c>
      <c r="E87" s="128"/>
      <c r="F87" s="129"/>
      <c r="G87" s="129"/>
      <c r="H87" s="129"/>
      <c r="I87" s="127"/>
      <c r="J87" s="129"/>
      <c r="K87" s="129"/>
      <c r="L87" s="129"/>
      <c r="M87" s="129"/>
      <c r="N87" s="129"/>
      <c r="O87" s="129"/>
      <c r="P87" s="129"/>
      <c r="Q87" s="129"/>
      <c r="R87" s="129"/>
      <c r="S87" s="129"/>
      <c r="T87" s="129"/>
      <c r="U87" s="129"/>
      <c r="V87" s="129"/>
      <c r="W87" s="129"/>
      <c r="X87" s="96"/>
      <c r="Y87" s="96"/>
      <c r="Z87" s="96"/>
      <c r="AA87" s="96"/>
      <c r="AB87" s="96"/>
      <c r="AC87" s="96"/>
      <c r="AD87" s="96"/>
      <c r="AE87" s="96"/>
      <c r="AF87" s="96"/>
      <c r="AG87" s="96"/>
      <c r="AH87" s="96"/>
      <c r="AI87" s="96"/>
      <c r="AJ87" s="96"/>
      <c r="AK87" s="96"/>
      <c r="AL87" s="96"/>
      <c r="AM87" s="96"/>
      <c r="AN87" s="96"/>
      <c r="AO87" s="96"/>
      <c r="AQ87" s="103"/>
      <c r="AR87" s="103"/>
      <c r="AS87" s="103"/>
      <c r="AT87" s="51"/>
    </row>
    <row r="88" spans="2:46" s="101" customFormat="1" ht="6" customHeight="1" x14ac:dyDescent="0.2">
      <c r="C88" s="129"/>
      <c r="D88" s="69"/>
      <c r="E88" s="128"/>
      <c r="F88" s="129"/>
      <c r="G88" s="129"/>
      <c r="H88" s="129"/>
      <c r="I88" s="127"/>
      <c r="J88" s="129"/>
      <c r="K88" s="129"/>
      <c r="L88" s="129"/>
      <c r="M88" s="129"/>
      <c r="N88" s="129"/>
      <c r="O88" s="129"/>
      <c r="P88" s="129"/>
      <c r="Q88" s="129"/>
      <c r="R88" s="129"/>
      <c r="S88" s="129"/>
      <c r="T88" s="129"/>
      <c r="U88" s="129"/>
      <c r="V88" s="129"/>
      <c r="W88" s="129"/>
      <c r="X88" s="96"/>
      <c r="Y88" s="96"/>
      <c r="Z88" s="96"/>
      <c r="AA88" s="96"/>
      <c r="AB88" s="96"/>
      <c r="AC88" s="96"/>
      <c r="AD88" s="96"/>
      <c r="AE88" s="96"/>
      <c r="AF88" s="96"/>
      <c r="AG88" s="96"/>
      <c r="AH88" s="96"/>
      <c r="AI88" s="96"/>
      <c r="AJ88" s="96"/>
      <c r="AK88" s="96"/>
      <c r="AL88" s="96"/>
      <c r="AM88" s="96"/>
      <c r="AN88" s="96"/>
      <c r="AO88" s="96"/>
      <c r="AQ88" s="103"/>
      <c r="AR88" s="103"/>
      <c r="AS88" s="103"/>
      <c r="AT88" s="51"/>
    </row>
    <row r="89" spans="2:46" ht="7.2" customHeight="1" x14ac:dyDescent="0.2">
      <c r="C89" s="124"/>
      <c r="D89" s="124"/>
      <c r="E89" s="128"/>
      <c r="F89" s="128"/>
      <c r="G89" s="128"/>
      <c r="H89" s="128"/>
      <c r="I89" s="127"/>
      <c r="J89" s="124"/>
      <c r="K89" s="124"/>
      <c r="L89" s="124"/>
      <c r="M89" s="124"/>
      <c r="N89" s="124"/>
      <c r="O89" s="124"/>
      <c r="P89" s="124"/>
      <c r="Q89" s="124"/>
      <c r="R89" s="124"/>
      <c r="S89" s="124"/>
      <c r="T89" s="124"/>
      <c r="U89" s="124"/>
      <c r="V89" s="124"/>
      <c r="W89" s="124"/>
      <c r="AP89" s="110"/>
      <c r="AQ89" s="103"/>
      <c r="AR89" s="103"/>
      <c r="AS89" s="103"/>
    </row>
    <row r="90" spans="2:46" s="51" customFormat="1" ht="17.399999999999999" customHeight="1" x14ac:dyDescent="0.2">
      <c r="B90" s="177"/>
      <c r="C90" s="67"/>
      <c r="D90" s="243" t="s">
        <v>275</v>
      </c>
      <c r="E90" s="244"/>
      <c r="F90" s="244"/>
      <c r="G90" s="244"/>
      <c r="H90" s="244"/>
      <c r="I90" s="244"/>
      <c r="J90" s="244"/>
      <c r="K90" s="244"/>
      <c r="L90" s="244"/>
      <c r="M90" s="244"/>
      <c r="N90" s="244"/>
      <c r="O90" s="244"/>
      <c r="P90" s="244"/>
      <c r="Q90" s="244"/>
      <c r="R90" s="244"/>
      <c r="S90" s="244"/>
      <c r="T90" s="244"/>
      <c r="U90" s="244"/>
      <c r="V90" s="244"/>
      <c r="W90" s="177"/>
      <c r="Y90" s="96"/>
      <c r="Z90" s="96"/>
      <c r="AA90" s="175"/>
    </row>
    <row r="91" spans="2:46" s="51" customFormat="1" ht="5.0999999999999996" customHeight="1" x14ac:dyDescent="0.2">
      <c r="B91" s="177"/>
      <c r="C91" s="67"/>
      <c r="D91" s="177"/>
      <c r="E91" s="67"/>
      <c r="F91" s="67"/>
      <c r="G91" s="177"/>
      <c r="H91" s="177"/>
      <c r="I91" s="177"/>
      <c r="J91" s="177"/>
      <c r="K91" s="177"/>
      <c r="L91" s="177"/>
      <c r="M91" s="177"/>
      <c r="N91" s="177"/>
      <c r="O91" s="177"/>
      <c r="P91" s="177"/>
      <c r="Q91" s="177"/>
      <c r="R91" s="177"/>
      <c r="S91" s="177"/>
      <c r="T91" s="177"/>
      <c r="U91" s="177"/>
      <c r="V91" s="177"/>
      <c r="W91" s="177"/>
      <c r="Y91" s="96"/>
      <c r="Z91" s="96"/>
      <c r="AA91" s="175"/>
    </row>
    <row r="92" spans="2:46" s="51" customFormat="1" ht="28.2" hidden="1" customHeight="1" x14ac:dyDescent="0.2">
      <c r="B92" s="177"/>
      <c r="C92" s="67"/>
      <c r="D92" s="237" t="s">
        <v>91</v>
      </c>
      <c r="E92" s="237"/>
      <c r="F92" s="237"/>
      <c r="G92" s="237"/>
      <c r="H92" s="237"/>
      <c r="I92" s="237"/>
      <c r="J92" s="237"/>
      <c r="K92" s="237"/>
      <c r="L92" s="237"/>
      <c r="M92" s="237"/>
      <c r="N92" s="237"/>
      <c r="O92" s="237"/>
      <c r="P92" s="237"/>
      <c r="Q92" s="237"/>
      <c r="R92" s="237"/>
      <c r="S92" s="237"/>
      <c r="T92" s="237"/>
      <c r="U92" s="237"/>
      <c r="V92" s="237"/>
      <c r="W92" s="177"/>
      <c r="Y92" s="96"/>
      <c r="Z92" s="96"/>
      <c r="AA92" s="175"/>
    </row>
    <row r="93" spans="2:46" s="51" customFormat="1" ht="10.8" customHeight="1" x14ac:dyDescent="0.2">
      <c r="B93" s="177"/>
      <c r="C93" s="67"/>
      <c r="D93" s="177"/>
      <c r="E93" s="67"/>
      <c r="F93" s="67"/>
      <c r="G93" s="177"/>
      <c r="H93" s="177"/>
      <c r="I93" s="177"/>
      <c r="J93" s="177"/>
      <c r="K93" s="177"/>
      <c r="L93" s="177"/>
      <c r="M93" s="177"/>
      <c r="N93" s="177"/>
      <c r="O93" s="177"/>
      <c r="P93" s="177"/>
      <c r="Q93" s="177"/>
      <c r="R93" s="177"/>
      <c r="S93" s="177"/>
      <c r="T93" s="177"/>
      <c r="U93" s="177"/>
      <c r="V93" s="177"/>
      <c r="W93" s="177"/>
      <c r="Y93" s="96"/>
      <c r="Z93" s="96"/>
      <c r="AA93" s="175"/>
    </row>
    <row r="94" spans="2:46" ht="19.95" customHeight="1" thickBot="1" x14ac:dyDescent="0.25">
      <c r="C94" s="124"/>
      <c r="D94" s="124"/>
      <c r="E94" s="128"/>
      <c r="F94" s="174" t="s">
        <v>32</v>
      </c>
      <c r="G94" s="124"/>
      <c r="H94" s="166" t="s">
        <v>33</v>
      </c>
      <c r="I94" s="127"/>
      <c r="J94" s="167" t="s">
        <v>92</v>
      </c>
      <c r="K94" s="124"/>
      <c r="L94" s="124"/>
      <c r="M94" s="124"/>
      <c r="N94" s="167" t="s">
        <v>93</v>
      </c>
      <c r="O94" s="124"/>
      <c r="P94" s="124"/>
      <c r="Q94" s="124"/>
      <c r="R94" s="124"/>
      <c r="S94" s="124"/>
      <c r="T94" s="124"/>
      <c r="U94" s="124"/>
      <c r="V94" s="177"/>
      <c r="W94" s="124"/>
      <c r="AP94" s="110"/>
      <c r="AQ94" s="103" t="s">
        <v>94</v>
      </c>
      <c r="AR94" s="103"/>
      <c r="AS94" s="103"/>
    </row>
    <row r="95" spans="2:46" ht="18" customHeight="1" thickBot="1" x14ac:dyDescent="0.25">
      <c r="C95" s="124"/>
      <c r="D95" s="125" t="s">
        <v>29</v>
      </c>
      <c r="E95" s="126" t="s">
        <v>37</v>
      </c>
      <c r="F95" s="130" t="str">
        <f>中間シート!G187</f>
        <v/>
      </c>
      <c r="G95" s="124"/>
      <c r="H95" s="65"/>
      <c r="I95" s="127"/>
      <c r="J95" s="222" t="str">
        <f>中間シート!L187</f>
        <v/>
      </c>
      <c r="K95" s="223"/>
      <c r="L95" s="224"/>
      <c r="M95" s="129"/>
      <c r="N95" s="262" t="str">
        <f>中間シート!M187</f>
        <v/>
      </c>
      <c r="O95" s="263"/>
      <c r="P95" s="263"/>
      <c r="Q95" s="263"/>
      <c r="R95" s="263"/>
      <c r="S95" s="263"/>
      <c r="T95" s="264"/>
      <c r="U95" s="129"/>
      <c r="V95" s="177"/>
      <c r="W95" s="124"/>
      <c r="X95" s="246" t="str">
        <f ca="1">""&amp;中間シート!$X187</f>
        <v>コード番号を選択してください。</v>
      </c>
      <c r="Y95" s="246"/>
      <c r="Z95" s="246"/>
      <c r="AA95" s="246"/>
      <c r="AB95" s="246"/>
      <c r="AC95" s="246"/>
      <c r="AD95" s="246"/>
      <c r="AE95" s="246"/>
      <c r="AF95" s="246"/>
      <c r="AG95" s="246"/>
      <c r="AH95" s="246"/>
      <c r="AI95" s="246"/>
      <c r="AJ95" s="246"/>
      <c r="AK95" s="246"/>
      <c r="AL95" s="246"/>
      <c r="AM95" s="246"/>
      <c r="AN95" s="246"/>
      <c r="AO95" s="246"/>
      <c r="AP95" s="110"/>
      <c r="AQ95" s="131">
        <f>IF(J95&lt;&gt;"",1,0)</f>
        <v>0</v>
      </c>
      <c r="AR95" s="103"/>
      <c r="AS95" s="103"/>
    </row>
    <row r="96" spans="2:46" ht="5.0999999999999996" customHeight="1" thickBot="1" x14ac:dyDescent="0.25">
      <c r="C96" s="124"/>
      <c r="D96" s="124"/>
      <c r="E96" s="128"/>
      <c r="F96" s="129"/>
      <c r="G96" s="128"/>
      <c r="H96" s="177"/>
      <c r="I96" s="127"/>
      <c r="J96" s="129"/>
      <c r="K96" s="129"/>
      <c r="L96" s="129"/>
      <c r="M96" s="129"/>
      <c r="N96" s="129"/>
      <c r="O96" s="129"/>
      <c r="P96" s="129"/>
      <c r="Q96" s="129"/>
      <c r="R96" s="129"/>
      <c r="S96" s="129"/>
      <c r="T96" s="129"/>
      <c r="U96" s="129"/>
      <c r="V96" s="177"/>
      <c r="W96" s="124"/>
      <c r="X96" s="178"/>
      <c r="Y96" s="178"/>
      <c r="Z96" s="178"/>
      <c r="AA96" s="178"/>
      <c r="AB96" s="178"/>
      <c r="AC96" s="178"/>
      <c r="AD96" s="178"/>
      <c r="AE96" s="178"/>
      <c r="AF96" s="178"/>
      <c r="AG96" s="178"/>
      <c r="AH96" s="178"/>
      <c r="AI96" s="178"/>
      <c r="AJ96" s="178"/>
      <c r="AK96" s="178"/>
      <c r="AL96" s="178"/>
      <c r="AM96" s="178"/>
      <c r="AN96" s="178"/>
      <c r="AO96" s="178"/>
      <c r="AP96" s="110"/>
      <c r="AQ96" s="103"/>
      <c r="AR96" s="103"/>
      <c r="AS96" s="103"/>
    </row>
    <row r="97" spans="2:45" ht="18" customHeight="1" thickBot="1" x14ac:dyDescent="0.25">
      <c r="C97" s="124"/>
      <c r="D97" s="171" t="s">
        <v>282</v>
      </c>
      <c r="E97" s="126" t="s">
        <v>38</v>
      </c>
      <c r="F97" s="130" t="str">
        <f>中間シート!G188</f>
        <v/>
      </c>
      <c r="G97" s="128"/>
      <c r="H97" s="177"/>
      <c r="I97" s="127"/>
      <c r="J97" s="222" t="str">
        <f>中間シート!L188</f>
        <v/>
      </c>
      <c r="K97" s="223"/>
      <c r="L97" s="224"/>
      <c r="M97" s="129"/>
      <c r="N97" s="262" t="str">
        <f>中間シート!M188</f>
        <v/>
      </c>
      <c r="O97" s="263"/>
      <c r="P97" s="263"/>
      <c r="Q97" s="263"/>
      <c r="R97" s="263"/>
      <c r="S97" s="263"/>
      <c r="T97" s="264"/>
      <c r="U97" s="129"/>
      <c r="V97" s="177"/>
      <c r="W97" s="124"/>
      <c r="X97" s="246" t="str">
        <f ca="1">""&amp;中間シート!$X188</f>
        <v/>
      </c>
      <c r="Y97" s="246"/>
      <c r="Z97" s="246"/>
      <c r="AA97" s="246"/>
      <c r="AB97" s="246"/>
      <c r="AC97" s="246"/>
      <c r="AD97" s="246"/>
      <c r="AE97" s="246"/>
      <c r="AF97" s="246"/>
      <c r="AG97" s="246"/>
      <c r="AH97" s="246"/>
      <c r="AI97" s="246"/>
      <c r="AJ97" s="246"/>
      <c r="AK97" s="246"/>
      <c r="AL97" s="246"/>
      <c r="AM97" s="246"/>
      <c r="AN97" s="246"/>
      <c r="AO97" s="246"/>
      <c r="AP97" s="110"/>
      <c r="AQ97" s="131">
        <f>IF(J97&lt;&gt;"",1,0)</f>
        <v>0</v>
      </c>
      <c r="AR97" s="103"/>
      <c r="AS97" s="103"/>
    </row>
    <row r="98" spans="2:45" ht="5.0999999999999996" customHeight="1" thickBot="1" x14ac:dyDescent="0.25">
      <c r="C98" s="124"/>
      <c r="D98" s="124"/>
      <c r="E98" s="126"/>
      <c r="F98" s="132"/>
      <c r="G98" s="128"/>
      <c r="H98" s="177"/>
      <c r="I98" s="127"/>
      <c r="J98" s="132"/>
      <c r="K98" s="132"/>
      <c r="L98" s="132"/>
      <c r="M98" s="129"/>
      <c r="N98" s="132"/>
      <c r="O98" s="132"/>
      <c r="P98" s="132"/>
      <c r="Q98" s="129"/>
      <c r="R98" s="132"/>
      <c r="S98" s="132"/>
      <c r="T98" s="132"/>
      <c r="U98" s="129"/>
      <c r="V98" s="177"/>
      <c r="W98" s="124"/>
      <c r="X98" s="178"/>
      <c r="Y98" s="178"/>
      <c r="Z98" s="178"/>
      <c r="AA98" s="178"/>
      <c r="AB98" s="178"/>
      <c r="AC98" s="178"/>
      <c r="AD98" s="178"/>
      <c r="AE98" s="178"/>
      <c r="AF98" s="178"/>
      <c r="AG98" s="178"/>
      <c r="AH98" s="178"/>
      <c r="AI98" s="178"/>
      <c r="AJ98" s="178"/>
      <c r="AK98" s="178"/>
      <c r="AL98" s="178"/>
      <c r="AM98" s="178"/>
      <c r="AN98" s="178"/>
      <c r="AO98" s="178"/>
      <c r="AP98" s="110"/>
      <c r="AQ98" s="103"/>
      <c r="AR98" s="103"/>
      <c r="AS98" s="103"/>
    </row>
    <row r="99" spans="2:45" ht="18" customHeight="1" thickBot="1" x14ac:dyDescent="0.25">
      <c r="C99" s="124"/>
      <c r="D99" s="124"/>
      <c r="E99" s="126" t="s">
        <v>39</v>
      </c>
      <c r="F99" s="130" t="str">
        <f>中間シート!G189</f>
        <v/>
      </c>
      <c r="G99" s="128"/>
      <c r="H99" s="177"/>
      <c r="I99" s="127"/>
      <c r="J99" s="222" t="str">
        <f>中間シート!L189</f>
        <v/>
      </c>
      <c r="K99" s="223"/>
      <c r="L99" s="224"/>
      <c r="M99" s="129"/>
      <c r="N99" s="227" t="str">
        <f>中間シート!M189</f>
        <v/>
      </c>
      <c r="O99" s="228"/>
      <c r="P99" s="228"/>
      <c r="Q99" s="228"/>
      <c r="R99" s="228"/>
      <c r="S99" s="228"/>
      <c r="T99" s="229"/>
      <c r="U99" s="129"/>
      <c r="V99" s="177"/>
      <c r="W99" s="124"/>
      <c r="X99" s="246" t="str">
        <f ca="1">""&amp;中間シート!$X189</f>
        <v/>
      </c>
      <c r="Y99" s="246"/>
      <c r="Z99" s="246"/>
      <c r="AA99" s="246"/>
      <c r="AB99" s="246"/>
      <c r="AC99" s="246"/>
      <c r="AD99" s="246"/>
      <c r="AE99" s="246"/>
      <c r="AF99" s="246"/>
      <c r="AG99" s="246"/>
      <c r="AH99" s="246"/>
      <c r="AI99" s="246"/>
      <c r="AJ99" s="246"/>
      <c r="AK99" s="246"/>
      <c r="AL99" s="246"/>
      <c r="AM99" s="246"/>
      <c r="AN99" s="246"/>
      <c r="AO99" s="246"/>
      <c r="AP99" s="110"/>
      <c r="AQ99" s="131">
        <f>IF(J99&lt;&gt;"",1,0)</f>
        <v>0</v>
      </c>
      <c r="AR99" s="103"/>
      <c r="AS99" s="103"/>
    </row>
    <row r="100" spans="2:45" x14ac:dyDescent="0.2">
      <c r="C100" s="124"/>
      <c r="D100" s="124"/>
      <c r="E100" s="128"/>
      <c r="F100" s="132"/>
      <c r="G100" s="128"/>
      <c r="H100" s="128"/>
      <c r="I100" s="133"/>
      <c r="J100" s="129"/>
      <c r="K100" s="129"/>
      <c r="L100" s="129"/>
      <c r="M100" s="129"/>
      <c r="N100" s="129"/>
      <c r="O100" s="129"/>
      <c r="P100" s="129"/>
      <c r="Q100" s="129"/>
      <c r="R100" s="129"/>
      <c r="S100" s="129"/>
      <c r="T100" s="129"/>
      <c r="U100" s="129"/>
      <c r="V100" s="177"/>
      <c r="W100" s="124"/>
      <c r="X100" s="178"/>
      <c r="Y100" s="178"/>
      <c r="Z100" s="178"/>
      <c r="AA100" s="178"/>
      <c r="AB100" s="178"/>
      <c r="AC100" s="178"/>
      <c r="AD100" s="178"/>
      <c r="AE100" s="178"/>
      <c r="AF100" s="178"/>
      <c r="AG100" s="178"/>
      <c r="AH100" s="178"/>
      <c r="AI100" s="178"/>
      <c r="AJ100" s="178"/>
      <c r="AK100" s="178"/>
      <c r="AL100" s="178"/>
      <c r="AM100" s="178"/>
      <c r="AN100" s="178"/>
      <c r="AO100" s="178"/>
      <c r="AP100" s="110"/>
      <c r="AQ100" s="103"/>
      <c r="AR100" s="103"/>
      <c r="AS100" s="103"/>
    </row>
    <row r="101" spans="2:45" ht="15.6" thickBot="1" x14ac:dyDescent="0.25">
      <c r="C101" s="103"/>
      <c r="D101" s="103"/>
      <c r="E101" s="134"/>
      <c r="F101" s="135"/>
      <c r="G101" s="134"/>
      <c r="H101" s="137"/>
      <c r="I101" s="136"/>
      <c r="J101" s="137"/>
      <c r="K101" s="137"/>
      <c r="L101" s="137"/>
      <c r="M101" s="137"/>
      <c r="N101" s="137"/>
      <c r="O101" s="137"/>
      <c r="P101" s="137"/>
      <c r="Q101" s="137"/>
      <c r="R101" s="137"/>
      <c r="S101" s="137"/>
      <c r="T101" s="137"/>
      <c r="U101" s="137"/>
      <c r="V101" s="137"/>
      <c r="W101" s="103"/>
      <c r="X101" s="178"/>
      <c r="Y101" s="178"/>
      <c r="Z101" s="178"/>
      <c r="AA101" s="178"/>
      <c r="AB101" s="178"/>
      <c r="AC101" s="178"/>
      <c r="AD101" s="178"/>
      <c r="AE101" s="178"/>
      <c r="AF101" s="178"/>
      <c r="AG101" s="178"/>
      <c r="AH101" s="178"/>
      <c r="AI101" s="178"/>
      <c r="AJ101" s="178"/>
      <c r="AK101" s="178"/>
      <c r="AL101" s="178"/>
      <c r="AM101" s="178"/>
      <c r="AN101" s="178"/>
      <c r="AO101" s="178"/>
      <c r="AP101" s="110"/>
      <c r="AQ101" s="103"/>
      <c r="AR101" s="103"/>
      <c r="AS101" s="103"/>
    </row>
    <row r="102" spans="2:45" ht="18" customHeight="1" thickBot="1" x14ac:dyDescent="0.25">
      <c r="B102" s="96">
        <v>2</v>
      </c>
      <c r="C102" s="103"/>
      <c r="D102" s="138" t="s">
        <v>60</v>
      </c>
      <c r="E102" s="139" t="s">
        <v>37</v>
      </c>
      <c r="F102" s="72"/>
      <c r="G102" s="103"/>
      <c r="H102" s="137"/>
      <c r="I102" s="140"/>
      <c r="J102" s="222" t="str">
        <f>IFERROR(VLOOKUP($F102,補助対象機器一覧!$A$2:$K$474,2,FALSE),"")</f>
        <v/>
      </c>
      <c r="K102" s="223"/>
      <c r="L102" s="224"/>
      <c r="M102" s="137"/>
      <c r="N102" s="227" t="str">
        <f>IFERROR(VLOOKUP($F102,補助対象機器一覧!$A$2:$K$474,7,FALSE),"")</f>
        <v/>
      </c>
      <c r="O102" s="228"/>
      <c r="P102" s="228"/>
      <c r="Q102" s="228"/>
      <c r="R102" s="228"/>
      <c r="S102" s="228"/>
      <c r="T102" s="229"/>
      <c r="U102" s="137"/>
      <c r="V102" s="137"/>
      <c r="W102" s="103"/>
      <c r="X102" s="246" t="str">
        <f>IF($B102&lt;=入力シート!$F$22,""&amp;中間シート!X190,"")</f>
        <v/>
      </c>
      <c r="Y102" s="246"/>
      <c r="Z102" s="246"/>
      <c r="AA102" s="246"/>
      <c r="AB102" s="246"/>
      <c r="AC102" s="246"/>
      <c r="AD102" s="246"/>
      <c r="AE102" s="246"/>
      <c r="AF102" s="246"/>
      <c r="AG102" s="246"/>
      <c r="AH102" s="246"/>
      <c r="AI102" s="246"/>
      <c r="AJ102" s="246"/>
      <c r="AK102" s="246"/>
      <c r="AL102" s="246"/>
      <c r="AM102" s="246"/>
      <c r="AN102" s="246"/>
      <c r="AO102" s="246"/>
      <c r="AP102" s="110"/>
      <c r="AQ102" s="131">
        <f>IF(J102&lt;&gt;"",1,0)</f>
        <v>0</v>
      </c>
      <c r="AR102" s="103">
        <f>IF(H102&lt;&gt;"",1,0)</f>
        <v>0</v>
      </c>
      <c r="AS102" s="103"/>
    </row>
    <row r="103" spans="2:45" ht="5.0999999999999996" customHeight="1" thickBot="1" x14ac:dyDescent="0.25">
      <c r="C103" s="103"/>
      <c r="D103" s="103"/>
      <c r="E103" s="134"/>
      <c r="F103" s="137"/>
      <c r="G103" s="134"/>
      <c r="H103" s="137"/>
      <c r="I103" s="140"/>
      <c r="J103" s="137"/>
      <c r="K103" s="137"/>
      <c r="L103" s="137"/>
      <c r="M103" s="137"/>
      <c r="N103" s="137"/>
      <c r="O103" s="137"/>
      <c r="P103" s="137"/>
      <c r="Q103" s="137"/>
      <c r="R103" s="137"/>
      <c r="S103" s="137"/>
      <c r="T103" s="137"/>
      <c r="U103" s="137"/>
      <c r="V103" s="137"/>
      <c r="W103" s="103"/>
      <c r="X103" s="178" t="s">
        <v>95</v>
      </c>
      <c r="Y103" s="178"/>
      <c r="Z103" s="178"/>
      <c r="AA103" s="178"/>
      <c r="AB103" s="178"/>
      <c r="AC103" s="178"/>
      <c r="AD103" s="178"/>
      <c r="AE103" s="178"/>
      <c r="AF103" s="178"/>
      <c r="AG103" s="178"/>
      <c r="AH103" s="178"/>
      <c r="AI103" s="178"/>
      <c r="AJ103" s="178"/>
      <c r="AK103" s="178"/>
      <c r="AL103" s="178"/>
      <c r="AM103" s="178"/>
      <c r="AN103" s="178"/>
      <c r="AO103" s="178"/>
      <c r="AP103" s="110"/>
      <c r="AQ103" s="103"/>
      <c r="AR103" s="103"/>
      <c r="AS103" s="103"/>
    </row>
    <row r="104" spans="2:45" ht="18" customHeight="1" thickBot="1" x14ac:dyDescent="0.25">
      <c r="B104" s="96">
        <v>2</v>
      </c>
      <c r="C104" s="103"/>
      <c r="D104" s="103"/>
      <c r="E104" s="139" t="s">
        <v>38</v>
      </c>
      <c r="F104" s="72"/>
      <c r="G104" s="134"/>
      <c r="H104" s="137"/>
      <c r="I104" s="140"/>
      <c r="J104" s="222" t="str">
        <f>IFERROR(VLOOKUP($F104,補助対象機器一覧!$A$2:$K$474,2,FALSE),"")</f>
        <v/>
      </c>
      <c r="K104" s="223"/>
      <c r="L104" s="224"/>
      <c r="M104" s="137"/>
      <c r="N104" s="227" t="str">
        <f>IFERROR(VLOOKUP($F104,補助対象機器一覧!$A$2:$K$474,7,FALSE),"")</f>
        <v/>
      </c>
      <c r="O104" s="228"/>
      <c r="P104" s="228"/>
      <c r="Q104" s="228"/>
      <c r="R104" s="228"/>
      <c r="S104" s="228"/>
      <c r="T104" s="229"/>
      <c r="U104" s="137"/>
      <c r="V104" s="137"/>
      <c r="W104" s="103"/>
      <c r="X104" s="246" t="str">
        <f>IF($B104&lt;=入力シート!$F$22,""&amp;中間シート!X191,"")</f>
        <v/>
      </c>
      <c r="Y104" s="246"/>
      <c r="Z104" s="246"/>
      <c r="AA104" s="246"/>
      <c r="AB104" s="246"/>
      <c r="AC104" s="246"/>
      <c r="AD104" s="246"/>
      <c r="AE104" s="246"/>
      <c r="AF104" s="246"/>
      <c r="AG104" s="246"/>
      <c r="AH104" s="246"/>
      <c r="AI104" s="246"/>
      <c r="AJ104" s="246"/>
      <c r="AK104" s="246"/>
      <c r="AL104" s="246"/>
      <c r="AM104" s="246"/>
      <c r="AN104" s="246"/>
      <c r="AO104" s="246"/>
      <c r="AP104" s="110"/>
      <c r="AQ104" s="131">
        <f>IF(J104&lt;&gt;"",1,0)</f>
        <v>0</v>
      </c>
      <c r="AR104" s="103">
        <f>IF(H104&lt;&gt;"",1,0)</f>
        <v>0</v>
      </c>
      <c r="AS104" s="103"/>
    </row>
    <row r="105" spans="2:45" ht="5.0999999999999996" customHeight="1" thickBot="1" x14ac:dyDescent="0.25">
      <c r="C105" s="103"/>
      <c r="D105" s="103"/>
      <c r="E105" s="139"/>
      <c r="F105" s="135"/>
      <c r="G105" s="134"/>
      <c r="H105" s="137"/>
      <c r="I105" s="140"/>
      <c r="J105" s="135"/>
      <c r="K105" s="135"/>
      <c r="L105" s="135"/>
      <c r="M105" s="137"/>
      <c r="N105" s="135"/>
      <c r="O105" s="135"/>
      <c r="P105" s="135"/>
      <c r="Q105" s="137"/>
      <c r="R105" s="135"/>
      <c r="S105" s="135"/>
      <c r="T105" s="135"/>
      <c r="U105" s="137"/>
      <c r="V105" s="137"/>
      <c r="W105" s="103"/>
      <c r="X105" s="178" t="s">
        <v>95</v>
      </c>
      <c r="Y105" s="178"/>
      <c r="Z105" s="178"/>
      <c r="AA105" s="178"/>
      <c r="AB105" s="178"/>
      <c r="AC105" s="178"/>
      <c r="AD105" s="178"/>
      <c r="AE105" s="178"/>
      <c r="AF105" s="178"/>
      <c r="AG105" s="178"/>
      <c r="AH105" s="178"/>
      <c r="AI105" s="178"/>
      <c r="AJ105" s="178"/>
      <c r="AK105" s="178"/>
      <c r="AL105" s="178"/>
      <c r="AM105" s="178"/>
      <c r="AN105" s="178"/>
      <c r="AO105" s="178"/>
      <c r="AP105" s="110"/>
      <c r="AQ105" s="103"/>
      <c r="AR105" s="103"/>
      <c r="AS105" s="103"/>
    </row>
    <row r="106" spans="2:45" ht="18" customHeight="1" thickBot="1" x14ac:dyDescent="0.25">
      <c r="B106" s="96">
        <v>2</v>
      </c>
      <c r="C106" s="103"/>
      <c r="D106" s="103"/>
      <c r="E106" s="139" t="s">
        <v>39</v>
      </c>
      <c r="F106" s="72"/>
      <c r="G106" s="134"/>
      <c r="H106" s="137"/>
      <c r="I106" s="140"/>
      <c r="J106" s="222" t="str">
        <f>IFERROR(VLOOKUP($F106,補助対象機器一覧!$A$2:$K$474,2,FALSE),"")</f>
        <v/>
      </c>
      <c r="K106" s="223"/>
      <c r="L106" s="224"/>
      <c r="M106" s="137"/>
      <c r="N106" s="227" t="str">
        <f>IFERROR(VLOOKUP($F106,補助対象機器一覧!$A$2:$K$474,7,FALSE),"")</f>
        <v/>
      </c>
      <c r="O106" s="228"/>
      <c r="P106" s="228"/>
      <c r="Q106" s="228"/>
      <c r="R106" s="228"/>
      <c r="S106" s="228"/>
      <c r="T106" s="229"/>
      <c r="U106" s="137"/>
      <c r="V106" s="137"/>
      <c r="W106" s="103"/>
      <c r="X106" s="246" t="str">
        <f>IF($B106&lt;=入力シート!$F$22,""&amp;中間シート!X192,"")</f>
        <v/>
      </c>
      <c r="Y106" s="246"/>
      <c r="Z106" s="246"/>
      <c r="AA106" s="246"/>
      <c r="AB106" s="246"/>
      <c r="AC106" s="246"/>
      <c r="AD106" s="246"/>
      <c r="AE106" s="246"/>
      <c r="AF106" s="246"/>
      <c r="AG106" s="246"/>
      <c r="AH106" s="246"/>
      <c r="AI106" s="246"/>
      <c r="AJ106" s="246"/>
      <c r="AK106" s="246"/>
      <c r="AL106" s="246"/>
      <c r="AM106" s="246"/>
      <c r="AN106" s="246"/>
      <c r="AO106" s="246"/>
      <c r="AP106" s="110"/>
      <c r="AQ106" s="131">
        <f>IF(J106&lt;&gt;"",1,0)</f>
        <v>0</v>
      </c>
      <c r="AR106" s="103">
        <f>IF(H106&lt;&gt;"",1,0)</f>
        <v>0</v>
      </c>
      <c r="AS106" s="103"/>
    </row>
    <row r="107" spans="2:45" x14ac:dyDescent="0.2">
      <c r="C107" s="103"/>
      <c r="D107" s="103"/>
      <c r="E107" s="134"/>
      <c r="F107" s="135"/>
      <c r="G107" s="134"/>
      <c r="H107" s="137"/>
      <c r="I107" s="136"/>
      <c r="J107" s="137"/>
      <c r="K107" s="137"/>
      <c r="L107" s="137"/>
      <c r="M107" s="137"/>
      <c r="N107" s="137"/>
      <c r="O107" s="137"/>
      <c r="P107" s="137"/>
      <c r="Q107" s="137"/>
      <c r="R107" s="137"/>
      <c r="S107" s="137"/>
      <c r="T107" s="137"/>
      <c r="U107" s="137"/>
      <c r="V107" s="137"/>
      <c r="W107" s="103"/>
      <c r="X107" s="178" t="s">
        <v>95</v>
      </c>
      <c r="Y107" s="178"/>
      <c r="Z107" s="178"/>
      <c r="AA107" s="178"/>
      <c r="AB107" s="178"/>
      <c r="AC107" s="178"/>
      <c r="AD107" s="178"/>
      <c r="AE107" s="178"/>
      <c r="AF107" s="178"/>
      <c r="AG107" s="178"/>
      <c r="AH107" s="178"/>
      <c r="AI107" s="178"/>
      <c r="AJ107" s="178"/>
      <c r="AK107" s="178"/>
      <c r="AL107" s="178"/>
      <c r="AM107" s="178"/>
      <c r="AN107" s="178"/>
      <c r="AO107" s="178"/>
      <c r="AP107" s="110"/>
      <c r="AQ107" s="103"/>
      <c r="AR107" s="103"/>
      <c r="AS107" s="103"/>
    </row>
    <row r="108" spans="2:45" ht="15.6" thickBot="1" x14ac:dyDescent="0.25">
      <c r="C108" s="124"/>
      <c r="D108" s="124"/>
      <c r="E108" s="128"/>
      <c r="F108" s="132"/>
      <c r="G108" s="128"/>
      <c r="H108" s="128"/>
      <c r="I108" s="133"/>
      <c r="J108" s="129"/>
      <c r="K108" s="129"/>
      <c r="L108" s="129"/>
      <c r="M108" s="129"/>
      <c r="N108" s="129"/>
      <c r="O108" s="129"/>
      <c r="P108" s="129"/>
      <c r="Q108" s="129"/>
      <c r="R108" s="129"/>
      <c r="S108" s="129"/>
      <c r="T108" s="129"/>
      <c r="U108" s="129"/>
      <c r="V108" s="177"/>
      <c r="W108" s="124"/>
      <c r="X108" s="178" t="s">
        <v>95</v>
      </c>
      <c r="Y108" s="178"/>
      <c r="Z108" s="178"/>
      <c r="AA108" s="178"/>
      <c r="AB108" s="178"/>
      <c r="AC108" s="178"/>
      <c r="AD108" s="178"/>
      <c r="AE108" s="178"/>
      <c r="AF108" s="178"/>
      <c r="AG108" s="178"/>
      <c r="AH108" s="178"/>
      <c r="AI108" s="178"/>
      <c r="AJ108" s="178"/>
      <c r="AK108" s="178"/>
      <c r="AL108" s="178"/>
      <c r="AM108" s="178"/>
      <c r="AN108" s="178"/>
      <c r="AO108" s="178"/>
      <c r="AP108" s="110"/>
      <c r="AQ108" s="103"/>
      <c r="AR108" s="103"/>
      <c r="AS108" s="103"/>
    </row>
    <row r="109" spans="2:45" ht="18" customHeight="1" thickBot="1" x14ac:dyDescent="0.25">
      <c r="B109" s="96">
        <v>3</v>
      </c>
      <c r="C109" s="124"/>
      <c r="D109" s="125" t="s">
        <v>61</v>
      </c>
      <c r="E109" s="126" t="s">
        <v>37</v>
      </c>
      <c r="F109" s="72"/>
      <c r="G109" s="124"/>
      <c r="H109" s="177"/>
      <c r="I109" s="127"/>
      <c r="J109" s="222" t="str">
        <f>IFERROR(VLOOKUP($F109,補助対象機器一覧!$A$2:$K$474,2,FALSE),"")</f>
        <v/>
      </c>
      <c r="K109" s="223"/>
      <c r="L109" s="224"/>
      <c r="M109" s="129"/>
      <c r="N109" s="227" t="str">
        <f>IFERROR(VLOOKUP($F109,補助対象機器一覧!$A$2:$K$474,7,FALSE),"")</f>
        <v/>
      </c>
      <c r="O109" s="228"/>
      <c r="P109" s="228"/>
      <c r="Q109" s="228"/>
      <c r="R109" s="228"/>
      <c r="S109" s="228"/>
      <c r="T109" s="229"/>
      <c r="U109" s="129"/>
      <c r="V109" s="177"/>
      <c r="W109" s="124"/>
      <c r="X109" s="246" t="str">
        <f>IF($B109&lt;=入力シート!$F$22,""&amp;中間シート!X193,"")</f>
        <v/>
      </c>
      <c r="Y109" s="246"/>
      <c r="Z109" s="246"/>
      <c r="AA109" s="246"/>
      <c r="AB109" s="246"/>
      <c r="AC109" s="246"/>
      <c r="AD109" s="246"/>
      <c r="AE109" s="246"/>
      <c r="AF109" s="246"/>
      <c r="AG109" s="246"/>
      <c r="AH109" s="246"/>
      <c r="AI109" s="246"/>
      <c r="AJ109" s="246"/>
      <c r="AK109" s="246"/>
      <c r="AL109" s="246"/>
      <c r="AM109" s="246"/>
      <c r="AN109" s="246"/>
      <c r="AO109" s="246"/>
      <c r="AP109" s="110"/>
      <c r="AQ109" s="131">
        <f>IF(J109&lt;&gt;"",1,0)</f>
        <v>0</v>
      </c>
      <c r="AR109" s="103">
        <f>IF(H109&lt;&gt;"",1,0)</f>
        <v>0</v>
      </c>
      <c r="AS109" s="103"/>
    </row>
    <row r="110" spans="2:45" ht="5.0999999999999996" customHeight="1" thickBot="1" x14ac:dyDescent="0.25">
      <c r="C110" s="124"/>
      <c r="D110" s="124"/>
      <c r="E110" s="128"/>
      <c r="F110" s="129"/>
      <c r="G110" s="128"/>
      <c r="H110" s="177"/>
      <c r="I110" s="127"/>
      <c r="J110" s="129"/>
      <c r="K110" s="129"/>
      <c r="L110" s="129"/>
      <c r="M110" s="129"/>
      <c r="N110" s="129"/>
      <c r="O110" s="129"/>
      <c r="P110" s="129"/>
      <c r="Q110" s="129"/>
      <c r="R110" s="129"/>
      <c r="S110" s="129"/>
      <c r="T110" s="129"/>
      <c r="U110" s="129"/>
      <c r="V110" s="177"/>
      <c r="W110" s="124"/>
      <c r="X110" s="178" t="s">
        <v>95</v>
      </c>
      <c r="Y110" s="178"/>
      <c r="Z110" s="178"/>
      <c r="AA110" s="178"/>
      <c r="AB110" s="178"/>
      <c r="AC110" s="178"/>
      <c r="AD110" s="178"/>
      <c r="AE110" s="178"/>
      <c r="AF110" s="178"/>
      <c r="AG110" s="178"/>
      <c r="AH110" s="178"/>
      <c r="AI110" s="178"/>
      <c r="AJ110" s="178"/>
      <c r="AK110" s="178"/>
      <c r="AL110" s="178"/>
      <c r="AM110" s="178"/>
      <c r="AN110" s="178"/>
      <c r="AO110" s="178"/>
      <c r="AP110" s="110"/>
      <c r="AQ110" s="103"/>
      <c r="AR110" s="103"/>
      <c r="AS110" s="103"/>
    </row>
    <row r="111" spans="2:45" ht="18" customHeight="1" thickBot="1" x14ac:dyDescent="0.25">
      <c r="B111" s="96">
        <v>3</v>
      </c>
      <c r="C111" s="124"/>
      <c r="D111" s="124"/>
      <c r="E111" s="126" t="s">
        <v>38</v>
      </c>
      <c r="F111" s="72"/>
      <c r="G111" s="128"/>
      <c r="H111" s="177"/>
      <c r="I111" s="127"/>
      <c r="J111" s="222" t="str">
        <f>IFERROR(VLOOKUP($F111,補助対象機器一覧!$A$2:$K$474,2,FALSE),"")</f>
        <v/>
      </c>
      <c r="K111" s="223"/>
      <c r="L111" s="224"/>
      <c r="M111" s="129"/>
      <c r="N111" s="227" t="str">
        <f>IFERROR(VLOOKUP($F111,補助対象機器一覧!$A$2:$K$474,7,FALSE),"")</f>
        <v/>
      </c>
      <c r="O111" s="228"/>
      <c r="P111" s="228"/>
      <c r="Q111" s="228"/>
      <c r="R111" s="228"/>
      <c r="S111" s="228"/>
      <c r="T111" s="229"/>
      <c r="U111" s="129"/>
      <c r="V111" s="177"/>
      <c r="W111" s="124"/>
      <c r="X111" s="246" t="str">
        <f>IF($B111&lt;=入力シート!$F$22,""&amp;中間シート!X194,"")</f>
        <v/>
      </c>
      <c r="Y111" s="246"/>
      <c r="Z111" s="246"/>
      <c r="AA111" s="246"/>
      <c r="AB111" s="246"/>
      <c r="AC111" s="246"/>
      <c r="AD111" s="246"/>
      <c r="AE111" s="246"/>
      <c r="AF111" s="246"/>
      <c r="AG111" s="246"/>
      <c r="AH111" s="246"/>
      <c r="AI111" s="246"/>
      <c r="AJ111" s="246"/>
      <c r="AK111" s="246"/>
      <c r="AL111" s="246"/>
      <c r="AM111" s="246"/>
      <c r="AN111" s="246"/>
      <c r="AO111" s="246"/>
      <c r="AP111" s="110"/>
      <c r="AQ111" s="131">
        <f>IF(J111&lt;&gt;"",1,0)</f>
        <v>0</v>
      </c>
      <c r="AR111" s="103">
        <f>IF(H111&lt;&gt;"",1,0)</f>
        <v>0</v>
      </c>
      <c r="AS111" s="103"/>
    </row>
    <row r="112" spans="2:45" ht="5.0999999999999996" customHeight="1" thickBot="1" x14ac:dyDescent="0.25">
      <c r="C112" s="124"/>
      <c r="D112" s="124"/>
      <c r="E112" s="126"/>
      <c r="F112" s="132"/>
      <c r="G112" s="128"/>
      <c r="H112" s="177"/>
      <c r="I112" s="127"/>
      <c r="J112" s="132"/>
      <c r="K112" s="132"/>
      <c r="L112" s="132"/>
      <c r="M112" s="129"/>
      <c r="N112" s="132"/>
      <c r="O112" s="132"/>
      <c r="P112" s="132"/>
      <c r="Q112" s="129"/>
      <c r="R112" s="132"/>
      <c r="S112" s="132"/>
      <c r="T112" s="132"/>
      <c r="U112" s="129"/>
      <c r="V112" s="177"/>
      <c r="W112" s="124"/>
      <c r="X112" s="178" t="s">
        <v>95</v>
      </c>
      <c r="Y112" s="178"/>
      <c r="Z112" s="178"/>
      <c r="AA112" s="178"/>
      <c r="AB112" s="178"/>
      <c r="AC112" s="178"/>
      <c r="AD112" s="178"/>
      <c r="AE112" s="178"/>
      <c r="AF112" s="178"/>
      <c r="AG112" s="178"/>
      <c r="AH112" s="178"/>
      <c r="AI112" s="178"/>
      <c r="AJ112" s="178"/>
      <c r="AK112" s="178"/>
      <c r="AL112" s="178"/>
      <c r="AM112" s="178"/>
      <c r="AN112" s="178"/>
      <c r="AO112" s="178"/>
      <c r="AP112" s="110"/>
      <c r="AQ112" s="103"/>
      <c r="AR112" s="103"/>
      <c r="AS112" s="103"/>
    </row>
    <row r="113" spans="2:45" ht="18" customHeight="1" thickBot="1" x14ac:dyDescent="0.25">
      <c r="B113" s="96">
        <v>3</v>
      </c>
      <c r="C113" s="124"/>
      <c r="D113" s="124"/>
      <c r="E113" s="126" t="s">
        <v>39</v>
      </c>
      <c r="F113" s="72"/>
      <c r="G113" s="128"/>
      <c r="H113" s="177"/>
      <c r="I113" s="127"/>
      <c r="J113" s="222" t="str">
        <f>IFERROR(VLOOKUP($F113,補助対象機器一覧!$A$2:$K$474,2,FALSE),"")</f>
        <v/>
      </c>
      <c r="K113" s="223"/>
      <c r="L113" s="224"/>
      <c r="M113" s="129"/>
      <c r="N113" s="227" t="str">
        <f>IFERROR(VLOOKUP($F113,補助対象機器一覧!$A$2:$K$474,7,FALSE),"")</f>
        <v/>
      </c>
      <c r="O113" s="228"/>
      <c r="P113" s="228"/>
      <c r="Q113" s="228"/>
      <c r="R113" s="228"/>
      <c r="S113" s="228"/>
      <c r="T113" s="229"/>
      <c r="U113" s="129"/>
      <c r="V113" s="177"/>
      <c r="W113" s="124"/>
      <c r="X113" s="246" t="str">
        <f>IF($B113&lt;=入力シート!$F$22,""&amp;中間シート!X195,"")</f>
        <v/>
      </c>
      <c r="Y113" s="246"/>
      <c r="Z113" s="246"/>
      <c r="AA113" s="246"/>
      <c r="AB113" s="246"/>
      <c r="AC113" s="246"/>
      <c r="AD113" s="246"/>
      <c r="AE113" s="246"/>
      <c r="AF113" s="246"/>
      <c r="AG113" s="246"/>
      <c r="AH113" s="246"/>
      <c r="AI113" s="246"/>
      <c r="AJ113" s="246"/>
      <c r="AK113" s="246"/>
      <c r="AL113" s="246"/>
      <c r="AM113" s="246"/>
      <c r="AN113" s="246"/>
      <c r="AO113" s="246"/>
      <c r="AP113" s="110"/>
      <c r="AQ113" s="131">
        <f>IF(J113&lt;&gt;"",1,0)</f>
        <v>0</v>
      </c>
      <c r="AR113" s="103">
        <f>IF(H113&lt;&gt;"",1,0)</f>
        <v>0</v>
      </c>
      <c r="AS113" s="103"/>
    </row>
    <row r="114" spans="2:45" x14ac:dyDescent="0.2">
      <c r="C114" s="124"/>
      <c r="D114" s="124"/>
      <c r="E114" s="128"/>
      <c r="F114" s="132"/>
      <c r="G114" s="128"/>
      <c r="H114" s="128"/>
      <c r="I114" s="133"/>
      <c r="J114" s="129"/>
      <c r="K114" s="129"/>
      <c r="L114" s="129"/>
      <c r="M114" s="129"/>
      <c r="N114" s="129"/>
      <c r="O114" s="129"/>
      <c r="P114" s="129"/>
      <c r="Q114" s="129"/>
      <c r="R114" s="129"/>
      <c r="S114" s="129"/>
      <c r="T114" s="129"/>
      <c r="U114" s="129"/>
      <c r="V114" s="177"/>
      <c r="W114" s="124"/>
      <c r="X114" s="178" t="s">
        <v>95</v>
      </c>
      <c r="Y114" s="178"/>
      <c r="Z114" s="178"/>
      <c r="AA114" s="178"/>
      <c r="AB114" s="178"/>
      <c r="AC114" s="178"/>
      <c r="AD114" s="178"/>
      <c r="AE114" s="178"/>
      <c r="AF114" s="178"/>
      <c r="AG114" s="178"/>
      <c r="AH114" s="178"/>
      <c r="AI114" s="178"/>
      <c r="AJ114" s="178"/>
      <c r="AK114" s="178"/>
      <c r="AL114" s="178"/>
      <c r="AM114" s="178"/>
      <c r="AN114" s="178"/>
      <c r="AO114" s="178"/>
      <c r="AP114" s="110"/>
      <c r="AQ114" s="103"/>
      <c r="AR114" s="103"/>
      <c r="AS114" s="103"/>
    </row>
    <row r="115" spans="2:45" ht="15.6" thickBot="1" x14ac:dyDescent="0.25">
      <c r="C115" s="103"/>
      <c r="D115" s="103"/>
      <c r="E115" s="134"/>
      <c r="F115" s="135"/>
      <c r="G115" s="134"/>
      <c r="H115" s="134"/>
      <c r="I115" s="136"/>
      <c r="J115" s="137"/>
      <c r="K115" s="137"/>
      <c r="L115" s="137"/>
      <c r="M115" s="137"/>
      <c r="N115" s="137"/>
      <c r="O115" s="137"/>
      <c r="P115" s="137"/>
      <c r="Q115" s="137"/>
      <c r="R115" s="137"/>
      <c r="S115" s="137"/>
      <c r="T115" s="137"/>
      <c r="U115" s="137"/>
      <c r="V115" s="137"/>
      <c r="W115" s="103"/>
      <c r="X115" s="178" t="s">
        <v>95</v>
      </c>
      <c r="Y115" s="178"/>
      <c r="Z115" s="178"/>
      <c r="AA115" s="178"/>
      <c r="AB115" s="178"/>
      <c r="AC115" s="178"/>
      <c r="AD115" s="178"/>
      <c r="AE115" s="178"/>
      <c r="AF115" s="178"/>
      <c r="AG115" s="178"/>
      <c r="AH115" s="178"/>
      <c r="AI115" s="178"/>
      <c r="AJ115" s="178"/>
      <c r="AK115" s="178"/>
      <c r="AL115" s="178"/>
      <c r="AM115" s="178"/>
      <c r="AN115" s="178"/>
      <c r="AO115" s="178"/>
      <c r="AP115" s="110"/>
      <c r="AQ115" s="103"/>
      <c r="AR115" s="103"/>
      <c r="AS115" s="103"/>
    </row>
    <row r="116" spans="2:45" ht="18" customHeight="1" thickBot="1" x14ac:dyDescent="0.25">
      <c r="B116" s="96">
        <v>4</v>
      </c>
      <c r="C116" s="103"/>
      <c r="D116" s="138" t="s">
        <v>62</v>
      </c>
      <c r="E116" s="139" t="s">
        <v>37</v>
      </c>
      <c r="F116" s="72"/>
      <c r="G116" s="103"/>
      <c r="H116" s="137"/>
      <c r="I116" s="140"/>
      <c r="J116" s="222" t="str">
        <f>IFERROR(VLOOKUP($F116,補助対象機器一覧!$A$2:$K$474,2,FALSE),"")</f>
        <v/>
      </c>
      <c r="K116" s="223"/>
      <c r="L116" s="224"/>
      <c r="M116" s="137"/>
      <c r="N116" s="227" t="str">
        <f>IFERROR(VLOOKUP($F116,補助対象機器一覧!$A$2:$K$474,7,FALSE),"")</f>
        <v/>
      </c>
      <c r="O116" s="228"/>
      <c r="P116" s="228"/>
      <c r="Q116" s="228"/>
      <c r="R116" s="228"/>
      <c r="S116" s="228"/>
      <c r="T116" s="229"/>
      <c r="U116" s="137"/>
      <c r="V116" s="137"/>
      <c r="W116" s="103"/>
      <c r="X116" s="246" t="str">
        <f>IF($B116&lt;=入力シート!$F$22,""&amp;中間シート!X196,"")</f>
        <v/>
      </c>
      <c r="Y116" s="246"/>
      <c r="Z116" s="246"/>
      <c r="AA116" s="246"/>
      <c r="AB116" s="246"/>
      <c r="AC116" s="246"/>
      <c r="AD116" s="246"/>
      <c r="AE116" s="246"/>
      <c r="AF116" s="246"/>
      <c r="AG116" s="246"/>
      <c r="AH116" s="246"/>
      <c r="AI116" s="246"/>
      <c r="AJ116" s="246"/>
      <c r="AK116" s="246"/>
      <c r="AL116" s="246"/>
      <c r="AM116" s="246"/>
      <c r="AN116" s="246"/>
      <c r="AO116" s="246"/>
      <c r="AP116" s="110"/>
      <c r="AQ116" s="131">
        <f>IF(J116&lt;&gt;"",1,0)</f>
        <v>0</v>
      </c>
      <c r="AR116" s="103">
        <f>IF(H116&lt;&gt;"",1,0)</f>
        <v>0</v>
      </c>
      <c r="AS116" s="103"/>
    </row>
    <row r="117" spans="2:45" ht="5.0999999999999996" customHeight="1" thickBot="1" x14ac:dyDescent="0.25">
      <c r="C117" s="103"/>
      <c r="D117" s="103"/>
      <c r="E117" s="134"/>
      <c r="F117" s="137"/>
      <c r="G117" s="134"/>
      <c r="H117" s="137"/>
      <c r="I117" s="140"/>
      <c r="J117" s="137"/>
      <c r="K117" s="137"/>
      <c r="L117" s="137"/>
      <c r="M117" s="137"/>
      <c r="N117" s="137"/>
      <c r="O117" s="137"/>
      <c r="P117" s="137"/>
      <c r="Q117" s="137"/>
      <c r="R117" s="137"/>
      <c r="S117" s="137"/>
      <c r="T117" s="137"/>
      <c r="U117" s="137"/>
      <c r="V117" s="137"/>
      <c r="W117" s="103"/>
      <c r="X117" s="178" t="s">
        <v>95</v>
      </c>
      <c r="Y117" s="178"/>
      <c r="Z117" s="178"/>
      <c r="AA117" s="178"/>
      <c r="AB117" s="178"/>
      <c r="AC117" s="178"/>
      <c r="AD117" s="178"/>
      <c r="AE117" s="178"/>
      <c r="AF117" s="178"/>
      <c r="AG117" s="178"/>
      <c r="AH117" s="178"/>
      <c r="AI117" s="178"/>
      <c r="AJ117" s="178"/>
      <c r="AK117" s="178"/>
      <c r="AL117" s="178"/>
      <c r="AM117" s="178"/>
      <c r="AN117" s="178"/>
      <c r="AO117" s="178"/>
      <c r="AP117" s="110"/>
      <c r="AQ117" s="103"/>
      <c r="AR117" s="103"/>
      <c r="AS117" s="103"/>
    </row>
    <row r="118" spans="2:45" ht="18" customHeight="1" thickBot="1" x14ac:dyDescent="0.25">
      <c r="B118" s="96">
        <v>4</v>
      </c>
      <c r="C118" s="103"/>
      <c r="D118" s="103"/>
      <c r="E118" s="139" t="s">
        <v>38</v>
      </c>
      <c r="F118" s="72"/>
      <c r="G118" s="134"/>
      <c r="H118" s="137"/>
      <c r="I118" s="140"/>
      <c r="J118" s="222" t="str">
        <f>IFERROR(VLOOKUP($F118,補助対象機器一覧!$A$2:$K$474,2,FALSE),"")</f>
        <v/>
      </c>
      <c r="K118" s="223"/>
      <c r="L118" s="224"/>
      <c r="M118" s="137"/>
      <c r="N118" s="227" t="str">
        <f>IFERROR(VLOOKUP($F118,補助対象機器一覧!$A$2:$K$474,7,FALSE),"")</f>
        <v/>
      </c>
      <c r="O118" s="228"/>
      <c r="P118" s="228"/>
      <c r="Q118" s="228"/>
      <c r="R118" s="228"/>
      <c r="S118" s="228"/>
      <c r="T118" s="229"/>
      <c r="U118" s="137"/>
      <c r="V118" s="137"/>
      <c r="W118" s="103"/>
      <c r="X118" s="246" t="str">
        <f>IF($B118&lt;=入力シート!$F$22,""&amp;中間シート!X197,"")</f>
        <v/>
      </c>
      <c r="Y118" s="246"/>
      <c r="Z118" s="246"/>
      <c r="AA118" s="246"/>
      <c r="AB118" s="246"/>
      <c r="AC118" s="246"/>
      <c r="AD118" s="246"/>
      <c r="AE118" s="246"/>
      <c r="AF118" s="246"/>
      <c r="AG118" s="246"/>
      <c r="AH118" s="246"/>
      <c r="AI118" s="246"/>
      <c r="AJ118" s="246"/>
      <c r="AK118" s="246"/>
      <c r="AL118" s="246"/>
      <c r="AM118" s="246"/>
      <c r="AN118" s="246"/>
      <c r="AO118" s="246"/>
      <c r="AP118" s="110"/>
      <c r="AQ118" s="131">
        <f>IF(J118&lt;&gt;"",1,0)</f>
        <v>0</v>
      </c>
      <c r="AR118" s="103">
        <f>IF(H118&lt;&gt;"",1,0)</f>
        <v>0</v>
      </c>
      <c r="AS118" s="103"/>
    </row>
    <row r="119" spans="2:45" ht="5.0999999999999996" customHeight="1" thickBot="1" x14ac:dyDescent="0.25">
      <c r="C119" s="103"/>
      <c r="D119" s="103"/>
      <c r="E119" s="139"/>
      <c r="F119" s="135"/>
      <c r="G119" s="134"/>
      <c r="H119" s="137"/>
      <c r="I119" s="140"/>
      <c r="J119" s="135"/>
      <c r="K119" s="135"/>
      <c r="L119" s="135"/>
      <c r="M119" s="137"/>
      <c r="N119" s="135"/>
      <c r="O119" s="135"/>
      <c r="P119" s="135"/>
      <c r="Q119" s="137"/>
      <c r="R119" s="135"/>
      <c r="S119" s="135"/>
      <c r="T119" s="135"/>
      <c r="U119" s="137"/>
      <c r="V119" s="137"/>
      <c r="W119" s="103"/>
      <c r="X119" s="178" t="s">
        <v>95</v>
      </c>
      <c r="Y119" s="178"/>
      <c r="Z119" s="178"/>
      <c r="AA119" s="178"/>
      <c r="AB119" s="178"/>
      <c r="AC119" s="178"/>
      <c r="AD119" s="178"/>
      <c r="AE119" s="178"/>
      <c r="AF119" s="178"/>
      <c r="AG119" s="178"/>
      <c r="AH119" s="178"/>
      <c r="AI119" s="178"/>
      <c r="AJ119" s="178"/>
      <c r="AK119" s="178"/>
      <c r="AL119" s="178"/>
      <c r="AM119" s="178"/>
      <c r="AN119" s="178"/>
      <c r="AO119" s="178"/>
      <c r="AP119" s="110"/>
      <c r="AQ119" s="103"/>
      <c r="AR119" s="103"/>
      <c r="AS119" s="103"/>
    </row>
    <row r="120" spans="2:45" ht="18" customHeight="1" thickBot="1" x14ac:dyDescent="0.25">
      <c r="B120" s="96">
        <v>4</v>
      </c>
      <c r="C120" s="103"/>
      <c r="D120" s="103"/>
      <c r="E120" s="139" t="s">
        <v>39</v>
      </c>
      <c r="F120" s="72"/>
      <c r="G120" s="134"/>
      <c r="H120" s="137"/>
      <c r="I120" s="140"/>
      <c r="J120" s="222" t="str">
        <f>IFERROR(VLOOKUP($F120,補助対象機器一覧!$A$2:$K$474,2,FALSE),"")</f>
        <v/>
      </c>
      <c r="K120" s="223"/>
      <c r="L120" s="224"/>
      <c r="M120" s="137"/>
      <c r="N120" s="227" t="str">
        <f>IFERROR(VLOOKUP($F120,補助対象機器一覧!$A$2:$K$474,7,FALSE),"")</f>
        <v/>
      </c>
      <c r="O120" s="228"/>
      <c r="P120" s="228"/>
      <c r="Q120" s="228"/>
      <c r="R120" s="228"/>
      <c r="S120" s="228"/>
      <c r="T120" s="229"/>
      <c r="U120" s="137"/>
      <c r="V120" s="137"/>
      <c r="W120" s="103"/>
      <c r="X120" s="246" t="str">
        <f>IF($B120&lt;=入力シート!$F$22,""&amp;中間シート!X198,"")</f>
        <v/>
      </c>
      <c r="Y120" s="246"/>
      <c r="Z120" s="246"/>
      <c r="AA120" s="246"/>
      <c r="AB120" s="246"/>
      <c r="AC120" s="246"/>
      <c r="AD120" s="246"/>
      <c r="AE120" s="246"/>
      <c r="AF120" s="246"/>
      <c r="AG120" s="246"/>
      <c r="AH120" s="246"/>
      <c r="AI120" s="246"/>
      <c r="AJ120" s="246"/>
      <c r="AK120" s="246"/>
      <c r="AL120" s="246"/>
      <c r="AM120" s="246"/>
      <c r="AN120" s="246"/>
      <c r="AO120" s="246"/>
      <c r="AP120" s="110"/>
      <c r="AQ120" s="131">
        <f>IF(J120&lt;&gt;"",1,0)</f>
        <v>0</v>
      </c>
      <c r="AR120" s="103">
        <f>IF(H120&lt;&gt;"",1,0)</f>
        <v>0</v>
      </c>
      <c r="AS120" s="103"/>
    </row>
    <row r="121" spans="2:45" x14ac:dyDescent="0.2">
      <c r="C121" s="103"/>
      <c r="D121" s="103"/>
      <c r="E121" s="134"/>
      <c r="F121" s="135"/>
      <c r="G121" s="134"/>
      <c r="H121" s="134"/>
      <c r="I121" s="136"/>
      <c r="J121" s="137"/>
      <c r="K121" s="137"/>
      <c r="L121" s="137"/>
      <c r="M121" s="137"/>
      <c r="N121" s="137"/>
      <c r="O121" s="137"/>
      <c r="P121" s="137"/>
      <c r="Q121" s="137"/>
      <c r="R121" s="137"/>
      <c r="S121" s="137"/>
      <c r="T121" s="137"/>
      <c r="U121" s="137"/>
      <c r="V121" s="137"/>
      <c r="W121" s="103"/>
      <c r="X121" s="178" t="s">
        <v>95</v>
      </c>
      <c r="Y121" s="178"/>
      <c r="Z121" s="178"/>
      <c r="AA121" s="178"/>
      <c r="AB121" s="178"/>
      <c r="AC121" s="178"/>
      <c r="AD121" s="178"/>
      <c r="AE121" s="178"/>
      <c r="AF121" s="178"/>
      <c r="AG121" s="178"/>
      <c r="AH121" s="178"/>
      <c r="AI121" s="178"/>
      <c r="AJ121" s="178"/>
      <c r="AK121" s="178"/>
      <c r="AL121" s="178"/>
      <c r="AM121" s="178"/>
      <c r="AN121" s="178"/>
      <c r="AO121" s="178"/>
      <c r="AP121" s="110"/>
      <c r="AQ121" s="103"/>
      <c r="AR121" s="103"/>
      <c r="AS121" s="103"/>
    </row>
    <row r="122" spans="2:45" ht="15.6" thickBot="1" x14ac:dyDescent="0.25">
      <c r="C122" s="124"/>
      <c r="D122" s="124"/>
      <c r="E122" s="128"/>
      <c r="F122" s="132"/>
      <c r="G122" s="128"/>
      <c r="H122" s="128"/>
      <c r="I122" s="133"/>
      <c r="J122" s="129"/>
      <c r="K122" s="129"/>
      <c r="L122" s="129"/>
      <c r="M122" s="129"/>
      <c r="N122" s="129"/>
      <c r="O122" s="129"/>
      <c r="P122" s="129"/>
      <c r="Q122" s="129"/>
      <c r="R122" s="129"/>
      <c r="S122" s="129"/>
      <c r="T122" s="129"/>
      <c r="U122" s="129"/>
      <c r="V122" s="177"/>
      <c r="W122" s="124"/>
      <c r="X122" s="178" t="s">
        <v>95</v>
      </c>
      <c r="Y122" s="178"/>
      <c r="Z122" s="178"/>
      <c r="AA122" s="178"/>
      <c r="AB122" s="178"/>
      <c r="AC122" s="178"/>
      <c r="AD122" s="178"/>
      <c r="AE122" s="178"/>
      <c r="AF122" s="178"/>
      <c r="AG122" s="178"/>
      <c r="AH122" s="178"/>
      <c r="AI122" s="178"/>
      <c r="AJ122" s="178"/>
      <c r="AK122" s="178"/>
      <c r="AL122" s="178"/>
      <c r="AM122" s="178"/>
      <c r="AN122" s="178"/>
      <c r="AO122" s="178"/>
      <c r="AP122" s="110"/>
      <c r="AQ122" s="103"/>
      <c r="AR122" s="103"/>
      <c r="AS122" s="103"/>
    </row>
    <row r="123" spans="2:45" ht="18" customHeight="1" thickBot="1" x14ac:dyDescent="0.25">
      <c r="B123" s="96">
        <v>5</v>
      </c>
      <c r="C123" s="124"/>
      <c r="D123" s="125" t="s">
        <v>63</v>
      </c>
      <c r="E123" s="126" t="s">
        <v>37</v>
      </c>
      <c r="F123" s="72"/>
      <c r="G123" s="124"/>
      <c r="H123" s="177"/>
      <c r="I123" s="127"/>
      <c r="J123" s="222" t="str">
        <f>IFERROR(VLOOKUP($F123,補助対象機器一覧!$A$2:$K$474,2,FALSE),"")</f>
        <v/>
      </c>
      <c r="K123" s="223"/>
      <c r="L123" s="224"/>
      <c r="M123" s="129"/>
      <c r="N123" s="227" t="str">
        <f>IFERROR(VLOOKUP($F123,補助対象機器一覧!$A$2:$K$474,7,FALSE),"")</f>
        <v/>
      </c>
      <c r="O123" s="228"/>
      <c r="P123" s="228"/>
      <c r="Q123" s="228"/>
      <c r="R123" s="228"/>
      <c r="S123" s="228"/>
      <c r="T123" s="229"/>
      <c r="U123" s="129"/>
      <c r="V123" s="177"/>
      <c r="W123" s="124"/>
      <c r="X123" s="246" t="str">
        <f>IF($B123&lt;=入力シート!$F$22,""&amp;中間シート!X199,"")</f>
        <v/>
      </c>
      <c r="Y123" s="246"/>
      <c r="Z123" s="246"/>
      <c r="AA123" s="246"/>
      <c r="AB123" s="246"/>
      <c r="AC123" s="246"/>
      <c r="AD123" s="246"/>
      <c r="AE123" s="246"/>
      <c r="AF123" s="246"/>
      <c r="AG123" s="246"/>
      <c r="AH123" s="246"/>
      <c r="AI123" s="246"/>
      <c r="AJ123" s="246"/>
      <c r="AK123" s="246"/>
      <c r="AL123" s="246"/>
      <c r="AM123" s="246"/>
      <c r="AN123" s="246"/>
      <c r="AO123" s="246"/>
      <c r="AQ123" s="131">
        <f>IF(J123&lt;&gt;"",1,0)</f>
        <v>0</v>
      </c>
      <c r="AR123" s="103">
        <f>IF(H123&lt;&gt;"",1,0)</f>
        <v>0</v>
      </c>
      <c r="AS123" s="103"/>
    </row>
    <row r="124" spans="2:45" ht="5.0999999999999996" customHeight="1" thickBot="1" x14ac:dyDescent="0.25">
      <c r="C124" s="124"/>
      <c r="D124" s="124"/>
      <c r="E124" s="126"/>
      <c r="F124" s="129"/>
      <c r="G124" s="128"/>
      <c r="H124" s="177"/>
      <c r="I124" s="127"/>
      <c r="J124" s="129"/>
      <c r="K124" s="129"/>
      <c r="L124" s="129"/>
      <c r="M124" s="129"/>
      <c r="N124" s="129"/>
      <c r="O124" s="129"/>
      <c r="P124" s="129"/>
      <c r="Q124" s="129"/>
      <c r="R124" s="129"/>
      <c r="S124" s="129"/>
      <c r="T124" s="129"/>
      <c r="U124" s="129"/>
      <c r="V124" s="177"/>
      <c r="W124" s="124"/>
      <c r="X124" s="178" t="s">
        <v>95</v>
      </c>
      <c r="Y124" s="178"/>
      <c r="Z124" s="178"/>
      <c r="AA124" s="178"/>
      <c r="AB124" s="178"/>
      <c r="AC124" s="178"/>
      <c r="AD124" s="178"/>
      <c r="AE124" s="178"/>
      <c r="AF124" s="178"/>
      <c r="AG124" s="178"/>
      <c r="AH124" s="178"/>
      <c r="AI124" s="178"/>
      <c r="AJ124" s="178"/>
      <c r="AK124" s="178"/>
      <c r="AL124" s="178"/>
      <c r="AM124" s="178"/>
      <c r="AN124" s="178"/>
      <c r="AO124" s="178"/>
      <c r="AP124" s="110"/>
      <c r="AQ124" s="103"/>
      <c r="AR124" s="103"/>
      <c r="AS124" s="103"/>
    </row>
    <row r="125" spans="2:45" ht="18" customHeight="1" thickBot="1" x14ac:dyDescent="0.25">
      <c r="B125" s="96">
        <v>5</v>
      </c>
      <c r="C125" s="124"/>
      <c r="D125" s="124"/>
      <c r="E125" s="126" t="s">
        <v>38</v>
      </c>
      <c r="F125" s="72"/>
      <c r="G125" s="128"/>
      <c r="H125" s="177"/>
      <c r="I125" s="127"/>
      <c r="J125" s="222" t="str">
        <f>IFERROR(VLOOKUP($F125,補助対象機器一覧!$A$2:$K$474,2,FALSE),"")</f>
        <v/>
      </c>
      <c r="K125" s="223"/>
      <c r="L125" s="224"/>
      <c r="M125" s="129"/>
      <c r="N125" s="227" t="str">
        <f>IFERROR(VLOOKUP($F125,補助対象機器一覧!$A$2:$K$474,7,FALSE),"")</f>
        <v/>
      </c>
      <c r="O125" s="228"/>
      <c r="P125" s="228"/>
      <c r="Q125" s="228"/>
      <c r="R125" s="228"/>
      <c r="S125" s="228"/>
      <c r="T125" s="229"/>
      <c r="U125" s="129"/>
      <c r="V125" s="177"/>
      <c r="W125" s="124"/>
      <c r="X125" s="246" t="str">
        <f>IF($B125&lt;=入力シート!$F$22,""&amp;中間シート!X200,"")</f>
        <v/>
      </c>
      <c r="Y125" s="246"/>
      <c r="Z125" s="246"/>
      <c r="AA125" s="246"/>
      <c r="AB125" s="246"/>
      <c r="AC125" s="246"/>
      <c r="AD125" s="246"/>
      <c r="AE125" s="246"/>
      <c r="AF125" s="246"/>
      <c r="AG125" s="246"/>
      <c r="AH125" s="246"/>
      <c r="AI125" s="246"/>
      <c r="AJ125" s="246"/>
      <c r="AK125" s="246"/>
      <c r="AL125" s="246"/>
      <c r="AM125" s="246"/>
      <c r="AN125" s="246"/>
      <c r="AO125" s="246"/>
      <c r="AP125" s="110"/>
      <c r="AQ125" s="131">
        <f>IF(J125&lt;&gt;"",1,0)</f>
        <v>0</v>
      </c>
      <c r="AR125" s="103">
        <f>IF(H125&lt;&gt;"",1,0)</f>
        <v>0</v>
      </c>
      <c r="AS125" s="103"/>
    </row>
    <row r="126" spans="2:45" ht="5.0999999999999996" customHeight="1" thickBot="1" x14ac:dyDescent="0.25">
      <c r="C126" s="124"/>
      <c r="D126" s="124"/>
      <c r="E126" s="126"/>
      <c r="F126" s="132"/>
      <c r="G126" s="128"/>
      <c r="H126" s="177"/>
      <c r="I126" s="127"/>
      <c r="J126" s="132"/>
      <c r="K126" s="132"/>
      <c r="L126" s="132"/>
      <c r="M126" s="129"/>
      <c r="N126" s="132"/>
      <c r="O126" s="132"/>
      <c r="P126" s="132"/>
      <c r="Q126" s="129"/>
      <c r="R126" s="132"/>
      <c r="S126" s="132"/>
      <c r="T126" s="132"/>
      <c r="U126" s="129"/>
      <c r="V126" s="177"/>
      <c r="W126" s="124"/>
      <c r="X126" s="178" t="s">
        <v>95</v>
      </c>
      <c r="Y126" s="178"/>
      <c r="Z126" s="178"/>
      <c r="AA126" s="178"/>
      <c r="AB126" s="178"/>
      <c r="AC126" s="178"/>
      <c r="AD126" s="178"/>
      <c r="AE126" s="178"/>
      <c r="AF126" s="178"/>
      <c r="AG126" s="178"/>
      <c r="AH126" s="178"/>
      <c r="AI126" s="178"/>
      <c r="AJ126" s="178"/>
      <c r="AK126" s="178"/>
      <c r="AL126" s="178"/>
      <c r="AM126" s="178"/>
      <c r="AN126" s="178"/>
      <c r="AO126" s="178"/>
      <c r="AP126" s="110"/>
      <c r="AQ126" s="103"/>
      <c r="AR126" s="103"/>
      <c r="AS126" s="103"/>
    </row>
    <row r="127" spans="2:45" ht="18" customHeight="1" thickBot="1" x14ac:dyDescent="0.25">
      <c r="B127" s="96">
        <v>5</v>
      </c>
      <c r="C127" s="124"/>
      <c r="D127" s="124"/>
      <c r="E127" s="126" t="s">
        <v>39</v>
      </c>
      <c r="F127" s="72"/>
      <c r="G127" s="128"/>
      <c r="H127" s="177"/>
      <c r="I127" s="127"/>
      <c r="J127" s="222" t="str">
        <f>IFERROR(VLOOKUP($F127,補助対象機器一覧!$A$2:$K$474,2,FALSE),"")</f>
        <v/>
      </c>
      <c r="K127" s="223"/>
      <c r="L127" s="224"/>
      <c r="M127" s="129"/>
      <c r="N127" s="227" t="str">
        <f>IFERROR(VLOOKUP($F127,補助対象機器一覧!$A$2:$K$474,7,FALSE),"")</f>
        <v/>
      </c>
      <c r="O127" s="228"/>
      <c r="P127" s="228"/>
      <c r="Q127" s="228"/>
      <c r="R127" s="228"/>
      <c r="S127" s="228"/>
      <c r="T127" s="229"/>
      <c r="U127" s="129"/>
      <c r="V127" s="177"/>
      <c r="W127" s="124"/>
      <c r="X127" s="246" t="str">
        <f>IF($B127&lt;=入力シート!$F$22,""&amp;中間シート!X201,"")</f>
        <v/>
      </c>
      <c r="Y127" s="246"/>
      <c r="Z127" s="246"/>
      <c r="AA127" s="246"/>
      <c r="AB127" s="246"/>
      <c r="AC127" s="246"/>
      <c r="AD127" s="246"/>
      <c r="AE127" s="246"/>
      <c r="AF127" s="246"/>
      <c r="AG127" s="246"/>
      <c r="AH127" s="246"/>
      <c r="AI127" s="246"/>
      <c r="AJ127" s="246"/>
      <c r="AK127" s="246"/>
      <c r="AL127" s="246"/>
      <c r="AM127" s="246"/>
      <c r="AN127" s="246"/>
      <c r="AO127" s="246"/>
      <c r="AP127" s="110"/>
      <c r="AQ127" s="131">
        <f>IF(J127&lt;&gt;"",1,0)</f>
        <v>0</v>
      </c>
      <c r="AR127" s="103">
        <f>IF(H127&lt;&gt;"",1,0)</f>
        <v>0</v>
      </c>
      <c r="AS127" s="103"/>
    </row>
    <row r="128" spans="2:45" x14ac:dyDescent="0.2">
      <c r="C128" s="124"/>
      <c r="D128" s="124"/>
      <c r="E128" s="128"/>
      <c r="F128" s="132"/>
      <c r="G128" s="128"/>
      <c r="H128" s="128"/>
      <c r="I128" s="133"/>
      <c r="J128" s="129"/>
      <c r="K128" s="129"/>
      <c r="L128" s="129"/>
      <c r="M128" s="129"/>
      <c r="N128" s="129"/>
      <c r="O128" s="129"/>
      <c r="P128" s="129"/>
      <c r="Q128" s="129"/>
      <c r="R128" s="129"/>
      <c r="S128" s="129"/>
      <c r="T128" s="129"/>
      <c r="U128" s="129"/>
      <c r="V128" s="177"/>
      <c r="W128" s="124"/>
      <c r="X128" s="178" t="s">
        <v>95</v>
      </c>
      <c r="Y128" s="178"/>
      <c r="Z128" s="178"/>
      <c r="AA128" s="178"/>
      <c r="AB128" s="178"/>
      <c r="AC128" s="178"/>
      <c r="AD128" s="178"/>
      <c r="AE128" s="178"/>
      <c r="AF128" s="178"/>
      <c r="AG128" s="178"/>
      <c r="AH128" s="178"/>
      <c r="AI128" s="178"/>
      <c r="AJ128" s="178"/>
      <c r="AK128" s="178"/>
      <c r="AL128" s="178"/>
      <c r="AM128" s="178"/>
      <c r="AN128" s="178"/>
      <c r="AO128" s="178"/>
      <c r="AP128" s="110"/>
      <c r="AQ128" s="103"/>
      <c r="AR128" s="103"/>
      <c r="AS128" s="103"/>
    </row>
    <row r="129" spans="2:45" ht="15.6" thickBot="1" x14ac:dyDescent="0.25">
      <c r="C129" s="103"/>
      <c r="D129" s="103"/>
      <c r="E129" s="134"/>
      <c r="F129" s="135"/>
      <c r="G129" s="134"/>
      <c r="H129" s="134"/>
      <c r="I129" s="136"/>
      <c r="J129" s="137"/>
      <c r="K129" s="137"/>
      <c r="L129" s="137"/>
      <c r="M129" s="137"/>
      <c r="N129" s="137"/>
      <c r="O129" s="137"/>
      <c r="P129" s="137"/>
      <c r="Q129" s="137"/>
      <c r="R129" s="137"/>
      <c r="S129" s="137"/>
      <c r="T129" s="137"/>
      <c r="U129" s="137"/>
      <c r="V129" s="137"/>
      <c r="W129" s="103"/>
      <c r="X129" s="178" t="s">
        <v>95</v>
      </c>
      <c r="Y129" s="178"/>
      <c r="Z129" s="178"/>
      <c r="AA129" s="178"/>
      <c r="AB129" s="178"/>
      <c r="AC129" s="178"/>
      <c r="AD129" s="178"/>
      <c r="AE129" s="178"/>
      <c r="AF129" s="178"/>
      <c r="AG129" s="178"/>
      <c r="AH129" s="178"/>
      <c r="AI129" s="178"/>
      <c r="AJ129" s="178"/>
      <c r="AK129" s="178"/>
      <c r="AL129" s="178"/>
      <c r="AM129" s="178"/>
      <c r="AN129" s="178"/>
      <c r="AO129" s="178"/>
      <c r="AP129" s="110"/>
      <c r="AQ129" s="103"/>
      <c r="AR129" s="103"/>
      <c r="AS129" s="103"/>
    </row>
    <row r="130" spans="2:45" ht="18" customHeight="1" thickBot="1" x14ac:dyDescent="0.25">
      <c r="B130" s="96">
        <v>6</v>
      </c>
      <c r="C130" s="103"/>
      <c r="D130" s="138" t="s">
        <v>64</v>
      </c>
      <c r="E130" s="139" t="s">
        <v>37</v>
      </c>
      <c r="F130" s="72"/>
      <c r="G130" s="103"/>
      <c r="H130" s="137"/>
      <c r="I130" s="140"/>
      <c r="J130" s="222" t="str">
        <f>IFERROR(VLOOKUP($F130,補助対象機器一覧!$A$2:$K$474,2,FALSE),"")</f>
        <v/>
      </c>
      <c r="K130" s="223"/>
      <c r="L130" s="224"/>
      <c r="M130" s="137"/>
      <c r="N130" s="227" t="str">
        <f>IFERROR(VLOOKUP($F130,補助対象機器一覧!$A$2:$K$474,7,FALSE),"")</f>
        <v/>
      </c>
      <c r="O130" s="228"/>
      <c r="P130" s="228"/>
      <c r="Q130" s="228"/>
      <c r="R130" s="228"/>
      <c r="S130" s="228"/>
      <c r="T130" s="229"/>
      <c r="U130" s="137"/>
      <c r="V130" s="137"/>
      <c r="W130" s="103"/>
      <c r="X130" s="246" t="str">
        <f>IF($B130&lt;=入力シート!$F$22,""&amp;中間シート!X202,"")</f>
        <v/>
      </c>
      <c r="Y130" s="246"/>
      <c r="Z130" s="246"/>
      <c r="AA130" s="246"/>
      <c r="AB130" s="246"/>
      <c r="AC130" s="246"/>
      <c r="AD130" s="246"/>
      <c r="AE130" s="246"/>
      <c r="AF130" s="246"/>
      <c r="AG130" s="246"/>
      <c r="AH130" s="246"/>
      <c r="AI130" s="246"/>
      <c r="AJ130" s="246"/>
      <c r="AK130" s="246"/>
      <c r="AL130" s="246"/>
      <c r="AM130" s="246"/>
      <c r="AN130" s="246"/>
      <c r="AO130" s="246"/>
      <c r="AP130" s="110"/>
      <c r="AQ130" s="131">
        <f>IF(J130&lt;&gt;"",1,0)</f>
        <v>0</v>
      </c>
      <c r="AR130" s="103">
        <f>IF(H130&lt;&gt;"",1,0)</f>
        <v>0</v>
      </c>
      <c r="AS130" s="103"/>
    </row>
    <row r="131" spans="2:45" ht="5.0999999999999996" customHeight="1" thickBot="1" x14ac:dyDescent="0.25">
      <c r="C131" s="103"/>
      <c r="D131" s="103"/>
      <c r="E131" s="134"/>
      <c r="F131" s="137"/>
      <c r="G131" s="134"/>
      <c r="H131" s="137"/>
      <c r="I131" s="140"/>
      <c r="J131" s="137"/>
      <c r="K131" s="137"/>
      <c r="L131" s="137"/>
      <c r="M131" s="137"/>
      <c r="N131" s="137"/>
      <c r="O131" s="137"/>
      <c r="P131" s="137"/>
      <c r="Q131" s="137"/>
      <c r="R131" s="137"/>
      <c r="S131" s="137"/>
      <c r="T131" s="137"/>
      <c r="U131" s="137"/>
      <c r="V131" s="137"/>
      <c r="W131" s="103"/>
      <c r="X131" s="178" t="s">
        <v>95</v>
      </c>
      <c r="Y131" s="178"/>
      <c r="Z131" s="178"/>
      <c r="AA131" s="178"/>
      <c r="AB131" s="178"/>
      <c r="AC131" s="178"/>
      <c r="AD131" s="178"/>
      <c r="AE131" s="178"/>
      <c r="AF131" s="178"/>
      <c r="AG131" s="178"/>
      <c r="AH131" s="178"/>
      <c r="AI131" s="178"/>
      <c r="AJ131" s="178"/>
      <c r="AK131" s="178"/>
      <c r="AL131" s="178"/>
      <c r="AM131" s="178"/>
      <c r="AN131" s="178"/>
      <c r="AO131" s="178"/>
      <c r="AP131" s="110"/>
      <c r="AQ131" s="103"/>
      <c r="AR131" s="103"/>
      <c r="AS131" s="103"/>
    </row>
    <row r="132" spans="2:45" ht="18" customHeight="1" thickBot="1" x14ac:dyDescent="0.25">
      <c r="B132" s="96">
        <v>6</v>
      </c>
      <c r="C132" s="103"/>
      <c r="D132" s="103"/>
      <c r="E132" s="139" t="s">
        <v>38</v>
      </c>
      <c r="F132" s="72"/>
      <c r="G132" s="134"/>
      <c r="H132" s="137"/>
      <c r="I132" s="140"/>
      <c r="J132" s="222" t="str">
        <f>IFERROR(VLOOKUP($F132,補助対象機器一覧!$A$2:$K$474,2,FALSE),"")</f>
        <v/>
      </c>
      <c r="K132" s="223"/>
      <c r="L132" s="224"/>
      <c r="M132" s="137"/>
      <c r="N132" s="227" t="str">
        <f>IFERROR(VLOOKUP($F132,補助対象機器一覧!$A$2:$K$474,7,FALSE),"")</f>
        <v/>
      </c>
      <c r="O132" s="228"/>
      <c r="P132" s="228"/>
      <c r="Q132" s="228"/>
      <c r="R132" s="228"/>
      <c r="S132" s="228"/>
      <c r="T132" s="229"/>
      <c r="U132" s="137"/>
      <c r="V132" s="137"/>
      <c r="W132" s="103"/>
      <c r="X132" s="246" t="str">
        <f>IF($B132&lt;=入力シート!$F$22,""&amp;中間シート!X203,"")</f>
        <v/>
      </c>
      <c r="Y132" s="246"/>
      <c r="Z132" s="246"/>
      <c r="AA132" s="246"/>
      <c r="AB132" s="246"/>
      <c r="AC132" s="246"/>
      <c r="AD132" s="246"/>
      <c r="AE132" s="246"/>
      <c r="AF132" s="246"/>
      <c r="AG132" s="246"/>
      <c r="AH132" s="246"/>
      <c r="AI132" s="246"/>
      <c r="AJ132" s="246"/>
      <c r="AK132" s="246"/>
      <c r="AL132" s="246"/>
      <c r="AM132" s="246"/>
      <c r="AN132" s="246"/>
      <c r="AO132" s="246"/>
      <c r="AP132" s="110"/>
      <c r="AQ132" s="131">
        <f>IF(J132&lt;&gt;"",1,0)</f>
        <v>0</v>
      </c>
      <c r="AR132" s="103">
        <f>IF(H132&lt;&gt;"",1,0)</f>
        <v>0</v>
      </c>
      <c r="AS132" s="103"/>
    </row>
    <row r="133" spans="2:45" ht="5.0999999999999996" customHeight="1" thickBot="1" x14ac:dyDescent="0.25">
      <c r="C133" s="103"/>
      <c r="D133" s="103"/>
      <c r="E133" s="139"/>
      <c r="F133" s="135"/>
      <c r="G133" s="134"/>
      <c r="H133" s="137"/>
      <c r="I133" s="140"/>
      <c r="J133" s="135"/>
      <c r="K133" s="135"/>
      <c r="L133" s="135"/>
      <c r="M133" s="137"/>
      <c r="N133" s="135"/>
      <c r="O133" s="135"/>
      <c r="P133" s="135"/>
      <c r="Q133" s="137"/>
      <c r="R133" s="135"/>
      <c r="S133" s="135"/>
      <c r="T133" s="135"/>
      <c r="U133" s="137"/>
      <c r="V133" s="137"/>
      <c r="W133" s="103"/>
      <c r="X133" s="178" t="s">
        <v>95</v>
      </c>
      <c r="Y133" s="178"/>
      <c r="Z133" s="178"/>
      <c r="AA133" s="178"/>
      <c r="AB133" s="178"/>
      <c r="AC133" s="178"/>
      <c r="AD133" s="178"/>
      <c r="AE133" s="178"/>
      <c r="AF133" s="178"/>
      <c r="AG133" s="178"/>
      <c r="AH133" s="178"/>
      <c r="AI133" s="178"/>
      <c r="AJ133" s="178"/>
      <c r="AK133" s="178"/>
      <c r="AL133" s="178"/>
      <c r="AM133" s="178"/>
      <c r="AN133" s="178"/>
      <c r="AO133" s="178"/>
      <c r="AP133" s="110"/>
      <c r="AQ133" s="103"/>
      <c r="AR133" s="103"/>
      <c r="AS133" s="103"/>
    </row>
    <row r="134" spans="2:45" ht="18" customHeight="1" thickBot="1" x14ac:dyDescent="0.25">
      <c r="B134" s="96">
        <v>6</v>
      </c>
      <c r="C134" s="103"/>
      <c r="D134" s="103"/>
      <c r="E134" s="139" t="s">
        <v>39</v>
      </c>
      <c r="F134" s="72"/>
      <c r="G134" s="134"/>
      <c r="H134" s="137"/>
      <c r="I134" s="140"/>
      <c r="J134" s="222" t="str">
        <f>IFERROR(VLOOKUP($F134,補助対象機器一覧!$A$2:$K$474,2,FALSE),"")</f>
        <v/>
      </c>
      <c r="K134" s="223"/>
      <c r="L134" s="224"/>
      <c r="M134" s="137"/>
      <c r="N134" s="227" t="str">
        <f>IFERROR(VLOOKUP($F134,補助対象機器一覧!$A$2:$K$474,7,FALSE),"")</f>
        <v/>
      </c>
      <c r="O134" s="228"/>
      <c r="P134" s="228"/>
      <c r="Q134" s="228"/>
      <c r="R134" s="228"/>
      <c r="S134" s="228"/>
      <c r="T134" s="229"/>
      <c r="U134" s="137"/>
      <c r="V134" s="137"/>
      <c r="W134" s="103"/>
      <c r="X134" s="246" t="str">
        <f>IF($B134&lt;=入力シート!$F$22,""&amp;中間シート!X204,"")</f>
        <v/>
      </c>
      <c r="Y134" s="246"/>
      <c r="Z134" s="246"/>
      <c r="AA134" s="246"/>
      <c r="AB134" s="246"/>
      <c r="AC134" s="246"/>
      <c r="AD134" s="246"/>
      <c r="AE134" s="246"/>
      <c r="AF134" s="246"/>
      <c r="AG134" s="246"/>
      <c r="AH134" s="246"/>
      <c r="AI134" s="246"/>
      <c r="AJ134" s="246"/>
      <c r="AK134" s="246"/>
      <c r="AL134" s="246"/>
      <c r="AM134" s="246"/>
      <c r="AN134" s="246"/>
      <c r="AO134" s="246"/>
      <c r="AP134" s="110"/>
      <c r="AQ134" s="131">
        <f>IF(J134&lt;&gt;"",1,0)</f>
        <v>0</v>
      </c>
      <c r="AR134" s="103">
        <f>IF(H134&lt;&gt;"",1,0)</f>
        <v>0</v>
      </c>
      <c r="AS134" s="103"/>
    </row>
    <row r="135" spans="2:45" x14ac:dyDescent="0.2">
      <c r="C135" s="103"/>
      <c r="D135" s="103"/>
      <c r="E135" s="134"/>
      <c r="F135" s="135"/>
      <c r="G135" s="134"/>
      <c r="H135" s="134"/>
      <c r="I135" s="136"/>
      <c r="J135" s="137"/>
      <c r="K135" s="137"/>
      <c r="L135" s="137"/>
      <c r="M135" s="137"/>
      <c r="N135" s="137"/>
      <c r="O135" s="137"/>
      <c r="P135" s="137"/>
      <c r="Q135" s="137"/>
      <c r="R135" s="137"/>
      <c r="S135" s="137"/>
      <c r="T135" s="137"/>
      <c r="U135" s="137"/>
      <c r="V135" s="137"/>
      <c r="W135" s="103"/>
      <c r="X135" s="178" t="s">
        <v>95</v>
      </c>
      <c r="Y135" s="178"/>
      <c r="Z135" s="178"/>
      <c r="AA135" s="178"/>
      <c r="AB135" s="178"/>
      <c r="AC135" s="178"/>
      <c r="AD135" s="178"/>
      <c r="AE135" s="178"/>
      <c r="AF135" s="178"/>
      <c r="AG135" s="178"/>
      <c r="AH135" s="178"/>
      <c r="AI135" s="178"/>
      <c r="AJ135" s="178"/>
      <c r="AK135" s="178"/>
      <c r="AL135" s="178"/>
      <c r="AM135" s="178"/>
      <c r="AN135" s="178"/>
      <c r="AO135" s="178"/>
      <c r="AP135" s="110"/>
      <c r="AQ135" s="103"/>
      <c r="AR135" s="103"/>
      <c r="AS135" s="103"/>
    </row>
    <row r="136" spans="2:45" ht="15.6" thickBot="1" x14ac:dyDescent="0.25">
      <c r="C136" s="124"/>
      <c r="D136" s="124"/>
      <c r="E136" s="128"/>
      <c r="F136" s="132"/>
      <c r="G136" s="128"/>
      <c r="H136" s="128"/>
      <c r="I136" s="133"/>
      <c r="J136" s="129"/>
      <c r="K136" s="129"/>
      <c r="L136" s="129"/>
      <c r="M136" s="129"/>
      <c r="N136" s="129"/>
      <c r="O136" s="129"/>
      <c r="P136" s="129"/>
      <c r="Q136" s="129"/>
      <c r="R136" s="129"/>
      <c r="S136" s="129"/>
      <c r="T136" s="129"/>
      <c r="U136" s="129"/>
      <c r="V136" s="177"/>
      <c r="W136" s="124"/>
      <c r="X136" s="178" t="s">
        <v>95</v>
      </c>
      <c r="Y136" s="178"/>
      <c r="Z136" s="178"/>
      <c r="AA136" s="178"/>
      <c r="AB136" s="178"/>
      <c r="AC136" s="178"/>
      <c r="AD136" s="178"/>
      <c r="AE136" s="178"/>
      <c r="AF136" s="178"/>
      <c r="AG136" s="178"/>
      <c r="AH136" s="178"/>
      <c r="AI136" s="178"/>
      <c r="AJ136" s="178"/>
      <c r="AK136" s="178"/>
      <c r="AL136" s="178"/>
      <c r="AM136" s="178"/>
      <c r="AN136" s="178"/>
      <c r="AO136" s="178"/>
      <c r="AP136" s="110"/>
      <c r="AQ136" s="103"/>
      <c r="AR136" s="103"/>
      <c r="AS136" s="103"/>
    </row>
    <row r="137" spans="2:45" ht="18" customHeight="1" thickBot="1" x14ac:dyDescent="0.25">
      <c r="B137" s="96">
        <v>7</v>
      </c>
      <c r="C137" s="124"/>
      <c r="D137" s="125" t="s">
        <v>65</v>
      </c>
      <c r="E137" s="126" t="s">
        <v>37</v>
      </c>
      <c r="F137" s="72"/>
      <c r="G137" s="124"/>
      <c r="H137" s="177"/>
      <c r="I137" s="127"/>
      <c r="J137" s="222" t="str">
        <f>IFERROR(VLOOKUP($F137,補助対象機器一覧!$A$2:$K$474,2,FALSE),"")</f>
        <v/>
      </c>
      <c r="K137" s="223"/>
      <c r="L137" s="224"/>
      <c r="M137" s="129"/>
      <c r="N137" s="227" t="str">
        <f>IFERROR(VLOOKUP($F137,補助対象機器一覧!$A$2:$K$474,7,FALSE),"")</f>
        <v/>
      </c>
      <c r="O137" s="228"/>
      <c r="P137" s="228"/>
      <c r="Q137" s="228"/>
      <c r="R137" s="228"/>
      <c r="S137" s="228"/>
      <c r="T137" s="229"/>
      <c r="U137" s="129"/>
      <c r="V137" s="177"/>
      <c r="W137" s="124"/>
      <c r="X137" s="246" t="str">
        <f>IF($B137&lt;=入力シート!$F$22,""&amp;中間シート!X205,"")</f>
        <v/>
      </c>
      <c r="Y137" s="246"/>
      <c r="Z137" s="246"/>
      <c r="AA137" s="246"/>
      <c r="AB137" s="246"/>
      <c r="AC137" s="246"/>
      <c r="AD137" s="246"/>
      <c r="AE137" s="246"/>
      <c r="AF137" s="246"/>
      <c r="AG137" s="246"/>
      <c r="AH137" s="246"/>
      <c r="AI137" s="246"/>
      <c r="AJ137" s="246"/>
      <c r="AK137" s="246"/>
      <c r="AL137" s="246"/>
      <c r="AM137" s="246"/>
      <c r="AN137" s="246"/>
      <c r="AO137" s="246"/>
      <c r="AP137" s="110"/>
      <c r="AQ137" s="131">
        <f>IF(J137&lt;&gt;"",1,0)</f>
        <v>0</v>
      </c>
      <c r="AR137" s="103">
        <f>IF(H137&lt;&gt;"",1,0)</f>
        <v>0</v>
      </c>
      <c r="AS137" s="103"/>
    </row>
    <row r="138" spans="2:45" ht="5.0999999999999996" customHeight="1" thickBot="1" x14ac:dyDescent="0.25">
      <c r="C138" s="124"/>
      <c r="D138" s="124"/>
      <c r="E138" s="128"/>
      <c r="F138" s="129"/>
      <c r="G138" s="128"/>
      <c r="H138" s="177"/>
      <c r="I138" s="127"/>
      <c r="J138" s="129"/>
      <c r="K138" s="129"/>
      <c r="L138" s="129"/>
      <c r="M138" s="129"/>
      <c r="N138" s="129"/>
      <c r="O138" s="129"/>
      <c r="P138" s="129"/>
      <c r="Q138" s="129"/>
      <c r="R138" s="129"/>
      <c r="S138" s="129"/>
      <c r="T138" s="129"/>
      <c r="U138" s="129"/>
      <c r="V138" s="177"/>
      <c r="W138" s="124"/>
      <c r="X138" s="178" t="s">
        <v>95</v>
      </c>
      <c r="Y138" s="178"/>
      <c r="Z138" s="178"/>
      <c r="AA138" s="178"/>
      <c r="AB138" s="178"/>
      <c r="AC138" s="178"/>
      <c r="AD138" s="178"/>
      <c r="AE138" s="178"/>
      <c r="AF138" s="178"/>
      <c r="AG138" s="178"/>
      <c r="AH138" s="178"/>
      <c r="AI138" s="178"/>
      <c r="AJ138" s="178"/>
      <c r="AK138" s="178"/>
      <c r="AL138" s="178"/>
      <c r="AM138" s="178"/>
      <c r="AN138" s="178"/>
      <c r="AO138" s="178"/>
      <c r="AP138" s="110"/>
      <c r="AQ138" s="103"/>
      <c r="AR138" s="103"/>
      <c r="AS138" s="103"/>
    </row>
    <row r="139" spans="2:45" ht="18" customHeight="1" thickBot="1" x14ac:dyDescent="0.25">
      <c r="B139" s="96">
        <v>7</v>
      </c>
      <c r="C139" s="124"/>
      <c r="D139" s="124"/>
      <c r="E139" s="126" t="s">
        <v>38</v>
      </c>
      <c r="F139" s="72"/>
      <c r="G139" s="128"/>
      <c r="H139" s="177"/>
      <c r="I139" s="127"/>
      <c r="J139" s="222" t="str">
        <f>IFERROR(VLOOKUP($F139,補助対象機器一覧!$A$2:$K$474,2,FALSE),"")</f>
        <v/>
      </c>
      <c r="K139" s="223"/>
      <c r="L139" s="224"/>
      <c r="M139" s="129"/>
      <c r="N139" s="227" t="str">
        <f>IFERROR(VLOOKUP($F139,補助対象機器一覧!$A$2:$K$474,7,FALSE),"")</f>
        <v/>
      </c>
      <c r="O139" s="228"/>
      <c r="P139" s="228"/>
      <c r="Q139" s="228"/>
      <c r="R139" s="228"/>
      <c r="S139" s="228"/>
      <c r="T139" s="229"/>
      <c r="U139" s="129"/>
      <c r="V139" s="177"/>
      <c r="W139" s="124"/>
      <c r="X139" s="246" t="str">
        <f>IF($B139&lt;=入力シート!$F$22,""&amp;中間シート!X206,"")</f>
        <v/>
      </c>
      <c r="Y139" s="246"/>
      <c r="Z139" s="246"/>
      <c r="AA139" s="246"/>
      <c r="AB139" s="246"/>
      <c r="AC139" s="246"/>
      <c r="AD139" s="246"/>
      <c r="AE139" s="246"/>
      <c r="AF139" s="246"/>
      <c r="AG139" s="246"/>
      <c r="AH139" s="246"/>
      <c r="AI139" s="246"/>
      <c r="AJ139" s="246"/>
      <c r="AK139" s="246"/>
      <c r="AL139" s="246"/>
      <c r="AM139" s="246"/>
      <c r="AN139" s="246"/>
      <c r="AO139" s="246"/>
      <c r="AP139" s="110"/>
      <c r="AQ139" s="131">
        <f>IF(J139&lt;&gt;"",1,0)</f>
        <v>0</v>
      </c>
      <c r="AR139" s="103">
        <f>IF(H139&lt;&gt;"",1,0)</f>
        <v>0</v>
      </c>
      <c r="AS139" s="103"/>
    </row>
    <row r="140" spans="2:45" ht="5.0999999999999996" customHeight="1" thickBot="1" x14ac:dyDescent="0.25">
      <c r="C140" s="124"/>
      <c r="D140" s="124"/>
      <c r="E140" s="126"/>
      <c r="F140" s="132"/>
      <c r="G140" s="128"/>
      <c r="H140" s="177"/>
      <c r="I140" s="127"/>
      <c r="J140" s="132"/>
      <c r="K140" s="132"/>
      <c r="L140" s="132"/>
      <c r="M140" s="129"/>
      <c r="N140" s="132"/>
      <c r="O140" s="132"/>
      <c r="P140" s="132"/>
      <c r="Q140" s="129"/>
      <c r="R140" s="132"/>
      <c r="S140" s="132"/>
      <c r="T140" s="132"/>
      <c r="U140" s="129"/>
      <c r="V140" s="177"/>
      <c r="W140" s="124"/>
      <c r="X140" s="178" t="s">
        <v>95</v>
      </c>
      <c r="Y140" s="178"/>
      <c r="Z140" s="178"/>
      <c r="AA140" s="178"/>
      <c r="AB140" s="178"/>
      <c r="AC140" s="178"/>
      <c r="AD140" s="178"/>
      <c r="AE140" s="178"/>
      <c r="AF140" s="178"/>
      <c r="AG140" s="178"/>
      <c r="AH140" s="178"/>
      <c r="AI140" s="178"/>
      <c r="AJ140" s="178"/>
      <c r="AK140" s="178"/>
      <c r="AL140" s="178"/>
      <c r="AM140" s="178"/>
      <c r="AN140" s="178"/>
      <c r="AO140" s="178"/>
      <c r="AP140" s="110"/>
      <c r="AQ140" s="103"/>
      <c r="AR140" s="103"/>
      <c r="AS140" s="103"/>
    </row>
    <row r="141" spans="2:45" ht="18" customHeight="1" thickBot="1" x14ac:dyDescent="0.25">
      <c r="B141" s="96">
        <v>7</v>
      </c>
      <c r="C141" s="124"/>
      <c r="D141" s="124"/>
      <c r="E141" s="126" t="s">
        <v>39</v>
      </c>
      <c r="F141" s="72"/>
      <c r="G141" s="128"/>
      <c r="H141" s="177"/>
      <c r="I141" s="127"/>
      <c r="J141" s="222" t="str">
        <f>IFERROR(VLOOKUP($F141,補助対象機器一覧!$A$2:$K$474,2,FALSE),"")</f>
        <v/>
      </c>
      <c r="K141" s="223"/>
      <c r="L141" s="224"/>
      <c r="M141" s="129"/>
      <c r="N141" s="227" t="str">
        <f>IFERROR(VLOOKUP($F141,補助対象機器一覧!$A$2:$K$474,7,FALSE),"")</f>
        <v/>
      </c>
      <c r="O141" s="228"/>
      <c r="P141" s="228"/>
      <c r="Q141" s="228"/>
      <c r="R141" s="228"/>
      <c r="S141" s="228"/>
      <c r="T141" s="229"/>
      <c r="U141" s="129"/>
      <c r="V141" s="177"/>
      <c r="W141" s="124"/>
      <c r="X141" s="246" t="str">
        <f>IF($B141&lt;=入力シート!$F$22,""&amp;中間シート!X207,"")</f>
        <v/>
      </c>
      <c r="Y141" s="246"/>
      <c r="Z141" s="246"/>
      <c r="AA141" s="246"/>
      <c r="AB141" s="246"/>
      <c r="AC141" s="246"/>
      <c r="AD141" s="246"/>
      <c r="AE141" s="246"/>
      <c r="AF141" s="246"/>
      <c r="AG141" s="246"/>
      <c r="AH141" s="246"/>
      <c r="AI141" s="246"/>
      <c r="AJ141" s="246"/>
      <c r="AK141" s="246"/>
      <c r="AL141" s="246"/>
      <c r="AM141" s="246"/>
      <c r="AN141" s="246"/>
      <c r="AO141" s="246"/>
      <c r="AP141" s="110"/>
      <c r="AQ141" s="131">
        <f>IF(J141&lt;&gt;"",1,0)</f>
        <v>0</v>
      </c>
      <c r="AR141" s="103">
        <f>IF(H141&lt;&gt;"",1,0)</f>
        <v>0</v>
      </c>
      <c r="AS141" s="103"/>
    </row>
    <row r="142" spans="2:45" x14ac:dyDescent="0.2">
      <c r="C142" s="124"/>
      <c r="D142" s="124"/>
      <c r="E142" s="128"/>
      <c r="F142" s="132"/>
      <c r="G142" s="128"/>
      <c r="H142" s="128"/>
      <c r="I142" s="133"/>
      <c r="J142" s="129"/>
      <c r="K142" s="129"/>
      <c r="L142" s="129"/>
      <c r="M142" s="129"/>
      <c r="N142" s="129"/>
      <c r="O142" s="129"/>
      <c r="P142" s="129"/>
      <c r="Q142" s="129"/>
      <c r="R142" s="129"/>
      <c r="S142" s="129"/>
      <c r="T142" s="129"/>
      <c r="U142" s="129"/>
      <c r="V142" s="177"/>
      <c r="W142" s="124"/>
      <c r="X142" s="178" t="s">
        <v>95</v>
      </c>
      <c r="Y142" s="178"/>
      <c r="Z142" s="178"/>
      <c r="AA142" s="178"/>
      <c r="AB142" s="178"/>
      <c r="AC142" s="178"/>
      <c r="AD142" s="178"/>
      <c r="AE142" s="178"/>
      <c r="AF142" s="178"/>
      <c r="AG142" s="178"/>
      <c r="AH142" s="178"/>
      <c r="AI142" s="178"/>
      <c r="AJ142" s="178"/>
      <c r="AK142" s="178"/>
      <c r="AL142" s="178"/>
      <c r="AM142" s="178"/>
      <c r="AN142" s="178"/>
      <c r="AO142" s="178"/>
      <c r="AP142" s="110"/>
      <c r="AQ142" s="103"/>
      <c r="AR142" s="103"/>
      <c r="AS142" s="103"/>
    </row>
    <row r="143" spans="2:45" ht="15.6" thickBot="1" x14ac:dyDescent="0.25">
      <c r="C143" s="103"/>
      <c r="D143" s="103"/>
      <c r="E143" s="134"/>
      <c r="F143" s="135"/>
      <c r="G143" s="134"/>
      <c r="H143" s="134"/>
      <c r="I143" s="136"/>
      <c r="J143" s="137"/>
      <c r="K143" s="137"/>
      <c r="L143" s="137"/>
      <c r="M143" s="137"/>
      <c r="N143" s="137"/>
      <c r="O143" s="137"/>
      <c r="P143" s="137"/>
      <c r="Q143" s="137"/>
      <c r="R143" s="137"/>
      <c r="S143" s="137"/>
      <c r="T143" s="137"/>
      <c r="U143" s="137"/>
      <c r="V143" s="137"/>
      <c r="W143" s="103"/>
      <c r="X143" s="178" t="s">
        <v>95</v>
      </c>
      <c r="Y143" s="178"/>
      <c r="Z143" s="178"/>
      <c r="AA143" s="178"/>
      <c r="AB143" s="178"/>
      <c r="AC143" s="178"/>
      <c r="AD143" s="178"/>
      <c r="AE143" s="178"/>
      <c r="AF143" s="178"/>
      <c r="AG143" s="178"/>
      <c r="AH143" s="178"/>
      <c r="AI143" s="178"/>
      <c r="AJ143" s="178"/>
      <c r="AK143" s="178"/>
      <c r="AL143" s="178"/>
      <c r="AM143" s="178"/>
      <c r="AN143" s="178"/>
      <c r="AO143" s="178"/>
      <c r="AP143" s="110"/>
      <c r="AQ143" s="103"/>
      <c r="AR143" s="103"/>
      <c r="AS143" s="103"/>
    </row>
    <row r="144" spans="2:45" ht="18" customHeight="1" thickBot="1" x14ac:dyDescent="0.25">
      <c r="B144" s="96">
        <v>8</v>
      </c>
      <c r="C144" s="103"/>
      <c r="D144" s="138" t="s">
        <v>66</v>
      </c>
      <c r="E144" s="139" t="s">
        <v>37</v>
      </c>
      <c r="F144" s="72"/>
      <c r="G144" s="103"/>
      <c r="H144" s="137"/>
      <c r="I144" s="140"/>
      <c r="J144" s="222" t="str">
        <f>IFERROR(VLOOKUP($F144,補助対象機器一覧!$A$2:$K$474,2,FALSE),"")</f>
        <v/>
      </c>
      <c r="K144" s="223"/>
      <c r="L144" s="224"/>
      <c r="M144" s="137"/>
      <c r="N144" s="227" t="str">
        <f>IFERROR(VLOOKUP($F144,補助対象機器一覧!$A$2:$K$474,7,FALSE),"")</f>
        <v/>
      </c>
      <c r="O144" s="228"/>
      <c r="P144" s="228"/>
      <c r="Q144" s="228"/>
      <c r="R144" s="228"/>
      <c r="S144" s="228"/>
      <c r="T144" s="229"/>
      <c r="U144" s="137"/>
      <c r="V144" s="137"/>
      <c r="W144" s="103"/>
      <c r="X144" s="246" t="str">
        <f>IF($B144&lt;=入力シート!$F$22,""&amp;中間シート!X208,"")</f>
        <v/>
      </c>
      <c r="Y144" s="246"/>
      <c r="Z144" s="246"/>
      <c r="AA144" s="246"/>
      <c r="AB144" s="246"/>
      <c r="AC144" s="246"/>
      <c r="AD144" s="246"/>
      <c r="AE144" s="246"/>
      <c r="AF144" s="246"/>
      <c r="AG144" s="246"/>
      <c r="AH144" s="246"/>
      <c r="AI144" s="246"/>
      <c r="AJ144" s="246"/>
      <c r="AK144" s="246"/>
      <c r="AL144" s="246"/>
      <c r="AM144" s="246"/>
      <c r="AN144" s="246"/>
      <c r="AO144" s="246"/>
      <c r="AP144" s="110"/>
      <c r="AQ144" s="131">
        <f>IF(J144&lt;&gt;"",1,0)</f>
        <v>0</v>
      </c>
      <c r="AR144" s="103">
        <f>IF(H144&lt;&gt;"",1,0)</f>
        <v>0</v>
      </c>
      <c r="AS144" s="103"/>
    </row>
    <row r="145" spans="2:45" ht="5.0999999999999996" customHeight="1" thickBot="1" x14ac:dyDescent="0.25">
      <c r="C145" s="103"/>
      <c r="D145" s="103"/>
      <c r="E145" s="134"/>
      <c r="F145" s="137"/>
      <c r="G145" s="134"/>
      <c r="H145" s="137"/>
      <c r="I145" s="140"/>
      <c r="J145" s="137"/>
      <c r="K145" s="137"/>
      <c r="L145" s="137"/>
      <c r="M145" s="137"/>
      <c r="N145" s="137"/>
      <c r="O145" s="137"/>
      <c r="P145" s="137"/>
      <c r="Q145" s="137"/>
      <c r="R145" s="137"/>
      <c r="S145" s="137"/>
      <c r="T145" s="137"/>
      <c r="U145" s="137"/>
      <c r="V145" s="137"/>
      <c r="W145" s="103"/>
      <c r="X145" s="178" t="s">
        <v>95</v>
      </c>
      <c r="Y145" s="178"/>
      <c r="Z145" s="178"/>
      <c r="AA145" s="178"/>
      <c r="AB145" s="178"/>
      <c r="AC145" s="178"/>
      <c r="AD145" s="178"/>
      <c r="AE145" s="178"/>
      <c r="AF145" s="178"/>
      <c r="AG145" s="178"/>
      <c r="AH145" s="178"/>
      <c r="AI145" s="178"/>
      <c r="AJ145" s="178"/>
      <c r="AK145" s="178"/>
      <c r="AL145" s="178"/>
      <c r="AM145" s="178"/>
      <c r="AN145" s="178"/>
      <c r="AO145" s="178"/>
      <c r="AP145" s="110"/>
      <c r="AQ145" s="103"/>
      <c r="AR145" s="103"/>
      <c r="AS145" s="103"/>
    </row>
    <row r="146" spans="2:45" ht="18" customHeight="1" thickBot="1" x14ac:dyDescent="0.25">
      <c r="B146" s="96">
        <v>8</v>
      </c>
      <c r="C146" s="103"/>
      <c r="D146" s="103"/>
      <c r="E146" s="139" t="s">
        <v>38</v>
      </c>
      <c r="F146" s="72"/>
      <c r="G146" s="134"/>
      <c r="H146" s="137"/>
      <c r="I146" s="140"/>
      <c r="J146" s="222" t="str">
        <f>IFERROR(VLOOKUP($F146,補助対象機器一覧!$A$2:$K$474,2,FALSE),"")</f>
        <v/>
      </c>
      <c r="K146" s="223"/>
      <c r="L146" s="224"/>
      <c r="M146" s="137"/>
      <c r="N146" s="227" t="str">
        <f>IFERROR(VLOOKUP($F146,補助対象機器一覧!$A$2:$K$474,7,FALSE),"")</f>
        <v/>
      </c>
      <c r="O146" s="228"/>
      <c r="P146" s="228"/>
      <c r="Q146" s="228"/>
      <c r="R146" s="228"/>
      <c r="S146" s="228"/>
      <c r="T146" s="229"/>
      <c r="U146" s="137"/>
      <c r="V146" s="137"/>
      <c r="W146" s="103"/>
      <c r="X146" s="246" t="str">
        <f>IF($B146&lt;=入力シート!$F$22,""&amp;中間シート!X209,"")</f>
        <v/>
      </c>
      <c r="Y146" s="246"/>
      <c r="Z146" s="246"/>
      <c r="AA146" s="246"/>
      <c r="AB146" s="246"/>
      <c r="AC146" s="246"/>
      <c r="AD146" s="246"/>
      <c r="AE146" s="246"/>
      <c r="AF146" s="246"/>
      <c r="AG146" s="246"/>
      <c r="AH146" s="246"/>
      <c r="AI146" s="246"/>
      <c r="AJ146" s="246"/>
      <c r="AK146" s="246"/>
      <c r="AL146" s="246"/>
      <c r="AM146" s="246"/>
      <c r="AN146" s="246"/>
      <c r="AO146" s="246"/>
      <c r="AP146" s="110"/>
      <c r="AQ146" s="131">
        <f>IF(J146&lt;&gt;"",1,0)</f>
        <v>0</v>
      </c>
      <c r="AR146" s="103">
        <f>IF(H146&lt;&gt;"",1,0)</f>
        <v>0</v>
      </c>
      <c r="AS146" s="103"/>
    </row>
    <row r="147" spans="2:45" ht="5.0999999999999996" customHeight="1" thickBot="1" x14ac:dyDescent="0.25">
      <c r="C147" s="103"/>
      <c r="D147" s="103"/>
      <c r="E147" s="139"/>
      <c r="F147" s="135"/>
      <c r="G147" s="134"/>
      <c r="H147" s="137"/>
      <c r="I147" s="140"/>
      <c r="J147" s="135"/>
      <c r="K147" s="135"/>
      <c r="L147" s="135"/>
      <c r="M147" s="137"/>
      <c r="N147" s="135"/>
      <c r="O147" s="135"/>
      <c r="P147" s="135"/>
      <c r="Q147" s="137"/>
      <c r="R147" s="135"/>
      <c r="S147" s="135"/>
      <c r="T147" s="135"/>
      <c r="U147" s="137"/>
      <c r="V147" s="137"/>
      <c r="W147" s="103"/>
      <c r="X147" s="178" t="s">
        <v>95</v>
      </c>
      <c r="Y147" s="178"/>
      <c r="Z147" s="178"/>
      <c r="AA147" s="178"/>
      <c r="AB147" s="178"/>
      <c r="AC147" s="178"/>
      <c r="AD147" s="178"/>
      <c r="AE147" s="178"/>
      <c r="AF147" s="178"/>
      <c r="AG147" s="178"/>
      <c r="AH147" s="178"/>
      <c r="AI147" s="178"/>
      <c r="AJ147" s="178"/>
      <c r="AK147" s="178"/>
      <c r="AL147" s="178"/>
      <c r="AM147" s="178"/>
      <c r="AN147" s="178"/>
      <c r="AO147" s="178"/>
      <c r="AP147" s="110"/>
      <c r="AQ147" s="103"/>
      <c r="AR147" s="103"/>
      <c r="AS147" s="103"/>
    </row>
    <row r="148" spans="2:45" ht="18" customHeight="1" thickBot="1" x14ac:dyDescent="0.25">
      <c r="B148" s="96">
        <v>8</v>
      </c>
      <c r="C148" s="103"/>
      <c r="D148" s="103"/>
      <c r="E148" s="139" t="s">
        <v>39</v>
      </c>
      <c r="F148" s="72"/>
      <c r="G148" s="134"/>
      <c r="H148" s="137"/>
      <c r="I148" s="140"/>
      <c r="J148" s="222" t="str">
        <f>IFERROR(VLOOKUP($F148,補助対象機器一覧!$A$2:$K$474,2,FALSE),"")</f>
        <v/>
      </c>
      <c r="K148" s="223"/>
      <c r="L148" s="224"/>
      <c r="M148" s="137"/>
      <c r="N148" s="227" t="str">
        <f>IFERROR(VLOOKUP($F148,補助対象機器一覧!$A$2:$K$474,7,FALSE),"")</f>
        <v/>
      </c>
      <c r="O148" s="228"/>
      <c r="P148" s="228"/>
      <c r="Q148" s="228"/>
      <c r="R148" s="228"/>
      <c r="S148" s="228"/>
      <c r="T148" s="229"/>
      <c r="U148" s="137"/>
      <c r="V148" s="137"/>
      <c r="W148" s="103"/>
      <c r="X148" s="246" t="str">
        <f>IF($B148&lt;=入力シート!$F$22,""&amp;中間シート!X210,"")</f>
        <v/>
      </c>
      <c r="Y148" s="246"/>
      <c r="Z148" s="246"/>
      <c r="AA148" s="246"/>
      <c r="AB148" s="246"/>
      <c r="AC148" s="246"/>
      <c r="AD148" s="246"/>
      <c r="AE148" s="246"/>
      <c r="AF148" s="246"/>
      <c r="AG148" s="246"/>
      <c r="AH148" s="246"/>
      <c r="AI148" s="246"/>
      <c r="AJ148" s="246"/>
      <c r="AK148" s="246"/>
      <c r="AL148" s="246"/>
      <c r="AM148" s="246"/>
      <c r="AN148" s="246"/>
      <c r="AO148" s="246"/>
      <c r="AP148" s="110"/>
      <c r="AQ148" s="131">
        <f>IF(J148&lt;&gt;"",1,0)</f>
        <v>0</v>
      </c>
      <c r="AR148" s="103">
        <f>IF(H148&lt;&gt;"",1,0)</f>
        <v>0</v>
      </c>
      <c r="AS148" s="103"/>
    </row>
    <row r="149" spans="2:45" x14ac:dyDescent="0.2">
      <c r="C149" s="103"/>
      <c r="D149" s="103"/>
      <c r="E149" s="134"/>
      <c r="F149" s="135"/>
      <c r="G149" s="134"/>
      <c r="H149" s="134"/>
      <c r="I149" s="136"/>
      <c r="J149" s="137"/>
      <c r="K149" s="137"/>
      <c r="L149" s="137"/>
      <c r="M149" s="137"/>
      <c r="N149" s="137"/>
      <c r="O149" s="137"/>
      <c r="P149" s="137"/>
      <c r="Q149" s="137"/>
      <c r="R149" s="137"/>
      <c r="S149" s="137"/>
      <c r="T149" s="137"/>
      <c r="U149" s="137"/>
      <c r="V149" s="137"/>
      <c r="W149" s="103"/>
      <c r="X149" s="178" t="s">
        <v>95</v>
      </c>
      <c r="Y149" s="178"/>
      <c r="Z149" s="178"/>
      <c r="AA149" s="178"/>
      <c r="AB149" s="178"/>
      <c r="AC149" s="178"/>
      <c r="AD149" s="178"/>
      <c r="AE149" s="178"/>
      <c r="AF149" s="178"/>
      <c r="AG149" s="178"/>
      <c r="AH149" s="178"/>
      <c r="AI149" s="178"/>
      <c r="AJ149" s="178"/>
      <c r="AK149" s="178"/>
      <c r="AL149" s="178"/>
      <c r="AM149" s="178"/>
      <c r="AN149" s="178"/>
      <c r="AO149" s="178"/>
      <c r="AQ149" s="103"/>
      <c r="AR149" s="103"/>
      <c r="AS149" s="103"/>
    </row>
    <row r="150" spans="2:45" ht="15.6" thickBot="1" x14ac:dyDescent="0.25">
      <c r="C150" s="124"/>
      <c r="D150" s="124"/>
      <c r="E150" s="128"/>
      <c r="F150" s="132"/>
      <c r="G150" s="128"/>
      <c r="H150" s="128"/>
      <c r="I150" s="133"/>
      <c r="J150" s="129"/>
      <c r="K150" s="129"/>
      <c r="L150" s="129"/>
      <c r="M150" s="129"/>
      <c r="N150" s="129"/>
      <c r="O150" s="129"/>
      <c r="P150" s="129"/>
      <c r="Q150" s="129"/>
      <c r="R150" s="129"/>
      <c r="S150" s="129"/>
      <c r="T150" s="129"/>
      <c r="U150" s="129"/>
      <c r="V150" s="177"/>
      <c r="W150" s="124"/>
      <c r="X150" s="178" t="s">
        <v>95</v>
      </c>
      <c r="Y150" s="178"/>
      <c r="Z150" s="178"/>
      <c r="AA150" s="178"/>
      <c r="AB150" s="178"/>
      <c r="AC150" s="178"/>
      <c r="AD150" s="178"/>
      <c r="AE150" s="178"/>
      <c r="AF150" s="178"/>
      <c r="AG150" s="178"/>
      <c r="AH150" s="178"/>
      <c r="AI150" s="178"/>
      <c r="AJ150" s="178"/>
      <c r="AK150" s="178"/>
      <c r="AL150" s="178"/>
      <c r="AM150" s="178"/>
      <c r="AN150" s="178"/>
      <c r="AO150" s="178"/>
      <c r="AQ150" s="103"/>
      <c r="AR150" s="103"/>
      <c r="AS150" s="103"/>
    </row>
    <row r="151" spans="2:45" ht="18" customHeight="1" thickBot="1" x14ac:dyDescent="0.25">
      <c r="B151" s="96">
        <v>9</v>
      </c>
      <c r="C151" s="124"/>
      <c r="D151" s="125" t="s">
        <v>67</v>
      </c>
      <c r="E151" s="126" t="s">
        <v>37</v>
      </c>
      <c r="F151" s="72"/>
      <c r="G151" s="124"/>
      <c r="H151" s="177"/>
      <c r="I151" s="127"/>
      <c r="J151" s="222" t="str">
        <f>IFERROR(VLOOKUP($F151,補助対象機器一覧!$A$2:$K$474,2,FALSE),"")</f>
        <v/>
      </c>
      <c r="K151" s="223"/>
      <c r="L151" s="224"/>
      <c r="M151" s="129"/>
      <c r="N151" s="227" t="str">
        <f>IFERROR(VLOOKUP($F151,補助対象機器一覧!$A$2:$K$474,7,FALSE),"")</f>
        <v/>
      </c>
      <c r="O151" s="228"/>
      <c r="P151" s="228"/>
      <c r="Q151" s="228"/>
      <c r="R151" s="228"/>
      <c r="S151" s="228"/>
      <c r="T151" s="229"/>
      <c r="U151" s="129"/>
      <c r="V151" s="177"/>
      <c r="W151" s="124"/>
      <c r="X151" s="246" t="str">
        <f>IF($B151&lt;=入力シート!$F$22,""&amp;中間シート!X211,"")</f>
        <v/>
      </c>
      <c r="Y151" s="246"/>
      <c r="Z151" s="246"/>
      <c r="AA151" s="246"/>
      <c r="AB151" s="246"/>
      <c r="AC151" s="246"/>
      <c r="AD151" s="246"/>
      <c r="AE151" s="246"/>
      <c r="AF151" s="246"/>
      <c r="AG151" s="246"/>
      <c r="AH151" s="246"/>
      <c r="AI151" s="246"/>
      <c r="AJ151" s="246"/>
      <c r="AK151" s="246"/>
      <c r="AL151" s="246"/>
      <c r="AM151" s="246"/>
      <c r="AN151" s="246"/>
      <c r="AO151" s="246"/>
      <c r="AQ151" s="131">
        <f>IF(J151&lt;&gt;"",1,0)</f>
        <v>0</v>
      </c>
      <c r="AR151" s="103">
        <f>IF(H151&lt;&gt;"",1,0)</f>
        <v>0</v>
      </c>
      <c r="AS151" s="103"/>
    </row>
    <row r="152" spans="2:45" ht="5.0999999999999996" customHeight="1" thickBot="1" x14ac:dyDescent="0.25">
      <c r="C152" s="124"/>
      <c r="D152" s="124"/>
      <c r="E152" s="126"/>
      <c r="F152" s="129"/>
      <c r="G152" s="128"/>
      <c r="H152" s="177"/>
      <c r="I152" s="127"/>
      <c r="J152" s="129"/>
      <c r="K152" s="129"/>
      <c r="L152" s="129"/>
      <c r="M152" s="129"/>
      <c r="N152" s="129"/>
      <c r="O152" s="129"/>
      <c r="P152" s="129"/>
      <c r="Q152" s="129"/>
      <c r="R152" s="129"/>
      <c r="S152" s="129"/>
      <c r="T152" s="129"/>
      <c r="U152" s="129"/>
      <c r="V152" s="177"/>
      <c r="W152" s="124"/>
      <c r="X152" s="178" t="s">
        <v>95</v>
      </c>
      <c r="Y152" s="178"/>
      <c r="Z152" s="178"/>
      <c r="AA152" s="178"/>
      <c r="AB152" s="178"/>
      <c r="AC152" s="178"/>
      <c r="AD152" s="178"/>
      <c r="AE152" s="178"/>
      <c r="AF152" s="178"/>
      <c r="AG152" s="178"/>
      <c r="AH152" s="178"/>
      <c r="AI152" s="178"/>
      <c r="AJ152" s="178"/>
      <c r="AK152" s="178"/>
      <c r="AL152" s="178"/>
      <c r="AM152" s="178"/>
      <c r="AN152" s="178"/>
      <c r="AO152" s="178"/>
      <c r="AP152" s="110"/>
      <c r="AQ152" s="103"/>
      <c r="AR152" s="103"/>
      <c r="AS152" s="103"/>
    </row>
    <row r="153" spans="2:45" ht="18" customHeight="1" thickBot="1" x14ac:dyDescent="0.25">
      <c r="B153" s="96">
        <v>9</v>
      </c>
      <c r="C153" s="124"/>
      <c r="D153" s="124"/>
      <c r="E153" s="126" t="s">
        <v>38</v>
      </c>
      <c r="F153" s="72"/>
      <c r="G153" s="128"/>
      <c r="H153" s="177"/>
      <c r="I153" s="127"/>
      <c r="J153" s="222" t="str">
        <f>IFERROR(VLOOKUP($F153,補助対象機器一覧!$A$2:$K$474,2,FALSE),"")</f>
        <v/>
      </c>
      <c r="K153" s="223"/>
      <c r="L153" s="224"/>
      <c r="M153" s="129"/>
      <c r="N153" s="227" t="str">
        <f>IFERROR(VLOOKUP($F153,補助対象機器一覧!$A$2:$K$474,7,FALSE),"")</f>
        <v/>
      </c>
      <c r="O153" s="228"/>
      <c r="P153" s="228"/>
      <c r="Q153" s="228"/>
      <c r="R153" s="228"/>
      <c r="S153" s="228"/>
      <c r="T153" s="229"/>
      <c r="U153" s="129"/>
      <c r="V153" s="177"/>
      <c r="W153" s="124"/>
      <c r="X153" s="246" t="str">
        <f>IF($B153&lt;=入力シート!$F$22,""&amp;中間シート!X212,"")</f>
        <v/>
      </c>
      <c r="Y153" s="246"/>
      <c r="Z153" s="246"/>
      <c r="AA153" s="246"/>
      <c r="AB153" s="246"/>
      <c r="AC153" s="246"/>
      <c r="AD153" s="246"/>
      <c r="AE153" s="246"/>
      <c r="AF153" s="246"/>
      <c r="AG153" s="246"/>
      <c r="AH153" s="246"/>
      <c r="AI153" s="246"/>
      <c r="AJ153" s="246"/>
      <c r="AK153" s="246"/>
      <c r="AL153" s="246"/>
      <c r="AM153" s="246"/>
      <c r="AN153" s="246"/>
      <c r="AO153" s="246"/>
      <c r="AP153" s="110"/>
      <c r="AQ153" s="131">
        <f>IF(J153&lt;&gt;"",1,0)</f>
        <v>0</v>
      </c>
      <c r="AR153" s="103">
        <f>IF(H153&lt;&gt;"",1,0)</f>
        <v>0</v>
      </c>
      <c r="AS153" s="103"/>
    </row>
    <row r="154" spans="2:45" ht="5.0999999999999996" customHeight="1" thickBot="1" x14ac:dyDescent="0.25">
      <c r="C154" s="124"/>
      <c r="D154" s="124"/>
      <c r="E154" s="126"/>
      <c r="F154" s="132"/>
      <c r="G154" s="128"/>
      <c r="H154" s="177"/>
      <c r="I154" s="127"/>
      <c r="J154" s="132"/>
      <c r="K154" s="132"/>
      <c r="L154" s="132"/>
      <c r="M154" s="129"/>
      <c r="N154" s="132"/>
      <c r="O154" s="132"/>
      <c r="P154" s="132"/>
      <c r="Q154" s="129"/>
      <c r="R154" s="132"/>
      <c r="S154" s="132"/>
      <c r="T154" s="132"/>
      <c r="U154" s="129"/>
      <c r="V154" s="177"/>
      <c r="W154" s="124"/>
      <c r="X154" s="178" t="s">
        <v>95</v>
      </c>
      <c r="Y154" s="178"/>
      <c r="Z154" s="178"/>
      <c r="AA154" s="178"/>
      <c r="AB154" s="178"/>
      <c r="AC154" s="178"/>
      <c r="AD154" s="178"/>
      <c r="AE154" s="178"/>
      <c r="AF154" s="178"/>
      <c r="AG154" s="178"/>
      <c r="AH154" s="178"/>
      <c r="AI154" s="178"/>
      <c r="AJ154" s="178"/>
      <c r="AK154" s="178"/>
      <c r="AL154" s="178"/>
      <c r="AM154" s="178"/>
      <c r="AN154" s="178"/>
      <c r="AO154" s="178"/>
      <c r="AP154" s="110"/>
      <c r="AQ154" s="103"/>
      <c r="AR154" s="103"/>
      <c r="AS154" s="103"/>
    </row>
    <row r="155" spans="2:45" ht="18" customHeight="1" thickBot="1" x14ac:dyDescent="0.25">
      <c r="B155" s="96">
        <v>9</v>
      </c>
      <c r="C155" s="124"/>
      <c r="D155" s="124"/>
      <c r="E155" s="126" t="s">
        <v>39</v>
      </c>
      <c r="F155" s="72"/>
      <c r="G155" s="128"/>
      <c r="H155" s="177"/>
      <c r="I155" s="127"/>
      <c r="J155" s="222" t="str">
        <f>IFERROR(VLOOKUP($F155,補助対象機器一覧!$A$2:$K$474,2,FALSE),"")</f>
        <v/>
      </c>
      <c r="K155" s="223"/>
      <c r="L155" s="224"/>
      <c r="M155" s="129"/>
      <c r="N155" s="227" t="str">
        <f>IFERROR(VLOOKUP($F155,補助対象機器一覧!$A$2:$K$474,7,FALSE),"")</f>
        <v/>
      </c>
      <c r="O155" s="228"/>
      <c r="P155" s="228"/>
      <c r="Q155" s="228"/>
      <c r="R155" s="228"/>
      <c r="S155" s="228"/>
      <c r="T155" s="229"/>
      <c r="U155" s="129"/>
      <c r="V155" s="177"/>
      <c r="W155" s="124"/>
      <c r="X155" s="246" t="str">
        <f>IF($B155&lt;=入力シート!$F$22,""&amp;中間シート!X213,"")</f>
        <v/>
      </c>
      <c r="Y155" s="246"/>
      <c r="Z155" s="246"/>
      <c r="AA155" s="246"/>
      <c r="AB155" s="246"/>
      <c r="AC155" s="246"/>
      <c r="AD155" s="246"/>
      <c r="AE155" s="246"/>
      <c r="AF155" s="246"/>
      <c r="AG155" s="246"/>
      <c r="AH155" s="246"/>
      <c r="AI155" s="246"/>
      <c r="AJ155" s="246"/>
      <c r="AK155" s="246"/>
      <c r="AL155" s="246"/>
      <c r="AM155" s="246"/>
      <c r="AN155" s="246"/>
      <c r="AO155" s="246"/>
      <c r="AP155" s="110"/>
      <c r="AQ155" s="131">
        <f>IF(J155&lt;&gt;"",1,0)</f>
        <v>0</v>
      </c>
      <c r="AR155" s="103">
        <f>IF(H155&lt;&gt;"",1,0)</f>
        <v>0</v>
      </c>
      <c r="AS155" s="103"/>
    </row>
    <row r="156" spans="2:45" x14ac:dyDescent="0.2">
      <c r="C156" s="124"/>
      <c r="D156" s="124"/>
      <c r="E156" s="128"/>
      <c r="F156" s="132"/>
      <c r="G156" s="128"/>
      <c r="H156" s="128"/>
      <c r="I156" s="133"/>
      <c r="J156" s="129"/>
      <c r="K156" s="129"/>
      <c r="L156" s="129"/>
      <c r="M156" s="129"/>
      <c r="N156" s="129"/>
      <c r="O156" s="129"/>
      <c r="P156" s="129"/>
      <c r="Q156" s="129"/>
      <c r="R156" s="129"/>
      <c r="S156" s="129"/>
      <c r="T156" s="129"/>
      <c r="U156" s="129"/>
      <c r="V156" s="177"/>
      <c r="W156" s="124"/>
      <c r="X156" s="178" t="s">
        <v>95</v>
      </c>
      <c r="Y156" s="178"/>
      <c r="Z156" s="178"/>
      <c r="AA156" s="178"/>
      <c r="AB156" s="178"/>
      <c r="AC156" s="178"/>
      <c r="AD156" s="178"/>
      <c r="AE156" s="178"/>
      <c r="AF156" s="178"/>
      <c r="AG156" s="178"/>
      <c r="AH156" s="178"/>
      <c r="AI156" s="178"/>
      <c r="AJ156" s="178"/>
      <c r="AK156" s="178"/>
      <c r="AL156" s="178"/>
      <c r="AM156" s="178"/>
      <c r="AN156" s="178"/>
      <c r="AO156" s="178"/>
      <c r="AQ156" s="103"/>
      <c r="AR156" s="103"/>
      <c r="AS156" s="103"/>
    </row>
    <row r="157" spans="2:45" ht="15.6" thickBot="1" x14ac:dyDescent="0.25">
      <c r="C157" s="103"/>
      <c r="D157" s="103"/>
      <c r="E157" s="134"/>
      <c r="F157" s="135"/>
      <c r="G157" s="134"/>
      <c r="H157" s="134"/>
      <c r="I157" s="136"/>
      <c r="J157" s="137"/>
      <c r="K157" s="137"/>
      <c r="L157" s="137"/>
      <c r="M157" s="137"/>
      <c r="N157" s="137"/>
      <c r="O157" s="137"/>
      <c r="P157" s="137"/>
      <c r="Q157" s="137"/>
      <c r="R157" s="137"/>
      <c r="S157" s="137"/>
      <c r="T157" s="137"/>
      <c r="U157" s="137"/>
      <c r="V157" s="137"/>
      <c r="W157" s="103"/>
      <c r="X157" s="178" t="s">
        <v>95</v>
      </c>
      <c r="Y157" s="178"/>
      <c r="Z157" s="178"/>
      <c r="AA157" s="178"/>
      <c r="AB157" s="178"/>
      <c r="AC157" s="178"/>
      <c r="AD157" s="178"/>
      <c r="AE157" s="178"/>
      <c r="AF157" s="178"/>
      <c r="AG157" s="178"/>
      <c r="AH157" s="178"/>
      <c r="AI157" s="178"/>
      <c r="AJ157" s="178"/>
      <c r="AK157" s="178"/>
      <c r="AL157" s="178"/>
      <c r="AM157" s="178"/>
      <c r="AN157" s="178"/>
      <c r="AO157" s="178"/>
      <c r="AQ157" s="103"/>
      <c r="AR157" s="103"/>
      <c r="AS157" s="103"/>
    </row>
    <row r="158" spans="2:45" ht="18" customHeight="1" thickBot="1" x14ac:dyDescent="0.25">
      <c r="B158" s="96">
        <v>10</v>
      </c>
      <c r="C158" s="103"/>
      <c r="D158" s="138" t="s">
        <v>68</v>
      </c>
      <c r="E158" s="139" t="s">
        <v>37</v>
      </c>
      <c r="F158" s="72"/>
      <c r="G158" s="103"/>
      <c r="H158" s="137"/>
      <c r="I158" s="140"/>
      <c r="J158" s="222" t="str">
        <f>IFERROR(VLOOKUP($F158,補助対象機器一覧!$A$2:$K$474,2,FALSE),"")</f>
        <v/>
      </c>
      <c r="K158" s="223"/>
      <c r="L158" s="224"/>
      <c r="M158" s="137"/>
      <c r="N158" s="227" t="str">
        <f>IFERROR(VLOOKUP($F158,補助対象機器一覧!$A$2:$K$474,7,FALSE),"")</f>
        <v/>
      </c>
      <c r="O158" s="228"/>
      <c r="P158" s="228"/>
      <c r="Q158" s="228"/>
      <c r="R158" s="228"/>
      <c r="S158" s="228"/>
      <c r="T158" s="229"/>
      <c r="U158" s="137"/>
      <c r="V158" s="137"/>
      <c r="W158" s="103"/>
      <c r="X158" s="246" t="str">
        <f>IF($B158&lt;=入力シート!$F$22,""&amp;中間シート!X214,"")</f>
        <v/>
      </c>
      <c r="Y158" s="246"/>
      <c r="Z158" s="246"/>
      <c r="AA158" s="246"/>
      <c r="AB158" s="246"/>
      <c r="AC158" s="246"/>
      <c r="AD158" s="246"/>
      <c r="AE158" s="246"/>
      <c r="AF158" s="246"/>
      <c r="AG158" s="246"/>
      <c r="AH158" s="246"/>
      <c r="AI158" s="246"/>
      <c r="AJ158" s="246"/>
      <c r="AK158" s="246"/>
      <c r="AL158" s="246"/>
      <c r="AM158" s="246"/>
      <c r="AN158" s="246"/>
      <c r="AO158" s="246"/>
      <c r="AQ158" s="131">
        <f>IF(J158&lt;&gt;"",1,0)</f>
        <v>0</v>
      </c>
      <c r="AR158" s="103">
        <f>IF(H158&lt;&gt;"",1,0)</f>
        <v>0</v>
      </c>
      <c r="AS158" s="103"/>
    </row>
    <row r="159" spans="2:45" ht="5.0999999999999996" customHeight="1" thickBot="1" x14ac:dyDescent="0.25">
      <c r="C159" s="103"/>
      <c r="D159" s="103"/>
      <c r="E159" s="134"/>
      <c r="F159" s="137"/>
      <c r="G159" s="134"/>
      <c r="H159" s="137"/>
      <c r="I159" s="140"/>
      <c r="J159" s="137"/>
      <c r="K159" s="137"/>
      <c r="L159" s="137"/>
      <c r="M159" s="137"/>
      <c r="N159" s="137"/>
      <c r="O159" s="137"/>
      <c r="P159" s="137"/>
      <c r="Q159" s="137"/>
      <c r="R159" s="137"/>
      <c r="S159" s="137"/>
      <c r="T159" s="137"/>
      <c r="U159" s="137"/>
      <c r="V159" s="137"/>
      <c r="W159" s="103"/>
      <c r="X159" s="178" t="s">
        <v>95</v>
      </c>
      <c r="Y159" s="178"/>
      <c r="Z159" s="178"/>
      <c r="AA159" s="178"/>
      <c r="AB159" s="178"/>
      <c r="AC159" s="178"/>
      <c r="AD159" s="178"/>
      <c r="AE159" s="178"/>
      <c r="AF159" s="178"/>
      <c r="AG159" s="178"/>
      <c r="AH159" s="178"/>
      <c r="AI159" s="178"/>
      <c r="AJ159" s="178"/>
      <c r="AK159" s="178"/>
      <c r="AL159" s="178"/>
      <c r="AM159" s="178"/>
      <c r="AN159" s="178"/>
      <c r="AO159" s="178"/>
      <c r="AP159" s="110"/>
      <c r="AQ159" s="103"/>
      <c r="AR159" s="103"/>
      <c r="AS159" s="103"/>
    </row>
    <row r="160" spans="2:45" ht="18" customHeight="1" thickBot="1" x14ac:dyDescent="0.25">
      <c r="B160" s="96">
        <v>10</v>
      </c>
      <c r="C160" s="103"/>
      <c r="D160" s="103"/>
      <c r="E160" s="139" t="s">
        <v>38</v>
      </c>
      <c r="F160" s="72"/>
      <c r="G160" s="134"/>
      <c r="H160" s="137"/>
      <c r="I160" s="140"/>
      <c r="J160" s="222" t="str">
        <f>IFERROR(VLOOKUP($F160,補助対象機器一覧!$A$2:$K$474,2,FALSE),"")</f>
        <v/>
      </c>
      <c r="K160" s="223"/>
      <c r="L160" s="224"/>
      <c r="M160" s="137"/>
      <c r="N160" s="227" t="str">
        <f>IFERROR(VLOOKUP($F160,補助対象機器一覧!$A$2:$K$474,7,FALSE),"")</f>
        <v/>
      </c>
      <c r="O160" s="228"/>
      <c r="P160" s="228"/>
      <c r="Q160" s="228"/>
      <c r="R160" s="228"/>
      <c r="S160" s="228"/>
      <c r="T160" s="229"/>
      <c r="U160" s="137"/>
      <c r="V160" s="137"/>
      <c r="W160" s="103"/>
      <c r="X160" s="246" t="str">
        <f>IF($B160&lt;=入力シート!$F$22,""&amp;中間シート!X215,"")</f>
        <v/>
      </c>
      <c r="Y160" s="246"/>
      <c r="Z160" s="246"/>
      <c r="AA160" s="246"/>
      <c r="AB160" s="246"/>
      <c r="AC160" s="246"/>
      <c r="AD160" s="246"/>
      <c r="AE160" s="246"/>
      <c r="AF160" s="246"/>
      <c r="AG160" s="246"/>
      <c r="AH160" s="246"/>
      <c r="AI160" s="246"/>
      <c r="AJ160" s="246"/>
      <c r="AK160" s="246"/>
      <c r="AL160" s="246"/>
      <c r="AM160" s="246"/>
      <c r="AN160" s="246"/>
      <c r="AO160" s="246"/>
      <c r="AP160" s="110"/>
      <c r="AQ160" s="131">
        <f>IF(J160&lt;&gt;"",1,0)</f>
        <v>0</v>
      </c>
      <c r="AR160" s="103">
        <f>IF(H160&lt;&gt;"",1,0)</f>
        <v>0</v>
      </c>
      <c r="AS160" s="103"/>
    </row>
    <row r="161" spans="2:45" ht="5.0999999999999996" customHeight="1" thickBot="1" x14ac:dyDescent="0.25">
      <c r="C161" s="103"/>
      <c r="D161" s="103"/>
      <c r="E161" s="139"/>
      <c r="F161" s="135"/>
      <c r="G161" s="134"/>
      <c r="H161" s="137"/>
      <c r="I161" s="140"/>
      <c r="J161" s="135"/>
      <c r="K161" s="135"/>
      <c r="L161" s="135"/>
      <c r="M161" s="137"/>
      <c r="N161" s="135"/>
      <c r="O161" s="135"/>
      <c r="P161" s="135"/>
      <c r="Q161" s="137"/>
      <c r="R161" s="135"/>
      <c r="S161" s="135"/>
      <c r="T161" s="135"/>
      <c r="U161" s="137"/>
      <c r="V161" s="137"/>
      <c r="W161" s="103"/>
      <c r="X161" s="178" t="s">
        <v>95</v>
      </c>
      <c r="Y161" s="178"/>
      <c r="Z161" s="178"/>
      <c r="AA161" s="178"/>
      <c r="AB161" s="178"/>
      <c r="AC161" s="178"/>
      <c r="AD161" s="178"/>
      <c r="AE161" s="178"/>
      <c r="AF161" s="178"/>
      <c r="AG161" s="178"/>
      <c r="AH161" s="178"/>
      <c r="AI161" s="178"/>
      <c r="AJ161" s="178"/>
      <c r="AK161" s="178"/>
      <c r="AL161" s="178"/>
      <c r="AM161" s="178"/>
      <c r="AN161" s="178"/>
      <c r="AO161" s="178"/>
      <c r="AP161" s="110"/>
      <c r="AQ161" s="103"/>
      <c r="AR161" s="103"/>
      <c r="AS161" s="103"/>
    </row>
    <row r="162" spans="2:45" ht="18" customHeight="1" thickBot="1" x14ac:dyDescent="0.25">
      <c r="B162" s="96">
        <v>10</v>
      </c>
      <c r="C162" s="103"/>
      <c r="D162" s="103"/>
      <c r="E162" s="139" t="s">
        <v>39</v>
      </c>
      <c r="F162" s="72"/>
      <c r="G162" s="134"/>
      <c r="H162" s="137"/>
      <c r="I162" s="140"/>
      <c r="J162" s="222" t="str">
        <f>IFERROR(VLOOKUP($F162,補助対象機器一覧!$A$2:$K$474,2,FALSE),"")</f>
        <v/>
      </c>
      <c r="K162" s="223"/>
      <c r="L162" s="224"/>
      <c r="M162" s="137"/>
      <c r="N162" s="227" t="str">
        <f>IFERROR(VLOOKUP($F162,補助対象機器一覧!$A$2:$K$474,7,FALSE),"")</f>
        <v/>
      </c>
      <c r="O162" s="228"/>
      <c r="P162" s="228"/>
      <c r="Q162" s="228"/>
      <c r="R162" s="228"/>
      <c r="S162" s="228"/>
      <c r="T162" s="229"/>
      <c r="U162" s="137"/>
      <c r="V162" s="137"/>
      <c r="W162" s="103"/>
      <c r="X162" s="246" t="str">
        <f>IF($B162&lt;=入力シート!$F$22,""&amp;中間シート!X216,"")</f>
        <v/>
      </c>
      <c r="Y162" s="246"/>
      <c r="Z162" s="246"/>
      <c r="AA162" s="246"/>
      <c r="AB162" s="246"/>
      <c r="AC162" s="246"/>
      <c r="AD162" s="246"/>
      <c r="AE162" s="246"/>
      <c r="AF162" s="246"/>
      <c r="AG162" s="246"/>
      <c r="AH162" s="246"/>
      <c r="AI162" s="246"/>
      <c r="AJ162" s="246"/>
      <c r="AK162" s="246"/>
      <c r="AL162" s="246"/>
      <c r="AM162" s="246"/>
      <c r="AN162" s="246"/>
      <c r="AO162" s="246"/>
      <c r="AP162" s="110"/>
      <c r="AQ162" s="131">
        <f>IF(J162&lt;&gt;"",1,0)</f>
        <v>0</v>
      </c>
      <c r="AR162" s="103">
        <f>IF(H162&lt;&gt;"",1,0)</f>
        <v>0</v>
      </c>
      <c r="AS162" s="103"/>
    </row>
    <row r="163" spans="2:45" x14ac:dyDescent="0.2">
      <c r="C163" s="103"/>
      <c r="D163" s="103"/>
      <c r="E163" s="134"/>
      <c r="F163" s="135"/>
      <c r="G163" s="134"/>
      <c r="H163" s="134"/>
      <c r="I163" s="136"/>
      <c r="J163" s="137"/>
      <c r="K163" s="137"/>
      <c r="L163" s="137"/>
      <c r="M163" s="137"/>
      <c r="N163" s="137"/>
      <c r="O163" s="137"/>
      <c r="P163" s="137"/>
      <c r="Q163" s="137"/>
      <c r="R163" s="137"/>
      <c r="S163" s="137"/>
      <c r="T163" s="137"/>
      <c r="U163" s="137"/>
      <c r="V163" s="137"/>
      <c r="W163" s="103"/>
      <c r="X163" s="178" t="s">
        <v>95</v>
      </c>
      <c r="Y163" s="178"/>
      <c r="Z163" s="178"/>
      <c r="AA163" s="178"/>
      <c r="AB163" s="178"/>
      <c r="AC163" s="178"/>
      <c r="AD163" s="178"/>
      <c r="AE163" s="178"/>
      <c r="AF163" s="178"/>
      <c r="AG163" s="178"/>
      <c r="AH163" s="178"/>
      <c r="AI163" s="178"/>
      <c r="AJ163" s="178"/>
      <c r="AK163" s="178"/>
      <c r="AL163" s="178"/>
      <c r="AM163" s="178"/>
      <c r="AN163" s="178"/>
      <c r="AO163" s="178"/>
      <c r="AQ163" s="103"/>
      <c r="AR163" s="103"/>
      <c r="AS163" s="103"/>
    </row>
    <row r="164" spans="2:45" ht="15.6" thickBot="1" x14ac:dyDescent="0.25">
      <c r="C164" s="124"/>
      <c r="D164" s="124"/>
      <c r="E164" s="128"/>
      <c r="F164" s="132"/>
      <c r="G164" s="128"/>
      <c r="H164" s="128"/>
      <c r="I164" s="133"/>
      <c r="J164" s="129"/>
      <c r="K164" s="129"/>
      <c r="L164" s="129"/>
      <c r="M164" s="129"/>
      <c r="N164" s="129"/>
      <c r="O164" s="129"/>
      <c r="P164" s="129"/>
      <c r="Q164" s="129"/>
      <c r="R164" s="129"/>
      <c r="S164" s="129"/>
      <c r="T164" s="129"/>
      <c r="U164" s="129"/>
      <c r="V164" s="177"/>
      <c r="W164" s="124"/>
      <c r="X164" s="178" t="s">
        <v>95</v>
      </c>
      <c r="Y164" s="178"/>
      <c r="Z164" s="178"/>
      <c r="AA164" s="178"/>
      <c r="AB164" s="178"/>
      <c r="AC164" s="178"/>
      <c r="AD164" s="178"/>
      <c r="AE164" s="178"/>
      <c r="AF164" s="178"/>
      <c r="AG164" s="178"/>
      <c r="AH164" s="178"/>
      <c r="AI164" s="178"/>
      <c r="AJ164" s="178"/>
      <c r="AK164" s="178"/>
      <c r="AL164" s="178"/>
      <c r="AM164" s="178"/>
      <c r="AN164" s="178"/>
      <c r="AO164" s="178"/>
      <c r="AQ164" s="103"/>
      <c r="AR164" s="103"/>
      <c r="AS164" s="103"/>
    </row>
    <row r="165" spans="2:45" ht="18" customHeight="1" thickBot="1" x14ac:dyDescent="0.25">
      <c r="B165" s="96">
        <v>11</v>
      </c>
      <c r="C165" s="124"/>
      <c r="D165" s="125" t="s">
        <v>69</v>
      </c>
      <c r="E165" s="126" t="s">
        <v>37</v>
      </c>
      <c r="F165" s="72"/>
      <c r="G165" s="124"/>
      <c r="H165" s="177"/>
      <c r="I165" s="127"/>
      <c r="J165" s="222" t="str">
        <f>IFERROR(VLOOKUP($F165,補助対象機器一覧!$A$2:$K$474,2,FALSE),"")</f>
        <v/>
      </c>
      <c r="K165" s="223"/>
      <c r="L165" s="224"/>
      <c r="M165" s="129"/>
      <c r="N165" s="227" t="str">
        <f>IFERROR(VLOOKUP($F165,補助対象機器一覧!$A$2:$K$474,7,FALSE),"")</f>
        <v/>
      </c>
      <c r="O165" s="228"/>
      <c r="P165" s="228"/>
      <c r="Q165" s="228"/>
      <c r="R165" s="228"/>
      <c r="S165" s="228"/>
      <c r="T165" s="229"/>
      <c r="U165" s="129"/>
      <c r="V165" s="177"/>
      <c r="W165" s="124"/>
      <c r="X165" s="246" t="str">
        <f>IF($B165&lt;=入力シート!$F$22,""&amp;中間シート!X217,"")</f>
        <v/>
      </c>
      <c r="Y165" s="246"/>
      <c r="Z165" s="246"/>
      <c r="AA165" s="246"/>
      <c r="AB165" s="246"/>
      <c r="AC165" s="246"/>
      <c r="AD165" s="246"/>
      <c r="AE165" s="246"/>
      <c r="AF165" s="246"/>
      <c r="AG165" s="246"/>
      <c r="AH165" s="246"/>
      <c r="AI165" s="246"/>
      <c r="AJ165" s="246"/>
      <c r="AK165" s="246"/>
      <c r="AL165" s="246"/>
      <c r="AM165" s="246"/>
      <c r="AN165" s="246"/>
      <c r="AO165" s="246"/>
      <c r="AQ165" s="131">
        <f>IF(J165&lt;&gt;"",1,0)</f>
        <v>0</v>
      </c>
      <c r="AR165" s="103">
        <f>IF(H165&lt;&gt;"",1,0)</f>
        <v>0</v>
      </c>
      <c r="AS165" s="103"/>
    </row>
    <row r="166" spans="2:45" ht="5.0999999999999996" customHeight="1" thickBot="1" x14ac:dyDescent="0.25">
      <c r="C166" s="124"/>
      <c r="D166" s="124"/>
      <c r="E166" s="128"/>
      <c r="F166" s="129"/>
      <c r="G166" s="128"/>
      <c r="H166" s="177"/>
      <c r="I166" s="127"/>
      <c r="J166" s="129"/>
      <c r="K166" s="129"/>
      <c r="L166" s="129"/>
      <c r="M166" s="129"/>
      <c r="N166" s="129"/>
      <c r="O166" s="129"/>
      <c r="P166" s="129"/>
      <c r="Q166" s="129"/>
      <c r="R166" s="129"/>
      <c r="S166" s="129"/>
      <c r="T166" s="129"/>
      <c r="U166" s="129"/>
      <c r="V166" s="177"/>
      <c r="W166" s="124"/>
      <c r="X166" s="178" t="s">
        <v>95</v>
      </c>
      <c r="Y166" s="178"/>
      <c r="Z166" s="178"/>
      <c r="AA166" s="178"/>
      <c r="AB166" s="178"/>
      <c r="AC166" s="178"/>
      <c r="AD166" s="178"/>
      <c r="AE166" s="178"/>
      <c r="AF166" s="178"/>
      <c r="AG166" s="178"/>
      <c r="AH166" s="178"/>
      <c r="AI166" s="178"/>
      <c r="AJ166" s="178"/>
      <c r="AK166" s="178"/>
      <c r="AL166" s="178"/>
      <c r="AM166" s="178"/>
      <c r="AN166" s="178"/>
      <c r="AO166" s="178"/>
      <c r="AP166" s="110"/>
      <c r="AQ166" s="103"/>
      <c r="AR166" s="103"/>
      <c r="AS166" s="103"/>
    </row>
    <row r="167" spans="2:45" ht="18" customHeight="1" thickBot="1" x14ac:dyDescent="0.25">
      <c r="B167" s="96">
        <v>11</v>
      </c>
      <c r="C167" s="124"/>
      <c r="D167" s="124"/>
      <c r="E167" s="126" t="s">
        <v>38</v>
      </c>
      <c r="F167" s="72"/>
      <c r="G167" s="128"/>
      <c r="H167" s="177"/>
      <c r="I167" s="127"/>
      <c r="J167" s="222" t="str">
        <f>IFERROR(VLOOKUP($F167,補助対象機器一覧!$A$2:$K$474,2,FALSE),"")</f>
        <v/>
      </c>
      <c r="K167" s="223"/>
      <c r="L167" s="224"/>
      <c r="M167" s="129"/>
      <c r="N167" s="227" t="str">
        <f>IFERROR(VLOOKUP($F167,補助対象機器一覧!$A$2:$K$474,7,FALSE),"")</f>
        <v/>
      </c>
      <c r="O167" s="228"/>
      <c r="P167" s="228"/>
      <c r="Q167" s="228"/>
      <c r="R167" s="228"/>
      <c r="S167" s="228"/>
      <c r="T167" s="229"/>
      <c r="U167" s="129"/>
      <c r="V167" s="177"/>
      <c r="W167" s="124"/>
      <c r="X167" s="246" t="str">
        <f>IF($B167&lt;=入力シート!$F$22,""&amp;中間シート!X218,"")</f>
        <v/>
      </c>
      <c r="Y167" s="246"/>
      <c r="Z167" s="246"/>
      <c r="AA167" s="246"/>
      <c r="AB167" s="246"/>
      <c r="AC167" s="246"/>
      <c r="AD167" s="246"/>
      <c r="AE167" s="246"/>
      <c r="AF167" s="246"/>
      <c r="AG167" s="246"/>
      <c r="AH167" s="246"/>
      <c r="AI167" s="246"/>
      <c r="AJ167" s="246"/>
      <c r="AK167" s="246"/>
      <c r="AL167" s="246"/>
      <c r="AM167" s="246"/>
      <c r="AN167" s="246"/>
      <c r="AO167" s="246"/>
      <c r="AP167" s="110"/>
      <c r="AQ167" s="131">
        <f>IF(J167&lt;&gt;"",1,0)</f>
        <v>0</v>
      </c>
      <c r="AR167" s="103">
        <f>IF(H167&lt;&gt;"",1,0)</f>
        <v>0</v>
      </c>
      <c r="AS167" s="103"/>
    </row>
    <row r="168" spans="2:45" ht="5.0999999999999996" customHeight="1" thickBot="1" x14ac:dyDescent="0.25">
      <c r="C168" s="124"/>
      <c r="D168" s="124"/>
      <c r="E168" s="126"/>
      <c r="F168" s="132"/>
      <c r="G168" s="128"/>
      <c r="H168" s="177"/>
      <c r="I168" s="127"/>
      <c r="J168" s="132"/>
      <c r="K168" s="132"/>
      <c r="L168" s="132"/>
      <c r="M168" s="129"/>
      <c r="N168" s="132"/>
      <c r="O168" s="132"/>
      <c r="P168" s="132"/>
      <c r="Q168" s="129"/>
      <c r="R168" s="132"/>
      <c r="S168" s="132"/>
      <c r="T168" s="132"/>
      <c r="U168" s="129"/>
      <c r="V168" s="177"/>
      <c r="W168" s="124"/>
      <c r="X168" s="178" t="s">
        <v>95</v>
      </c>
      <c r="Y168" s="178"/>
      <c r="Z168" s="178"/>
      <c r="AA168" s="178"/>
      <c r="AB168" s="178"/>
      <c r="AC168" s="178"/>
      <c r="AD168" s="178"/>
      <c r="AE168" s="178"/>
      <c r="AF168" s="178"/>
      <c r="AG168" s="178"/>
      <c r="AH168" s="178"/>
      <c r="AI168" s="178"/>
      <c r="AJ168" s="178"/>
      <c r="AK168" s="178"/>
      <c r="AL168" s="178"/>
      <c r="AM168" s="178"/>
      <c r="AN168" s="178"/>
      <c r="AO168" s="178"/>
      <c r="AP168" s="110"/>
      <c r="AQ168" s="103"/>
      <c r="AR168" s="103"/>
      <c r="AS168" s="103"/>
    </row>
    <row r="169" spans="2:45" ht="18" customHeight="1" thickBot="1" x14ac:dyDescent="0.25">
      <c r="B169" s="96">
        <v>11</v>
      </c>
      <c r="C169" s="124"/>
      <c r="D169" s="124"/>
      <c r="E169" s="126" t="s">
        <v>39</v>
      </c>
      <c r="F169" s="72"/>
      <c r="G169" s="128"/>
      <c r="H169" s="177"/>
      <c r="I169" s="127"/>
      <c r="J169" s="222" t="str">
        <f>IFERROR(VLOOKUP($F169,補助対象機器一覧!$A$2:$K$474,2,FALSE),"")</f>
        <v/>
      </c>
      <c r="K169" s="223"/>
      <c r="L169" s="224"/>
      <c r="M169" s="129"/>
      <c r="N169" s="227" t="str">
        <f>IFERROR(VLOOKUP($F169,補助対象機器一覧!$A$2:$K$474,7,FALSE),"")</f>
        <v/>
      </c>
      <c r="O169" s="228"/>
      <c r="P169" s="228"/>
      <c r="Q169" s="228"/>
      <c r="R169" s="228"/>
      <c r="S169" s="228"/>
      <c r="T169" s="229"/>
      <c r="U169" s="129"/>
      <c r="V169" s="177"/>
      <c r="W169" s="124"/>
      <c r="X169" s="246" t="str">
        <f>IF($B169&lt;=入力シート!$F$22,""&amp;中間シート!X219,"")</f>
        <v/>
      </c>
      <c r="Y169" s="246"/>
      <c r="Z169" s="246"/>
      <c r="AA169" s="246"/>
      <c r="AB169" s="246"/>
      <c r="AC169" s="246"/>
      <c r="AD169" s="246"/>
      <c r="AE169" s="246"/>
      <c r="AF169" s="246"/>
      <c r="AG169" s="246"/>
      <c r="AH169" s="246"/>
      <c r="AI169" s="246"/>
      <c r="AJ169" s="246"/>
      <c r="AK169" s="246"/>
      <c r="AL169" s="246"/>
      <c r="AM169" s="246"/>
      <c r="AN169" s="246"/>
      <c r="AO169" s="246"/>
      <c r="AP169" s="110"/>
      <c r="AQ169" s="131">
        <f>IF(J169&lt;&gt;"",1,0)</f>
        <v>0</v>
      </c>
      <c r="AR169" s="103">
        <f>IF(H169&lt;&gt;"",1,0)</f>
        <v>0</v>
      </c>
      <c r="AS169" s="103"/>
    </row>
    <row r="170" spans="2:45" x14ac:dyDescent="0.2">
      <c r="C170" s="124"/>
      <c r="D170" s="124"/>
      <c r="E170" s="128"/>
      <c r="F170" s="132"/>
      <c r="G170" s="128"/>
      <c r="H170" s="128"/>
      <c r="I170" s="133"/>
      <c r="J170" s="129"/>
      <c r="K170" s="129"/>
      <c r="L170" s="129"/>
      <c r="M170" s="129"/>
      <c r="N170" s="129"/>
      <c r="O170" s="129"/>
      <c r="P170" s="129"/>
      <c r="Q170" s="129"/>
      <c r="R170" s="129"/>
      <c r="S170" s="129"/>
      <c r="T170" s="129"/>
      <c r="U170" s="129"/>
      <c r="V170" s="177"/>
      <c r="W170" s="124"/>
      <c r="X170" s="178" t="s">
        <v>95</v>
      </c>
      <c r="Y170" s="178"/>
      <c r="Z170" s="178"/>
      <c r="AA170" s="178"/>
      <c r="AB170" s="178"/>
      <c r="AC170" s="178"/>
      <c r="AD170" s="178"/>
      <c r="AE170" s="178"/>
      <c r="AF170" s="178"/>
      <c r="AG170" s="178"/>
      <c r="AH170" s="178"/>
      <c r="AI170" s="178"/>
      <c r="AJ170" s="178"/>
      <c r="AK170" s="178"/>
      <c r="AL170" s="178"/>
      <c r="AM170" s="178"/>
      <c r="AN170" s="178"/>
      <c r="AO170" s="178"/>
      <c r="AQ170" s="103"/>
      <c r="AR170" s="103"/>
      <c r="AS170" s="103"/>
    </row>
    <row r="171" spans="2:45" ht="15.6" thickBot="1" x14ac:dyDescent="0.25">
      <c r="C171" s="103"/>
      <c r="D171" s="103"/>
      <c r="E171" s="134"/>
      <c r="F171" s="135"/>
      <c r="G171" s="134"/>
      <c r="H171" s="134"/>
      <c r="I171" s="136"/>
      <c r="J171" s="137"/>
      <c r="K171" s="137"/>
      <c r="L171" s="137"/>
      <c r="M171" s="137"/>
      <c r="N171" s="137"/>
      <c r="O171" s="137"/>
      <c r="P171" s="137"/>
      <c r="Q171" s="137"/>
      <c r="R171" s="137"/>
      <c r="S171" s="137"/>
      <c r="T171" s="137"/>
      <c r="U171" s="137"/>
      <c r="V171" s="137"/>
      <c r="W171" s="103"/>
      <c r="X171" s="178" t="s">
        <v>95</v>
      </c>
      <c r="Y171" s="178"/>
      <c r="Z171" s="178"/>
      <c r="AA171" s="178"/>
      <c r="AB171" s="178"/>
      <c r="AC171" s="178"/>
      <c r="AD171" s="178"/>
      <c r="AE171" s="178"/>
      <c r="AF171" s="178"/>
      <c r="AG171" s="178"/>
      <c r="AH171" s="178"/>
      <c r="AI171" s="178"/>
      <c r="AJ171" s="178"/>
      <c r="AK171" s="178"/>
      <c r="AL171" s="178"/>
      <c r="AM171" s="178"/>
      <c r="AN171" s="178"/>
      <c r="AO171" s="178"/>
      <c r="AQ171" s="103"/>
      <c r="AR171" s="103"/>
      <c r="AS171" s="103"/>
    </row>
    <row r="172" spans="2:45" ht="18" customHeight="1" thickBot="1" x14ac:dyDescent="0.25">
      <c r="B172" s="96">
        <v>12</v>
      </c>
      <c r="C172" s="103"/>
      <c r="D172" s="138" t="s">
        <v>70</v>
      </c>
      <c r="E172" s="139" t="s">
        <v>37</v>
      </c>
      <c r="F172" s="72"/>
      <c r="G172" s="103"/>
      <c r="H172" s="137"/>
      <c r="I172" s="140"/>
      <c r="J172" s="222" t="str">
        <f>IFERROR(VLOOKUP($F172,補助対象機器一覧!$A$2:$K$474,2,FALSE),"")</f>
        <v/>
      </c>
      <c r="K172" s="223"/>
      <c r="L172" s="224"/>
      <c r="M172" s="137"/>
      <c r="N172" s="227" t="str">
        <f>IFERROR(VLOOKUP($F172,補助対象機器一覧!$A$2:$K$474,7,FALSE),"")</f>
        <v/>
      </c>
      <c r="O172" s="228"/>
      <c r="P172" s="228"/>
      <c r="Q172" s="228"/>
      <c r="R172" s="228"/>
      <c r="S172" s="228"/>
      <c r="T172" s="229"/>
      <c r="U172" s="137"/>
      <c r="V172" s="137"/>
      <c r="W172" s="103"/>
      <c r="X172" s="246" t="str">
        <f>IF($B172&lt;=入力シート!$F$22,""&amp;中間シート!X220,"")</f>
        <v/>
      </c>
      <c r="Y172" s="246"/>
      <c r="Z172" s="246"/>
      <c r="AA172" s="246"/>
      <c r="AB172" s="246"/>
      <c r="AC172" s="246"/>
      <c r="AD172" s="246"/>
      <c r="AE172" s="246"/>
      <c r="AF172" s="246"/>
      <c r="AG172" s="246"/>
      <c r="AH172" s="246"/>
      <c r="AI172" s="246"/>
      <c r="AJ172" s="246"/>
      <c r="AK172" s="246"/>
      <c r="AL172" s="246"/>
      <c r="AM172" s="246"/>
      <c r="AN172" s="246"/>
      <c r="AO172" s="246"/>
      <c r="AQ172" s="131">
        <f>IF(J172&lt;&gt;"",1,0)</f>
        <v>0</v>
      </c>
      <c r="AR172" s="103">
        <f>IF(H172&lt;&gt;"",1,0)</f>
        <v>0</v>
      </c>
      <c r="AS172" s="103"/>
    </row>
    <row r="173" spans="2:45" ht="5.0999999999999996" customHeight="1" thickBot="1" x14ac:dyDescent="0.25">
      <c r="C173" s="103"/>
      <c r="D173" s="103"/>
      <c r="E173" s="134"/>
      <c r="F173" s="137"/>
      <c r="G173" s="134"/>
      <c r="H173" s="137"/>
      <c r="I173" s="140"/>
      <c r="J173" s="137"/>
      <c r="K173" s="137"/>
      <c r="L173" s="137"/>
      <c r="M173" s="137"/>
      <c r="N173" s="137"/>
      <c r="O173" s="137"/>
      <c r="P173" s="137"/>
      <c r="Q173" s="137"/>
      <c r="R173" s="137"/>
      <c r="S173" s="137"/>
      <c r="T173" s="137"/>
      <c r="U173" s="137"/>
      <c r="V173" s="137"/>
      <c r="W173" s="103"/>
      <c r="X173" s="178" t="s">
        <v>95</v>
      </c>
      <c r="Y173" s="178"/>
      <c r="Z173" s="178"/>
      <c r="AA173" s="178"/>
      <c r="AB173" s="178"/>
      <c r="AC173" s="178"/>
      <c r="AD173" s="178"/>
      <c r="AE173" s="178"/>
      <c r="AF173" s="178"/>
      <c r="AG173" s="178"/>
      <c r="AH173" s="178"/>
      <c r="AI173" s="178"/>
      <c r="AJ173" s="178"/>
      <c r="AK173" s="178"/>
      <c r="AL173" s="178"/>
      <c r="AM173" s="178"/>
      <c r="AN173" s="178"/>
      <c r="AO173" s="178"/>
      <c r="AP173" s="110"/>
      <c r="AQ173" s="103"/>
      <c r="AR173" s="103"/>
      <c r="AS173" s="103"/>
    </row>
    <row r="174" spans="2:45" ht="18" customHeight="1" thickBot="1" x14ac:dyDescent="0.25">
      <c r="B174" s="96">
        <v>12</v>
      </c>
      <c r="C174" s="103"/>
      <c r="D174" s="103"/>
      <c r="E174" s="139" t="s">
        <v>38</v>
      </c>
      <c r="F174" s="72"/>
      <c r="G174" s="134"/>
      <c r="H174" s="137"/>
      <c r="I174" s="140"/>
      <c r="J174" s="222" t="str">
        <f>IFERROR(VLOOKUP($F174,補助対象機器一覧!$A$2:$K$474,2,FALSE),"")</f>
        <v/>
      </c>
      <c r="K174" s="223"/>
      <c r="L174" s="224"/>
      <c r="M174" s="137"/>
      <c r="N174" s="227" t="str">
        <f>IFERROR(VLOOKUP($F174,補助対象機器一覧!$A$2:$K$474,7,FALSE),"")</f>
        <v/>
      </c>
      <c r="O174" s="228"/>
      <c r="P174" s="228"/>
      <c r="Q174" s="228"/>
      <c r="R174" s="228"/>
      <c r="S174" s="228"/>
      <c r="T174" s="229"/>
      <c r="U174" s="137"/>
      <c r="V174" s="137"/>
      <c r="W174" s="103"/>
      <c r="X174" s="246" t="str">
        <f>IF($B174&lt;=入力シート!$F$22,""&amp;中間シート!X221,"")</f>
        <v/>
      </c>
      <c r="Y174" s="246"/>
      <c r="Z174" s="246"/>
      <c r="AA174" s="246"/>
      <c r="AB174" s="246"/>
      <c r="AC174" s="246"/>
      <c r="AD174" s="246"/>
      <c r="AE174" s="246"/>
      <c r="AF174" s="246"/>
      <c r="AG174" s="246"/>
      <c r="AH174" s="246"/>
      <c r="AI174" s="246"/>
      <c r="AJ174" s="246"/>
      <c r="AK174" s="246"/>
      <c r="AL174" s="246"/>
      <c r="AM174" s="246"/>
      <c r="AN174" s="246"/>
      <c r="AO174" s="246"/>
      <c r="AP174" s="110"/>
      <c r="AQ174" s="131">
        <f>IF(J174&lt;&gt;"",1,0)</f>
        <v>0</v>
      </c>
      <c r="AR174" s="103">
        <f>IF(H174&lt;&gt;"",1,0)</f>
        <v>0</v>
      </c>
      <c r="AS174" s="103"/>
    </row>
    <row r="175" spans="2:45" ht="5.0999999999999996" customHeight="1" thickBot="1" x14ac:dyDescent="0.25">
      <c r="C175" s="103"/>
      <c r="D175" s="103"/>
      <c r="E175" s="139"/>
      <c r="F175" s="135"/>
      <c r="G175" s="134"/>
      <c r="H175" s="137"/>
      <c r="I175" s="140"/>
      <c r="J175" s="135"/>
      <c r="K175" s="135"/>
      <c r="L175" s="135"/>
      <c r="M175" s="137"/>
      <c r="N175" s="135"/>
      <c r="O175" s="135"/>
      <c r="P175" s="135"/>
      <c r="Q175" s="137"/>
      <c r="R175" s="135"/>
      <c r="S175" s="135"/>
      <c r="T175" s="135"/>
      <c r="U175" s="137"/>
      <c r="V175" s="137"/>
      <c r="W175" s="103"/>
      <c r="X175" s="178" t="s">
        <v>95</v>
      </c>
      <c r="Y175" s="178"/>
      <c r="Z175" s="178"/>
      <c r="AA175" s="178"/>
      <c r="AB175" s="178"/>
      <c r="AC175" s="178"/>
      <c r="AD175" s="178"/>
      <c r="AE175" s="178"/>
      <c r="AF175" s="178"/>
      <c r="AG175" s="178"/>
      <c r="AH175" s="178"/>
      <c r="AI175" s="178"/>
      <c r="AJ175" s="178"/>
      <c r="AK175" s="178"/>
      <c r="AL175" s="178"/>
      <c r="AM175" s="178"/>
      <c r="AN175" s="178"/>
      <c r="AO175" s="178"/>
      <c r="AP175" s="110"/>
      <c r="AQ175" s="103"/>
      <c r="AR175" s="103"/>
      <c r="AS175" s="103"/>
    </row>
    <row r="176" spans="2:45" ht="18" customHeight="1" thickBot="1" x14ac:dyDescent="0.25">
      <c r="B176" s="96">
        <v>12</v>
      </c>
      <c r="C176" s="103"/>
      <c r="D176" s="103"/>
      <c r="E176" s="139" t="s">
        <v>39</v>
      </c>
      <c r="F176" s="72"/>
      <c r="G176" s="134"/>
      <c r="H176" s="137"/>
      <c r="I176" s="140"/>
      <c r="J176" s="222" t="str">
        <f>IFERROR(VLOOKUP($F176,補助対象機器一覧!$A$2:$K$474,2,FALSE),"")</f>
        <v/>
      </c>
      <c r="K176" s="223"/>
      <c r="L176" s="224"/>
      <c r="M176" s="137"/>
      <c r="N176" s="227" t="str">
        <f>IFERROR(VLOOKUP($F176,補助対象機器一覧!$A$2:$K$474,7,FALSE),"")</f>
        <v/>
      </c>
      <c r="O176" s="228"/>
      <c r="P176" s="228"/>
      <c r="Q176" s="228"/>
      <c r="R176" s="228"/>
      <c r="S176" s="228"/>
      <c r="T176" s="229"/>
      <c r="U176" s="137"/>
      <c r="V176" s="137"/>
      <c r="W176" s="103"/>
      <c r="X176" s="246" t="str">
        <f>IF($B176&lt;=入力シート!$F$22,""&amp;中間シート!X222,"")</f>
        <v/>
      </c>
      <c r="Y176" s="246"/>
      <c r="Z176" s="246"/>
      <c r="AA176" s="246"/>
      <c r="AB176" s="246"/>
      <c r="AC176" s="246"/>
      <c r="AD176" s="246"/>
      <c r="AE176" s="246"/>
      <c r="AF176" s="246"/>
      <c r="AG176" s="246"/>
      <c r="AH176" s="246"/>
      <c r="AI176" s="246"/>
      <c r="AJ176" s="246"/>
      <c r="AK176" s="246"/>
      <c r="AL176" s="246"/>
      <c r="AM176" s="246"/>
      <c r="AN176" s="246"/>
      <c r="AO176" s="246"/>
      <c r="AP176" s="110"/>
      <c r="AQ176" s="131">
        <f>IF(J176&lt;&gt;"",1,0)</f>
        <v>0</v>
      </c>
      <c r="AR176" s="103">
        <f>IF(H176&lt;&gt;"",1,0)</f>
        <v>0</v>
      </c>
      <c r="AS176" s="103"/>
    </row>
    <row r="177" spans="2:45" x14ac:dyDescent="0.2">
      <c r="C177" s="103"/>
      <c r="D177" s="103"/>
      <c r="E177" s="134"/>
      <c r="F177" s="135"/>
      <c r="G177" s="134"/>
      <c r="H177" s="134"/>
      <c r="I177" s="136"/>
      <c r="J177" s="137"/>
      <c r="K177" s="137"/>
      <c r="L177" s="137"/>
      <c r="M177" s="137"/>
      <c r="N177" s="137"/>
      <c r="O177" s="137"/>
      <c r="P177" s="137"/>
      <c r="Q177" s="137"/>
      <c r="R177" s="137"/>
      <c r="S177" s="137"/>
      <c r="T177" s="137"/>
      <c r="U177" s="137"/>
      <c r="V177" s="137"/>
      <c r="W177" s="103"/>
      <c r="X177" s="178" t="s">
        <v>95</v>
      </c>
      <c r="Y177" s="178"/>
      <c r="Z177" s="178"/>
      <c r="AA177" s="178"/>
      <c r="AB177" s="178"/>
      <c r="AC177" s="178"/>
      <c r="AD177" s="178"/>
      <c r="AE177" s="178"/>
      <c r="AF177" s="178"/>
      <c r="AG177" s="178"/>
      <c r="AH177" s="178"/>
      <c r="AI177" s="178"/>
      <c r="AJ177" s="178"/>
      <c r="AK177" s="178"/>
      <c r="AL177" s="178"/>
      <c r="AM177" s="178"/>
      <c r="AN177" s="178"/>
      <c r="AO177" s="178"/>
      <c r="AQ177" s="103"/>
      <c r="AR177" s="103"/>
      <c r="AS177" s="103"/>
    </row>
    <row r="178" spans="2:45" ht="15.6" thickBot="1" x14ac:dyDescent="0.25">
      <c r="C178" s="124"/>
      <c r="D178" s="124"/>
      <c r="E178" s="128"/>
      <c r="F178" s="132"/>
      <c r="G178" s="128"/>
      <c r="H178" s="128"/>
      <c r="I178" s="133"/>
      <c r="J178" s="129"/>
      <c r="K178" s="129"/>
      <c r="L178" s="129"/>
      <c r="M178" s="129"/>
      <c r="N178" s="129"/>
      <c r="O178" s="129"/>
      <c r="P178" s="129"/>
      <c r="Q178" s="129"/>
      <c r="R178" s="129"/>
      <c r="S178" s="129"/>
      <c r="T178" s="129"/>
      <c r="U178" s="129"/>
      <c r="V178" s="177"/>
      <c r="W178" s="124"/>
      <c r="X178" s="178" t="s">
        <v>95</v>
      </c>
      <c r="Y178" s="178"/>
      <c r="Z178" s="178"/>
      <c r="AA178" s="178"/>
      <c r="AB178" s="178"/>
      <c r="AC178" s="178"/>
      <c r="AD178" s="178"/>
      <c r="AE178" s="178"/>
      <c r="AF178" s="178"/>
      <c r="AG178" s="178"/>
      <c r="AH178" s="178"/>
      <c r="AI178" s="178"/>
      <c r="AJ178" s="178"/>
      <c r="AK178" s="178"/>
      <c r="AL178" s="178"/>
      <c r="AM178" s="178"/>
      <c r="AN178" s="178"/>
      <c r="AO178" s="178"/>
      <c r="AQ178" s="103"/>
      <c r="AR178" s="103"/>
      <c r="AS178" s="103"/>
    </row>
    <row r="179" spans="2:45" ht="18" customHeight="1" thickBot="1" x14ac:dyDescent="0.25">
      <c r="B179" s="96">
        <v>13</v>
      </c>
      <c r="C179" s="124"/>
      <c r="D179" s="125" t="s">
        <v>71</v>
      </c>
      <c r="E179" s="126" t="s">
        <v>37</v>
      </c>
      <c r="F179" s="72"/>
      <c r="G179" s="124"/>
      <c r="H179" s="177"/>
      <c r="I179" s="127"/>
      <c r="J179" s="222" t="str">
        <f>IFERROR(VLOOKUP($F179,補助対象機器一覧!$A$2:$K$474,2,FALSE),"")</f>
        <v/>
      </c>
      <c r="K179" s="223"/>
      <c r="L179" s="224"/>
      <c r="M179" s="129"/>
      <c r="N179" s="227" t="str">
        <f>IFERROR(VLOOKUP($F179,補助対象機器一覧!$A$2:$K$474,7,FALSE),"")</f>
        <v/>
      </c>
      <c r="O179" s="228"/>
      <c r="P179" s="228"/>
      <c r="Q179" s="228"/>
      <c r="R179" s="228"/>
      <c r="S179" s="228"/>
      <c r="T179" s="229"/>
      <c r="U179" s="129"/>
      <c r="V179" s="177"/>
      <c r="W179" s="124"/>
      <c r="X179" s="246" t="str">
        <f>IF($B179&lt;=入力シート!$F$22,""&amp;中間シート!X223,"")</f>
        <v/>
      </c>
      <c r="Y179" s="246"/>
      <c r="Z179" s="246"/>
      <c r="AA179" s="246"/>
      <c r="AB179" s="246"/>
      <c r="AC179" s="246"/>
      <c r="AD179" s="246"/>
      <c r="AE179" s="246"/>
      <c r="AF179" s="246"/>
      <c r="AG179" s="246"/>
      <c r="AH179" s="246"/>
      <c r="AI179" s="246"/>
      <c r="AJ179" s="246"/>
      <c r="AK179" s="246"/>
      <c r="AL179" s="246"/>
      <c r="AM179" s="246"/>
      <c r="AN179" s="246"/>
      <c r="AO179" s="246"/>
      <c r="AQ179" s="131">
        <f>IF(J179&lt;&gt;"",1,0)</f>
        <v>0</v>
      </c>
      <c r="AR179" s="103">
        <f>IF(H179&lt;&gt;"",1,0)</f>
        <v>0</v>
      </c>
      <c r="AS179" s="103"/>
    </row>
    <row r="180" spans="2:45" ht="5.0999999999999996" customHeight="1" thickBot="1" x14ac:dyDescent="0.25">
      <c r="C180" s="124"/>
      <c r="D180" s="124"/>
      <c r="E180" s="126"/>
      <c r="F180" s="129"/>
      <c r="G180" s="128"/>
      <c r="H180" s="177"/>
      <c r="I180" s="127"/>
      <c r="J180" s="129"/>
      <c r="K180" s="129"/>
      <c r="L180" s="129"/>
      <c r="M180" s="129"/>
      <c r="N180" s="129"/>
      <c r="O180" s="129"/>
      <c r="P180" s="129"/>
      <c r="Q180" s="129"/>
      <c r="R180" s="129"/>
      <c r="S180" s="129"/>
      <c r="T180" s="129"/>
      <c r="U180" s="129"/>
      <c r="V180" s="177"/>
      <c r="W180" s="124"/>
      <c r="X180" s="178" t="s">
        <v>95</v>
      </c>
      <c r="Y180" s="178"/>
      <c r="Z180" s="178"/>
      <c r="AA180" s="178"/>
      <c r="AB180" s="178"/>
      <c r="AC180" s="178"/>
      <c r="AD180" s="178"/>
      <c r="AE180" s="178"/>
      <c r="AF180" s="178"/>
      <c r="AG180" s="178"/>
      <c r="AH180" s="178"/>
      <c r="AI180" s="178"/>
      <c r="AJ180" s="178"/>
      <c r="AK180" s="178"/>
      <c r="AL180" s="178"/>
      <c r="AM180" s="178"/>
      <c r="AN180" s="178"/>
      <c r="AO180" s="178"/>
      <c r="AP180" s="110"/>
      <c r="AQ180" s="103"/>
      <c r="AR180" s="103"/>
      <c r="AS180" s="103"/>
    </row>
    <row r="181" spans="2:45" ht="18" customHeight="1" thickBot="1" x14ac:dyDescent="0.25">
      <c r="B181" s="96">
        <v>13</v>
      </c>
      <c r="C181" s="124"/>
      <c r="D181" s="124"/>
      <c r="E181" s="126" t="s">
        <v>38</v>
      </c>
      <c r="F181" s="72"/>
      <c r="G181" s="128"/>
      <c r="H181" s="177"/>
      <c r="I181" s="127"/>
      <c r="J181" s="222" t="str">
        <f>IFERROR(VLOOKUP($F181,補助対象機器一覧!$A$2:$K$474,2,FALSE),"")</f>
        <v/>
      </c>
      <c r="K181" s="223"/>
      <c r="L181" s="224"/>
      <c r="M181" s="129"/>
      <c r="N181" s="227" t="str">
        <f>IFERROR(VLOOKUP($F181,補助対象機器一覧!$A$2:$K$474,7,FALSE),"")</f>
        <v/>
      </c>
      <c r="O181" s="228"/>
      <c r="P181" s="228"/>
      <c r="Q181" s="228"/>
      <c r="R181" s="228"/>
      <c r="S181" s="228"/>
      <c r="T181" s="229"/>
      <c r="U181" s="129"/>
      <c r="V181" s="177"/>
      <c r="W181" s="124"/>
      <c r="X181" s="246" t="str">
        <f>IF($B181&lt;=入力シート!$F$22,""&amp;中間シート!X224,"")</f>
        <v/>
      </c>
      <c r="Y181" s="246"/>
      <c r="Z181" s="246"/>
      <c r="AA181" s="246"/>
      <c r="AB181" s="246"/>
      <c r="AC181" s="246"/>
      <c r="AD181" s="246"/>
      <c r="AE181" s="246"/>
      <c r="AF181" s="246"/>
      <c r="AG181" s="246"/>
      <c r="AH181" s="246"/>
      <c r="AI181" s="246"/>
      <c r="AJ181" s="246"/>
      <c r="AK181" s="246"/>
      <c r="AL181" s="246"/>
      <c r="AM181" s="246"/>
      <c r="AN181" s="246"/>
      <c r="AO181" s="246"/>
      <c r="AP181" s="110"/>
      <c r="AQ181" s="131">
        <f>IF(J181&lt;&gt;"",1,0)</f>
        <v>0</v>
      </c>
      <c r="AR181" s="103">
        <f>IF(H181&lt;&gt;"",1,0)</f>
        <v>0</v>
      </c>
      <c r="AS181" s="103"/>
    </row>
    <row r="182" spans="2:45" ht="5.0999999999999996" customHeight="1" thickBot="1" x14ac:dyDescent="0.25">
      <c r="C182" s="124"/>
      <c r="D182" s="124"/>
      <c r="E182" s="126"/>
      <c r="F182" s="132"/>
      <c r="G182" s="128"/>
      <c r="H182" s="177"/>
      <c r="I182" s="127"/>
      <c r="J182" s="132"/>
      <c r="K182" s="132"/>
      <c r="L182" s="132"/>
      <c r="M182" s="129"/>
      <c r="N182" s="132"/>
      <c r="O182" s="132"/>
      <c r="P182" s="132"/>
      <c r="Q182" s="129"/>
      <c r="R182" s="132"/>
      <c r="S182" s="132"/>
      <c r="T182" s="132"/>
      <c r="U182" s="129"/>
      <c r="V182" s="177"/>
      <c r="W182" s="124"/>
      <c r="X182" s="178" t="s">
        <v>95</v>
      </c>
      <c r="Y182" s="178"/>
      <c r="Z182" s="178"/>
      <c r="AA182" s="178"/>
      <c r="AB182" s="178"/>
      <c r="AC182" s="178"/>
      <c r="AD182" s="178"/>
      <c r="AE182" s="178"/>
      <c r="AF182" s="178"/>
      <c r="AG182" s="178"/>
      <c r="AH182" s="178"/>
      <c r="AI182" s="178"/>
      <c r="AJ182" s="178"/>
      <c r="AK182" s="178"/>
      <c r="AL182" s="178"/>
      <c r="AM182" s="178"/>
      <c r="AN182" s="178"/>
      <c r="AO182" s="178"/>
      <c r="AP182" s="110"/>
      <c r="AQ182" s="103"/>
      <c r="AR182" s="103"/>
      <c r="AS182" s="103"/>
    </row>
    <row r="183" spans="2:45" ht="18" customHeight="1" thickBot="1" x14ac:dyDescent="0.25">
      <c r="B183" s="96">
        <v>13</v>
      </c>
      <c r="C183" s="124"/>
      <c r="D183" s="124"/>
      <c r="E183" s="126" t="s">
        <v>39</v>
      </c>
      <c r="F183" s="72"/>
      <c r="G183" s="128"/>
      <c r="H183" s="177"/>
      <c r="I183" s="127"/>
      <c r="J183" s="222" t="str">
        <f>IFERROR(VLOOKUP($F183,補助対象機器一覧!$A$2:$K$474,2,FALSE),"")</f>
        <v/>
      </c>
      <c r="K183" s="223"/>
      <c r="L183" s="224"/>
      <c r="M183" s="129"/>
      <c r="N183" s="227" t="str">
        <f>IFERROR(VLOOKUP($F183,補助対象機器一覧!$A$2:$K$474,7,FALSE),"")</f>
        <v/>
      </c>
      <c r="O183" s="228"/>
      <c r="P183" s="228"/>
      <c r="Q183" s="228"/>
      <c r="R183" s="228"/>
      <c r="S183" s="228"/>
      <c r="T183" s="229"/>
      <c r="U183" s="129"/>
      <c r="V183" s="177"/>
      <c r="W183" s="124"/>
      <c r="X183" s="246" t="str">
        <f>IF($B183&lt;=入力シート!$F$22,""&amp;中間シート!X225,"")</f>
        <v/>
      </c>
      <c r="Y183" s="246"/>
      <c r="Z183" s="246"/>
      <c r="AA183" s="246"/>
      <c r="AB183" s="246"/>
      <c r="AC183" s="246"/>
      <c r="AD183" s="246"/>
      <c r="AE183" s="246"/>
      <c r="AF183" s="246"/>
      <c r="AG183" s="246"/>
      <c r="AH183" s="246"/>
      <c r="AI183" s="246"/>
      <c r="AJ183" s="246"/>
      <c r="AK183" s="246"/>
      <c r="AL183" s="246"/>
      <c r="AM183" s="246"/>
      <c r="AN183" s="246"/>
      <c r="AO183" s="246"/>
      <c r="AP183" s="110"/>
      <c r="AQ183" s="131">
        <f>IF(J183&lt;&gt;"",1,0)</f>
        <v>0</v>
      </c>
      <c r="AR183" s="103">
        <f>IF(H183&lt;&gt;"",1,0)</f>
        <v>0</v>
      </c>
      <c r="AS183" s="103"/>
    </row>
    <row r="184" spans="2:45" x14ac:dyDescent="0.2">
      <c r="C184" s="124"/>
      <c r="D184" s="124"/>
      <c r="E184" s="128"/>
      <c r="F184" s="132"/>
      <c r="G184" s="128"/>
      <c r="H184" s="128"/>
      <c r="I184" s="133"/>
      <c r="J184" s="129"/>
      <c r="K184" s="129"/>
      <c r="L184" s="129"/>
      <c r="M184" s="129"/>
      <c r="N184" s="129"/>
      <c r="O184" s="129"/>
      <c r="P184" s="129"/>
      <c r="Q184" s="129"/>
      <c r="R184" s="129"/>
      <c r="S184" s="129"/>
      <c r="T184" s="129"/>
      <c r="U184" s="129"/>
      <c r="V184" s="177"/>
      <c r="W184" s="124"/>
      <c r="X184" s="178" t="s">
        <v>95</v>
      </c>
      <c r="Y184" s="178"/>
      <c r="Z184" s="178"/>
      <c r="AA184" s="178"/>
      <c r="AB184" s="178"/>
      <c r="AC184" s="178"/>
      <c r="AD184" s="178"/>
      <c r="AE184" s="178"/>
      <c r="AF184" s="178"/>
      <c r="AG184" s="178"/>
      <c r="AH184" s="178"/>
      <c r="AI184" s="178"/>
      <c r="AJ184" s="178"/>
      <c r="AK184" s="178"/>
      <c r="AL184" s="178"/>
      <c r="AM184" s="178"/>
      <c r="AN184" s="178"/>
      <c r="AO184" s="178"/>
      <c r="AQ184" s="103"/>
      <c r="AR184" s="103"/>
      <c r="AS184" s="103"/>
    </row>
    <row r="185" spans="2:45" ht="15.6" thickBot="1" x14ac:dyDescent="0.25">
      <c r="C185" s="103"/>
      <c r="D185" s="103"/>
      <c r="E185" s="134"/>
      <c r="F185" s="135"/>
      <c r="G185" s="134"/>
      <c r="H185" s="134"/>
      <c r="I185" s="136"/>
      <c r="J185" s="137"/>
      <c r="K185" s="137"/>
      <c r="L185" s="137"/>
      <c r="M185" s="137"/>
      <c r="N185" s="137"/>
      <c r="O185" s="137"/>
      <c r="P185" s="137"/>
      <c r="Q185" s="137"/>
      <c r="R185" s="137"/>
      <c r="S185" s="137"/>
      <c r="T185" s="137"/>
      <c r="U185" s="137"/>
      <c r="V185" s="137"/>
      <c r="W185" s="103"/>
      <c r="X185" s="178" t="s">
        <v>95</v>
      </c>
      <c r="Y185" s="178"/>
      <c r="Z185" s="178"/>
      <c r="AA185" s="178"/>
      <c r="AB185" s="178"/>
      <c r="AC185" s="178"/>
      <c r="AD185" s="178"/>
      <c r="AE185" s="178"/>
      <c r="AF185" s="178"/>
      <c r="AG185" s="178"/>
      <c r="AH185" s="178"/>
      <c r="AI185" s="178"/>
      <c r="AJ185" s="178"/>
      <c r="AK185" s="178"/>
      <c r="AL185" s="178"/>
      <c r="AM185" s="178"/>
      <c r="AN185" s="178"/>
      <c r="AO185" s="178"/>
      <c r="AQ185" s="103"/>
      <c r="AR185" s="103"/>
      <c r="AS185" s="103"/>
    </row>
    <row r="186" spans="2:45" ht="18" customHeight="1" thickBot="1" x14ac:dyDescent="0.25">
      <c r="B186" s="96">
        <v>14</v>
      </c>
      <c r="C186" s="103"/>
      <c r="D186" s="138" t="s">
        <v>72</v>
      </c>
      <c r="E186" s="139" t="s">
        <v>37</v>
      </c>
      <c r="F186" s="72"/>
      <c r="G186" s="103"/>
      <c r="H186" s="137"/>
      <c r="I186" s="140"/>
      <c r="J186" s="222" t="str">
        <f>IFERROR(VLOOKUP($F186,補助対象機器一覧!$A$2:$K$474,2,FALSE),"")</f>
        <v/>
      </c>
      <c r="K186" s="223"/>
      <c r="L186" s="224"/>
      <c r="M186" s="137"/>
      <c r="N186" s="227" t="str">
        <f>IFERROR(VLOOKUP($F186,補助対象機器一覧!$A$2:$K$474,7,FALSE),"")</f>
        <v/>
      </c>
      <c r="O186" s="228"/>
      <c r="P186" s="228"/>
      <c r="Q186" s="228"/>
      <c r="R186" s="228"/>
      <c r="S186" s="228"/>
      <c r="T186" s="229"/>
      <c r="U186" s="137"/>
      <c r="V186" s="137"/>
      <c r="W186" s="103"/>
      <c r="X186" s="246" t="str">
        <f>IF($B186&lt;=入力シート!$F$22,""&amp;中間シート!X226,"")</f>
        <v/>
      </c>
      <c r="Y186" s="246"/>
      <c r="Z186" s="246"/>
      <c r="AA186" s="246"/>
      <c r="AB186" s="246"/>
      <c r="AC186" s="246"/>
      <c r="AD186" s="246"/>
      <c r="AE186" s="246"/>
      <c r="AF186" s="246"/>
      <c r="AG186" s="246"/>
      <c r="AH186" s="246"/>
      <c r="AI186" s="246"/>
      <c r="AJ186" s="246"/>
      <c r="AK186" s="246"/>
      <c r="AL186" s="246"/>
      <c r="AM186" s="246"/>
      <c r="AN186" s="246"/>
      <c r="AO186" s="246"/>
      <c r="AQ186" s="131">
        <f>IF(J186&lt;&gt;"",1,0)</f>
        <v>0</v>
      </c>
      <c r="AR186" s="103">
        <f>IF(H186&lt;&gt;"",1,0)</f>
        <v>0</v>
      </c>
      <c r="AS186" s="103"/>
    </row>
    <row r="187" spans="2:45" ht="5.0999999999999996" customHeight="1" thickBot="1" x14ac:dyDescent="0.25">
      <c r="C187" s="103"/>
      <c r="D187" s="103"/>
      <c r="E187" s="134"/>
      <c r="F187" s="137"/>
      <c r="G187" s="134"/>
      <c r="H187" s="137"/>
      <c r="I187" s="140"/>
      <c r="J187" s="137"/>
      <c r="K187" s="137"/>
      <c r="L187" s="137"/>
      <c r="M187" s="137"/>
      <c r="N187" s="137"/>
      <c r="O187" s="137"/>
      <c r="P187" s="137"/>
      <c r="Q187" s="137"/>
      <c r="R187" s="137"/>
      <c r="S187" s="137"/>
      <c r="T187" s="137"/>
      <c r="U187" s="137"/>
      <c r="V187" s="137"/>
      <c r="W187" s="103"/>
      <c r="X187" s="178" t="s">
        <v>95</v>
      </c>
      <c r="Y187" s="178"/>
      <c r="Z187" s="178"/>
      <c r="AA187" s="178"/>
      <c r="AB187" s="178"/>
      <c r="AC187" s="178"/>
      <c r="AD187" s="178"/>
      <c r="AE187" s="178"/>
      <c r="AF187" s="178"/>
      <c r="AG187" s="178"/>
      <c r="AH187" s="178"/>
      <c r="AI187" s="178"/>
      <c r="AJ187" s="178"/>
      <c r="AK187" s="178"/>
      <c r="AL187" s="178"/>
      <c r="AM187" s="178"/>
      <c r="AN187" s="178"/>
      <c r="AO187" s="178"/>
      <c r="AP187" s="110"/>
      <c r="AQ187" s="103"/>
      <c r="AR187" s="103"/>
      <c r="AS187" s="103"/>
    </row>
    <row r="188" spans="2:45" ht="18" customHeight="1" thickBot="1" x14ac:dyDescent="0.25">
      <c r="B188" s="96">
        <v>14</v>
      </c>
      <c r="C188" s="103"/>
      <c r="D188" s="103"/>
      <c r="E188" s="139" t="s">
        <v>38</v>
      </c>
      <c r="F188" s="72"/>
      <c r="G188" s="134"/>
      <c r="H188" s="137"/>
      <c r="I188" s="140"/>
      <c r="J188" s="222" t="str">
        <f>IFERROR(VLOOKUP($F188,補助対象機器一覧!$A$2:$K$474,2,FALSE),"")</f>
        <v/>
      </c>
      <c r="K188" s="223"/>
      <c r="L188" s="224"/>
      <c r="M188" s="137"/>
      <c r="N188" s="227" t="str">
        <f>IFERROR(VLOOKUP($F188,補助対象機器一覧!$A$2:$K$474,7,FALSE),"")</f>
        <v/>
      </c>
      <c r="O188" s="228"/>
      <c r="P188" s="228"/>
      <c r="Q188" s="228"/>
      <c r="R188" s="228"/>
      <c r="S188" s="228"/>
      <c r="T188" s="229"/>
      <c r="U188" s="137"/>
      <c r="V188" s="137"/>
      <c r="W188" s="103"/>
      <c r="X188" s="246" t="str">
        <f>IF($B188&lt;=入力シート!$F$22,""&amp;中間シート!X227,"")</f>
        <v/>
      </c>
      <c r="Y188" s="246"/>
      <c r="Z188" s="246"/>
      <c r="AA188" s="246"/>
      <c r="AB188" s="246"/>
      <c r="AC188" s="246"/>
      <c r="AD188" s="246"/>
      <c r="AE188" s="246"/>
      <c r="AF188" s="246"/>
      <c r="AG188" s="246"/>
      <c r="AH188" s="246"/>
      <c r="AI188" s="246"/>
      <c r="AJ188" s="246"/>
      <c r="AK188" s="246"/>
      <c r="AL188" s="246"/>
      <c r="AM188" s="246"/>
      <c r="AN188" s="246"/>
      <c r="AO188" s="246"/>
      <c r="AP188" s="110"/>
      <c r="AQ188" s="131">
        <f>IF(J188&lt;&gt;"",1,0)</f>
        <v>0</v>
      </c>
      <c r="AR188" s="103">
        <f>IF(H188&lt;&gt;"",1,0)</f>
        <v>0</v>
      </c>
      <c r="AS188" s="103"/>
    </row>
    <row r="189" spans="2:45" ht="5.0999999999999996" customHeight="1" thickBot="1" x14ac:dyDescent="0.25">
      <c r="C189" s="103"/>
      <c r="D189" s="103"/>
      <c r="E189" s="139"/>
      <c r="F189" s="135"/>
      <c r="G189" s="134"/>
      <c r="H189" s="137"/>
      <c r="I189" s="140"/>
      <c r="J189" s="135"/>
      <c r="K189" s="135"/>
      <c r="L189" s="135"/>
      <c r="M189" s="137"/>
      <c r="N189" s="135"/>
      <c r="O189" s="135"/>
      <c r="P189" s="135"/>
      <c r="Q189" s="137"/>
      <c r="R189" s="135"/>
      <c r="S189" s="135"/>
      <c r="T189" s="135"/>
      <c r="U189" s="137"/>
      <c r="V189" s="137"/>
      <c r="W189" s="103"/>
      <c r="X189" s="178" t="s">
        <v>95</v>
      </c>
      <c r="Y189" s="178"/>
      <c r="Z189" s="178"/>
      <c r="AA189" s="178"/>
      <c r="AB189" s="178"/>
      <c r="AC189" s="178"/>
      <c r="AD189" s="178"/>
      <c r="AE189" s="178"/>
      <c r="AF189" s="178"/>
      <c r="AG189" s="178"/>
      <c r="AH189" s="178"/>
      <c r="AI189" s="178"/>
      <c r="AJ189" s="178"/>
      <c r="AK189" s="178"/>
      <c r="AL189" s="178"/>
      <c r="AM189" s="178"/>
      <c r="AN189" s="178"/>
      <c r="AO189" s="178"/>
      <c r="AP189" s="110"/>
      <c r="AQ189" s="103"/>
      <c r="AR189" s="103"/>
      <c r="AS189" s="103"/>
    </row>
    <row r="190" spans="2:45" ht="18" customHeight="1" thickBot="1" x14ac:dyDescent="0.25">
      <c r="B190" s="96">
        <v>14</v>
      </c>
      <c r="C190" s="103"/>
      <c r="D190" s="103"/>
      <c r="E190" s="139" t="s">
        <v>39</v>
      </c>
      <c r="F190" s="72"/>
      <c r="G190" s="134"/>
      <c r="H190" s="137"/>
      <c r="I190" s="140"/>
      <c r="J190" s="222" t="str">
        <f>IFERROR(VLOOKUP($F190,補助対象機器一覧!$A$2:$K$474,2,FALSE),"")</f>
        <v/>
      </c>
      <c r="K190" s="223"/>
      <c r="L190" s="224"/>
      <c r="M190" s="137"/>
      <c r="N190" s="227" t="str">
        <f>IFERROR(VLOOKUP($F190,補助対象機器一覧!$A$2:$K$474,7,FALSE),"")</f>
        <v/>
      </c>
      <c r="O190" s="228"/>
      <c r="P190" s="228"/>
      <c r="Q190" s="228"/>
      <c r="R190" s="228"/>
      <c r="S190" s="228"/>
      <c r="T190" s="229"/>
      <c r="U190" s="137"/>
      <c r="V190" s="137"/>
      <c r="W190" s="103"/>
      <c r="X190" s="246" t="str">
        <f>IF($B190&lt;=入力シート!$F$22,""&amp;中間シート!X228,"")</f>
        <v/>
      </c>
      <c r="Y190" s="246"/>
      <c r="Z190" s="246"/>
      <c r="AA190" s="246"/>
      <c r="AB190" s="246"/>
      <c r="AC190" s="246"/>
      <c r="AD190" s="246"/>
      <c r="AE190" s="246"/>
      <c r="AF190" s="246"/>
      <c r="AG190" s="246"/>
      <c r="AH190" s="246"/>
      <c r="AI190" s="246"/>
      <c r="AJ190" s="246"/>
      <c r="AK190" s="246"/>
      <c r="AL190" s="246"/>
      <c r="AM190" s="246"/>
      <c r="AN190" s="246"/>
      <c r="AO190" s="246"/>
      <c r="AP190" s="110"/>
      <c r="AQ190" s="131">
        <f>IF(J190&lt;&gt;"",1,0)</f>
        <v>0</v>
      </c>
      <c r="AR190" s="103">
        <f>IF(H190&lt;&gt;"",1,0)</f>
        <v>0</v>
      </c>
      <c r="AS190" s="103"/>
    </row>
    <row r="191" spans="2:45" x14ac:dyDescent="0.2">
      <c r="C191" s="103"/>
      <c r="D191" s="103"/>
      <c r="E191" s="134"/>
      <c r="F191" s="135"/>
      <c r="G191" s="134"/>
      <c r="H191" s="134"/>
      <c r="I191" s="136"/>
      <c r="J191" s="137"/>
      <c r="K191" s="137"/>
      <c r="L191" s="137"/>
      <c r="M191" s="137"/>
      <c r="N191" s="137"/>
      <c r="O191" s="137"/>
      <c r="P191" s="137"/>
      <c r="Q191" s="137"/>
      <c r="R191" s="137"/>
      <c r="S191" s="137"/>
      <c r="T191" s="137"/>
      <c r="U191" s="137"/>
      <c r="V191" s="137"/>
      <c r="W191" s="103"/>
      <c r="X191" s="178" t="s">
        <v>95</v>
      </c>
      <c r="Y191" s="178"/>
      <c r="Z191" s="178"/>
      <c r="AA191" s="178"/>
      <c r="AB191" s="178"/>
      <c r="AC191" s="178"/>
      <c r="AD191" s="178"/>
      <c r="AE191" s="178"/>
      <c r="AF191" s="178"/>
      <c r="AG191" s="178"/>
      <c r="AH191" s="178"/>
      <c r="AI191" s="178"/>
      <c r="AJ191" s="178"/>
      <c r="AK191" s="178"/>
      <c r="AL191" s="178"/>
      <c r="AM191" s="178"/>
      <c r="AN191" s="178"/>
      <c r="AO191" s="178"/>
      <c r="AQ191" s="103"/>
      <c r="AR191" s="103"/>
      <c r="AS191" s="103"/>
    </row>
    <row r="192" spans="2:45" ht="15.6" thickBot="1" x14ac:dyDescent="0.25">
      <c r="C192" s="124"/>
      <c r="D192" s="124"/>
      <c r="E192" s="128"/>
      <c r="F192" s="132"/>
      <c r="G192" s="128"/>
      <c r="H192" s="128"/>
      <c r="I192" s="133"/>
      <c r="J192" s="129"/>
      <c r="K192" s="129"/>
      <c r="L192" s="129"/>
      <c r="M192" s="129"/>
      <c r="N192" s="129"/>
      <c r="O192" s="129"/>
      <c r="P192" s="129"/>
      <c r="Q192" s="129"/>
      <c r="R192" s="129"/>
      <c r="S192" s="129"/>
      <c r="T192" s="129"/>
      <c r="U192" s="129"/>
      <c r="V192" s="177"/>
      <c r="W192" s="124"/>
      <c r="X192" s="178" t="s">
        <v>95</v>
      </c>
      <c r="Y192" s="178"/>
      <c r="Z192" s="178"/>
      <c r="AA192" s="178"/>
      <c r="AB192" s="178"/>
      <c r="AC192" s="178"/>
      <c r="AD192" s="178"/>
      <c r="AE192" s="178"/>
      <c r="AF192" s="178"/>
      <c r="AG192" s="178"/>
      <c r="AH192" s="178"/>
      <c r="AI192" s="178"/>
      <c r="AJ192" s="178"/>
      <c r="AK192" s="178"/>
      <c r="AL192" s="178"/>
      <c r="AM192" s="178"/>
      <c r="AN192" s="178"/>
      <c r="AO192" s="178"/>
      <c r="AQ192" s="103"/>
      <c r="AR192" s="103"/>
      <c r="AS192" s="103"/>
    </row>
    <row r="193" spans="2:45" ht="18" customHeight="1" thickBot="1" x14ac:dyDescent="0.25">
      <c r="B193" s="96">
        <v>15</v>
      </c>
      <c r="C193" s="124"/>
      <c r="D193" s="125" t="s">
        <v>73</v>
      </c>
      <c r="E193" s="126" t="s">
        <v>37</v>
      </c>
      <c r="F193" s="72"/>
      <c r="G193" s="124"/>
      <c r="H193" s="177"/>
      <c r="I193" s="127"/>
      <c r="J193" s="222" t="str">
        <f>IFERROR(VLOOKUP($F193,補助対象機器一覧!$A$2:$K$474,2,FALSE),"")</f>
        <v/>
      </c>
      <c r="K193" s="223"/>
      <c r="L193" s="224"/>
      <c r="M193" s="129"/>
      <c r="N193" s="227" t="str">
        <f>IFERROR(VLOOKUP($F193,補助対象機器一覧!$A$2:$K$474,7,FALSE),"")</f>
        <v/>
      </c>
      <c r="O193" s="228"/>
      <c r="P193" s="228"/>
      <c r="Q193" s="228"/>
      <c r="R193" s="228"/>
      <c r="S193" s="228"/>
      <c r="T193" s="229"/>
      <c r="U193" s="129"/>
      <c r="V193" s="177"/>
      <c r="W193" s="124"/>
      <c r="X193" s="246" t="str">
        <f>IF($B193&lt;=入力シート!$F$22,""&amp;中間シート!X229,"")</f>
        <v/>
      </c>
      <c r="Y193" s="246"/>
      <c r="Z193" s="246"/>
      <c r="AA193" s="246"/>
      <c r="AB193" s="246"/>
      <c r="AC193" s="246"/>
      <c r="AD193" s="246"/>
      <c r="AE193" s="246"/>
      <c r="AF193" s="246"/>
      <c r="AG193" s="246"/>
      <c r="AH193" s="246"/>
      <c r="AI193" s="246"/>
      <c r="AJ193" s="246"/>
      <c r="AK193" s="246"/>
      <c r="AL193" s="246"/>
      <c r="AM193" s="246"/>
      <c r="AN193" s="246"/>
      <c r="AO193" s="246"/>
      <c r="AQ193" s="131">
        <f>IF(J193&lt;&gt;"",1,0)</f>
        <v>0</v>
      </c>
      <c r="AR193" s="103">
        <f>IF(H193&lt;&gt;"",1,0)</f>
        <v>0</v>
      </c>
      <c r="AS193" s="103"/>
    </row>
    <row r="194" spans="2:45" ht="5.0999999999999996" customHeight="1" thickBot="1" x14ac:dyDescent="0.25">
      <c r="C194" s="124"/>
      <c r="D194" s="124"/>
      <c r="E194" s="128"/>
      <c r="F194" s="129"/>
      <c r="G194" s="128"/>
      <c r="H194" s="177"/>
      <c r="I194" s="127"/>
      <c r="J194" s="129"/>
      <c r="K194" s="129"/>
      <c r="L194" s="129"/>
      <c r="M194" s="129"/>
      <c r="N194" s="129"/>
      <c r="O194" s="129"/>
      <c r="P194" s="129"/>
      <c r="Q194" s="129"/>
      <c r="R194" s="129"/>
      <c r="S194" s="129"/>
      <c r="T194" s="129"/>
      <c r="U194" s="129"/>
      <c r="V194" s="177"/>
      <c r="W194" s="124"/>
      <c r="X194" s="178" t="s">
        <v>95</v>
      </c>
      <c r="Y194" s="178"/>
      <c r="Z194" s="178"/>
      <c r="AA194" s="178"/>
      <c r="AB194" s="178"/>
      <c r="AC194" s="178"/>
      <c r="AD194" s="178"/>
      <c r="AE194" s="178"/>
      <c r="AF194" s="178"/>
      <c r="AG194" s="178"/>
      <c r="AH194" s="178"/>
      <c r="AI194" s="178"/>
      <c r="AJ194" s="178"/>
      <c r="AK194" s="178"/>
      <c r="AL194" s="178"/>
      <c r="AM194" s="178"/>
      <c r="AN194" s="178"/>
      <c r="AO194" s="178"/>
      <c r="AP194" s="110"/>
      <c r="AQ194" s="103"/>
      <c r="AR194" s="103"/>
      <c r="AS194" s="103"/>
    </row>
    <row r="195" spans="2:45" ht="18" customHeight="1" thickBot="1" x14ac:dyDescent="0.25">
      <c r="B195" s="96">
        <v>15</v>
      </c>
      <c r="C195" s="124"/>
      <c r="D195" s="124"/>
      <c r="E195" s="126" t="s">
        <v>38</v>
      </c>
      <c r="F195" s="72"/>
      <c r="G195" s="128"/>
      <c r="H195" s="177"/>
      <c r="I195" s="127"/>
      <c r="J195" s="222" t="str">
        <f>IFERROR(VLOOKUP($F195,補助対象機器一覧!$A$2:$K$474,2,FALSE),"")</f>
        <v/>
      </c>
      <c r="K195" s="223"/>
      <c r="L195" s="224"/>
      <c r="M195" s="129"/>
      <c r="N195" s="227" t="str">
        <f>IFERROR(VLOOKUP($F195,補助対象機器一覧!$A$2:$K$474,7,FALSE),"")</f>
        <v/>
      </c>
      <c r="O195" s="228"/>
      <c r="P195" s="228"/>
      <c r="Q195" s="228"/>
      <c r="R195" s="228"/>
      <c r="S195" s="228"/>
      <c r="T195" s="229"/>
      <c r="U195" s="129"/>
      <c r="V195" s="177"/>
      <c r="W195" s="124"/>
      <c r="X195" s="246" t="str">
        <f>IF($B195&lt;=入力シート!$F$22,""&amp;中間シート!X230,"")</f>
        <v/>
      </c>
      <c r="Y195" s="246"/>
      <c r="Z195" s="246"/>
      <c r="AA195" s="246"/>
      <c r="AB195" s="246"/>
      <c r="AC195" s="246"/>
      <c r="AD195" s="246"/>
      <c r="AE195" s="246"/>
      <c r="AF195" s="246"/>
      <c r="AG195" s="246"/>
      <c r="AH195" s="246"/>
      <c r="AI195" s="246"/>
      <c r="AJ195" s="246"/>
      <c r="AK195" s="246"/>
      <c r="AL195" s="246"/>
      <c r="AM195" s="246"/>
      <c r="AN195" s="246"/>
      <c r="AO195" s="246"/>
      <c r="AP195" s="110"/>
      <c r="AQ195" s="131">
        <f>IF(J195&lt;&gt;"",1,0)</f>
        <v>0</v>
      </c>
      <c r="AR195" s="103">
        <f>IF(H195&lt;&gt;"",1,0)</f>
        <v>0</v>
      </c>
      <c r="AS195" s="103"/>
    </row>
    <row r="196" spans="2:45" ht="5.0999999999999996" customHeight="1" thickBot="1" x14ac:dyDescent="0.25">
      <c r="C196" s="124"/>
      <c r="D196" s="124"/>
      <c r="E196" s="126"/>
      <c r="F196" s="132"/>
      <c r="G196" s="128"/>
      <c r="H196" s="177"/>
      <c r="I196" s="127"/>
      <c r="J196" s="132"/>
      <c r="K196" s="132"/>
      <c r="L196" s="132"/>
      <c r="M196" s="129"/>
      <c r="N196" s="132"/>
      <c r="O196" s="132"/>
      <c r="P196" s="132"/>
      <c r="Q196" s="129"/>
      <c r="R196" s="132"/>
      <c r="S196" s="132"/>
      <c r="T196" s="132"/>
      <c r="U196" s="129"/>
      <c r="V196" s="177"/>
      <c r="W196" s="124"/>
      <c r="X196" s="178" t="s">
        <v>95</v>
      </c>
      <c r="Y196" s="178"/>
      <c r="Z196" s="178"/>
      <c r="AA196" s="178"/>
      <c r="AB196" s="178"/>
      <c r="AC196" s="178"/>
      <c r="AD196" s="178"/>
      <c r="AE196" s="178"/>
      <c r="AF196" s="178"/>
      <c r="AG196" s="178"/>
      <c r="AH196" s="178"/>
      <c r="AI196" s="178"/>
      <c r="AJ196" s="178"/>
      <c r="AK196" s="178"/>
      <c r="AL196" s="178"/>
      <c r="AM196" s="178"/>
      <c r="AN196" s="178"/>
      <c r="AO196" s="178"/>
      <c r="AP196" s="110"/>
      <c r="AQ196" s="103"/>
      <c r="AR196" s="103"/>
      <c r="AS196" s="103"/>
    </row>
    <row r="197" spans="2:45" ht="18" customHeight="1" thickBot="1" x14ac:dyDescent="0.25">
      <c r="B197" s="96">
        <v>15</v>
      </c>
      <c r="C197" s="124"/>
      <c r="D197" s="124"/>
      <c r="E197" s="126" t="s">
        <v>39</v>
      </c>
      <c r="F197" s="72"/>
      <c r="G197" s="128"/>
      <c r="H197" s="177"/>
      <c r="I197" s="127"/>
      <c r="J197" s="222" t="str">
        <f>IFERROR(VLOOKUP($F197,補助対象機器一覧!$A$2:$K$474,2,FALSE),"")</f>
        <v/>
      </c>
      <c r="K197" s="223"/>
      <c r="L197" s="224"/>
      <c r="M197" s="129"/>
      <c r="N197" s="227" t="str">
        <f>IFERROR(VLOOKUP($F197,補助対象機器一覧!$A$2:$K$474,7,FALSE),"")</f>
        <v/>
      </c>
      <c r="O197" s="228"/>
      <c r="P197" s="228"/>
      <c r="Q197" s="228"/>
      <c r="R197" s="228"/>
      <c r="S197" s="228"/>
      <c r="T197" s="229"/>
      <c r="U197" s="129"/>
      <c r="V197" s="177"/>
      <c r="W197" s="124"/>
      <c r="X197" s="246" t="str">
        <f>IF($B197&lt;=入力シート!$F$22,""&amp;中間シート!X231,"")</f>
        <v/>
      </c>
      <c r="Y197" s="246"/>
      <c r="Z197" s="246"/>
      <c r="AA197" s="246"/>
      <c r="AB197" s="246"/>
      <c r="AC197" s="246"/>
      <c r="AD197" s="246"/>
      <c r="AE197" s="246"/>
      <c r="AF197" s="246"/>
      <c r="AG197" s="246"/>
      <c r="AH197" s="246"/>
      <c r="AI197" s="246"/>
      <c r="AJ197" s="246"/>
      <c r="AK197" s="246"/>
      <c r="AL197" s="246"/>
      <c r="AM197" s="246"/>
      <c r="AN197" s="246"/>
      <c r="AO197" s="246"/>
      <c r="AP197" s="110"/>
      <c r="AQ197" s="131">
        <f>IF(J197&lt;&gt;"",1,0)</f>
        <v>0</v>
      </c>
      <c r="AR197" s="103">
        <f>IF(H197&lt;&gt;"",1,0)</f>
        <v>0</v>
      </c>
      <c r="AS197" s="103"/>
    </row>
    <row r="198" spans="2:45" x14ac:dyDescent="0.2">
      <c r="C198" s="124"/>
      <c r="D198" s="124"/>
      <c r="E198" s="128"/>
      <c r="F198" s="132"/>
      <c r="G198" s="128"/>
      <c r="H198" s="128"/>
      <c r="I198" s="133"/>
      <c r="J198" s="129"/>
      <c r="K198" s="129"/>
      <c r="L198" s="129"/>
      <c r="M198" s="129"/>
      <c r="N198" s="129"/>
      <c r="O198" s="129"/>
      <c r="P198" s="129"/>
      <c r="Q198" s="129"/>
      <c r="R198" s="129"/>
      <c r="S198" s="129"/>
      <c r="T198" s="129"/>
      <c r="U198" s="129"/>
      <c r="V198" s="177"/>
      <c r="W198" s="124"/>
      <c r="X198" s="178" t="s">
        <v>95</v>
      </c>
      <c r="Y198" s="178"/>
      <c r="Z198" s="178"/>
      <c r="AA198" s="178"/>
      <c r="AB198" s="178"/>
      <c r="AC198" s="178"/>
      <c r="AD198" s="178"/>
      <c r="AE198" s="178"/>
      <c r="AF198" s="178"/>
      <c r="AG198" s="178"/>
      <c r="AH198" s="178"/>
      <c r="AI198" s="178"/>
      <c r="AJ198" s="178"/>
      <c r="AK198" s="178"/>
      <c r="AL198" s="178"/>
      <c r="AM198" s="178"/>
      <c r="AN198" s="178"/>
      <c r="AO198" s="178"/>
      <c r="AQ198" s="103"/>
      <c r="AR198" s="103"/>
      <c r="AS198" s="103"/>
    </row>
    <row r="199" spans="2:45" ht="15.6" thickBot="1" x14ac:dyDescent="0.25">
      <c r="C199" s="103"/>
      <c r="D199" s="103"/>
      <c r="E199" s="134"/>
      <c r="F199" s="135"/>
      <c r="G199" s="134"/>
      <c r="H199" s="134"/>
      <c r="I199" s="136"/>
      <c r="J199" s="137"/>
      <c r="K199" s="137"/>
      <c r="L199" s="137"/>
      <c r="M199" s="137"/>
      <c r="N199" s="137"/>
      <c r="O199" s="137"/>
      <c r="P199" s="137"/>
      <c r="Q199" s="137"/>
      <c r="R199" s="137"/>
      <c r="S199" s="137"/>
      <c r="T199" s="137"/>
      <c r="U199" s="137"/>
      <c r="V199" s="137"/>
      <c r="W199" s="103"/>
      <c r="X199" s="178" t="s">
        <v>95</v>
      </c>
      <c r="Y199" s="178"/>
      <c r="Z199" s="178"/>
      <c r="AA199" s="178"/>
      <c r="AB199" s="178"/>
      <c r="AC199" s="178"/>
      <c r="AD199" s="178"/>
      <c r="AE199" s="178"/>
      <c r="AF199" s="178"/>
      <c r="AG199" s="178"/>
      <c r="AH199" s="178"/>
      <c r="AI199" s="178"/>
      <c r="AJ199" s="178"/>
      <c r="AK199" s="178"/>
      <c r="AL199" s="178"/>
      <c r="AM199" s="178"/>
      <c r="AN199" s="178"/>
      <c r="AO199" s="178"/>
      <c r="AQ199" s="103"/>
      <c r="AR199" s="103"/>
      <c r="AS199" s="103"/>
    </row>
    <row r="200" spans="2:45" ht="18" customHeight="1" thickBot="1" x14ac:dyDescent="0.25">
      <c r="B200" s="96">
        <v>16</v>
      </c>
      <c r="C200" s="103"/>
      <c r="D200" s="138" t="s">
        <v>74</v>
      </c>
      <c r="E200" s="139" t="s">
        <v>37</v>
      </c>
      <c r="F200" s="72"/>
      <c r="G200" s="103"/>
      <c r="H200" s="137"/>
      <c r="I200" s="140"/>
      <c r="J200" s="222" t="str">
        <f>IFERROR(VLOOKUP($F200,補助対象機器一覧!$A$2:$K$474,2,FALSE),"")</f>
        <v/>
      </c>
      <c r="K200" s="223"/>
      <c r="L200" s="224"/>
      <c r="M200" s="137"/>
      <c r="N200" s="227" t="str">
        <f>IFERROR(VLOOKUP($F200,補助対象機器一覧!$A$2:$K$474,7,FALSE),"")</f>
        <v/>
      </c>
      <c r="O200" s="228"/>
      <c r="P200" s="228"/>
      <c r="Q200" s="228"/>
      <c r="R200" s="228"/>
      <c r="S200" s="228"/>
      <c r="T200" s="229"/>
      <c r="U200" s="137"/>
      <c r="V200" s="137"/>
      <c r="W200" s="103"/>
      <c r="X200" s="246" t="str">
        <f>IF($B200&lt;=入力シート!$F$22,""&amp;中間シート!X232,"")</f>
        <v/>
      </c>
      <c r="Y200" s="246"/>
      <c r="Z200" s="246"/>
      <c r="AA200" s="246"/>
      <c r="AB200" s="246"/>
      <c r="AC200" s="246"/>
      <c r="AD200" s="246"/>
      <c r="AE200" s="246"/>
      <c r="AF200" s="246"/>
      <c r="AG200" s="246"/>
      <c r="AH200" s="246"/>
      <c r="AI200" s="246"/>
      <c r="AJ200" s="246"/>
      <c r="AK200" s="246"/>
      <c r="AL200" s="246"/>
      <c r="AM200" s="246"/>
      <c r="AN200" s="246"/>
      <c r="AO200" s="246"/>
      <c r="AQ200" s="131">
        <f>IF(J200&lt;&gt;"",1,0)</f>
        <v>0</v>
      </c>
      <c r="AR200" s="103">
        <f>IF(H200&lt;&gt;"",1,0)</f>
        <v>0</v>
      </c>
      <c r="AS200" s="103"/>
    </row>
    <row r="201" spans="2:45" ht="5.0999999999999996" customHeight="1" thickBot="1" x14ac:dyDescent="0.25">
      <c r="C201" s="103"/>
      <c r="D201" s="103"/>
      <c r="E201" s="134"/>
      <c r="F201" s="137"/>
      <c r="G201" s="134"/>
      <c r="H201" s="137"/>
      <c r="I201" s="140"/>
      <c r="J201" s="137"/>
      <c r="K201" s="137"/>
      <c r="L201" s="137"/>
      <c r="M201" s="137"/>
      <c r="N201" s="137"/>
      <c r="O201" s="137"/>
      <c r="P201" s="137"/>
      <c r="Q201" s="137"/>
      <c r="R201" s="137"/>
      <c r="S201" s="137"/>
      <c r="T201" s="137"/>
      <c r="U201" s="137"/>
      <c r="V201" s="137"/>
      <c r="W201" s="103"/>
      <c r="X201" s="178" t="s">
        <v>95</v>
      </c>
      <c r="Y201" s="178"/>
      <c r="Z201" s="178"/>
      <c r="AA201" s="178"/>
      <c r="AB201" s="178"/>
      <c r="AC201" s="178"/>
      <c r="AD201" s="178"/>
      <c r="AE201" s="178"/>
      <c r="AF201" s="178"/>
      <c r="AG201" s="178"/>
      <c r="AH201" s="178"/>
      <c r="AI201" s="178"/>
      <c r="AJ201" s="178"/>
      <c r="AK201" s="178"/>
      <c r="AL201" s="178"/>
      <c r="AM201" s="178"/>
      <c r="AN201" s="178"/>
      <c r="AO201" s="178"/>
      <c r="AP201" s="110"/>
      <c r="AQ201" s="103"/>
      <c r="AR201" s="103"/>
      <c r="AS201" s="103"/>
    </row>
    <row r="202" spans="2:45" ht="18" customHeight="1" thickBot="1" x14ac:dyDescent="0.25">
      <c r="B202" s="96">
        <v>16</v>
      </c>
      <c r="C202" s="103"/>
      <c r="D202" s="103"/>
      <c r="E202" s="139" t="s">
        <v>38</v>
      </c>
      <c r="F202" s="72"/>
      <c r="G202" s="134"/>
      <c r="H202" s="137"/>
      <c r="I202" s="140"/>
      <c r="J202" s="222" t="str">
        <f>IFERROR(VLOOKUP($F202,補助対象機器一覧!$A$2:$K$474,2,FALSE),"")</f>
        <v/>
      </c>
      <c r="K202" s="223"/>
      <c r="L202" s="224"/>
      <c r="M202" s="137"/>
      <c r="N202" s="227" t="str">
        <f>IFERROR(VLOOKUP($F202,補助対象機器一覧!$A$2:$K$474,7,FALSE),"")</f>
        <v/>
      </c>
      <c r="O202" s="228"/>
      <c r="P202" s="228"/>
      <c r="Q202" s="228"/>
      <c r="R202" s="228"/>
      <c r="S202" s="228"/>
      <c r="T202" s="229"/>
      <c r="U202" s="137"/>
      <c r="V202" s="137"/>
      <c r="W202" s="103"/>
      <c r="X202" s="246" t="str">
        <f>IF($B202&lt;=入力シート!$F$22,""&amp;中間シート!X233,"")</f>
        <v/>
      </c>
      <c r="Y202" s="246"/>
      <c r="Z202" s="246"/>
      <c r="AA202" s="246"/>
      <c r="AB202" s="246"/>
      <c r="AC202" s="246"/>
      <c r="AD202" s="246"/>
      <c r="AE202" s="246"/>
      <c r="AF202" s="246"/>
      <c r="AG202" s="246"/>
      <c r="AH202" s="246"/>
      <c r="AI202" s="246"/>
      <c r="AJ202" s="246"/>
      <c r="AK202" s="246"/>
      <c r="AL202" s="246"/>
      <c r="AM202" s="246"/>
      <c r="AN202" s="246"/>
      <c r="AO202" s="246"/>
      <c r="AP202" s="110"/>
      <c r="AQ202" s="131">
        <f>IF(J202&lt;&gt;"",1,0)</f>
        <v>0</v>
      </c>
      <c r="AR202" s="103">
        <f>IF(H202&lt;&gt;"",1,0)</f>
        <v>0</v>
      </c>
      <c r="AS202" s="103"/>
    </row>
    <row r="203" spans="2:45" ht="5.0999999999999996" customHeight="1" thickBot="1" x14ac:dyDescent="0.25">
      <c r="C203" s="103"/>
      <c r="D203" s="103"/>
      <c r="E203" s="139"/>
      <c r="F203" s="135"/>
      <c r="G203" s="134"/>
      <c r="H203" s="137"/>
      <c r="I203" s="140"/>
      <c r="J203" s="135"/>
      <c r="K203" s="135"/>
      <c r="L203" s="135"/>
      <c r="M203" s="137"/>
      <c r="N203" s="135"/>
      <c r="O203" s="135"/>
      <c r="P203" s="135"/>
      <c r="Q203" s="137"/>
      <c r="R203" s="135"/>
      <c r="S203" s="135"/>
      <c r="T203" s="135"/>
      <c r="U203" s="137"/>
      <c r="V203" s="137"/>
      <c r="W203" s="103"/>
      <c r="X203" s="178" t="s">
        <v>95</v>
      </c>
      <c r="Y203" s="178"/>
      <c r="Z203" s="178"/>
      <c r="AA203" s="178"/>
      <c r="AB203" s="178"/>
      <c r="AC203" s="178"/>
      <c r="AD203" s="178"/>
      <c r="AE203" s="178"/>
      <c r="AF203" s="178"/>
      <c r="AG203" s="178"/>
      <c r="AH203" s="178"/>
      <c r="AI203" s="178"/>
      <c r="AJ203" s="178"/>
      <c r="AK203" s="178"/>
      <c r="AL203" s="178"/>
      <c r="AM203" s="178"/>
      <c r="AN203" s="178"/>
      <c r="AO203" s="178"/>
      <c r="AP203" s="110"/>
      <c r="AQ203" s="103"/>
      <c r="AR203" s="103"/>
      <c r="AS203" s="103"/>
    </row>
    <row r="204" spans="2:45" ht="18" customHeight="1" thickBot="1" x14ac:dyDescent="0.25">
      <c r="B204" s="96">
        <v>16</v>
      </c>
      <c r="C204" s="103"/>
      <c r="D204" s="103"/>
      <c r="E204" s="139" t="s">
        <v>39</v>
      </c>
      <c r="F204" s="72"/>
      <c r="G204" s="134"/>
      <c r="H204" s="137"/>
      <c r="I204" s="140"/>
      <c r="J204" s="222" t="str">
        <f>IFERROR(VLOOKUP($F204,補助対象機器一覧!$A$2:$K$474,2,FALSE),"")</f>
        <v/>
      </c>
      <c r="K204" s="223"/>
      <c r="L204" s="224"/>
      <c r="M204" s="137"/>
      <c r="N204" s="227" t="str">
        <f>IFERROR(VLOOKUP($F204,補助対象機器一覧!$A$2:$K$474,7,FALSE),"")</f>
        <v/>
      </c>
      <c r="O204" s="228"/>
      <c r="P204" s="228"/>
      <c r="Q204" s="228"/>
      <c r="R204" s="228"/>
      <c r="S204" s="228"/>
      <c r="T204" s="229"/>
      <c r="U204" s="137"/>
      <c r="V204" s="137"/>
      <c r="W204" s="103"/>
      <c r="X204" s="246" t="str">
        <f>IF($B204&lt;=入力シート!$F$22,""&amp;中間シート!X234,"")</f>
        <v/>
      </c>
      <c r="Y204" s="246"/>
      <c r="Z204" s="246"/>
      <c r="AA204" s="246"/>
      <c r="AB204" s="246"/>
      <c r="AC204" s="246"/>
      <c r="AD204" s="246"/>
      <c r="AE204" s="246"/>
      <c r="AF204" s="246"/>
      <c r="AG204" s="246"/>
      <c r="AH204" s="246"/>
      <c r="AI204" s="246"/>
      <c r="AJ204" s="246"/>
      <c r="AK204" s="246"/>
      <c r="AL204" s="246"/>
      <c r="AM204" s="246"/>
      <c r="AN204" s="246"/>
      <c r="AO204" s="246"/>
      <c r="AP204" s="110"/>
      <c r="AQ204" s="131">
        <f>IF(J204&lt;&gt;"",1,0)</f>
        <v>0</v>
      </c>
      <c r="AR204" s="103">
        <f>IF(H204&lt;&gt;"",1,0)</f>
        <v>0</v>
      </c>
      <c r="AS204" s="103"/>
    </row>
    <row r="205" spans="2:45" x14ac:dyDescent="0.2">
      <c r="C205" s="103"/>
      <c r="D205" s="103"/>
      <c r="E205" s="134"/>
      <c r="F205" s="135"/>
      <c r="G205" s="134"/>
      <c r="H205" s="134"/>
      <c r="I205" s="136"/>
      <c r="J205" s="137"/>
      <c r="K205" s="137"/>
      <c r="L205" s="137"/>
      <c r="M205" s="137"/>
      <c r="N205" s="137"/>
      <c r="O205" s="137"/>
      <c r="P205" s="137"/>
      <c r="Q205" s="137"/>
      <c r="R205" s="137"/>
      <c r="S205" s="137"/>
      <c r="T205" s="137"/>
      <c r="U205" s="137"/>
      <c r="V205" s="137"/>
      <c r="W205" s="103"/>
      <c r="X205" s="178" t="s">
        <v>95</v>
      </c>
      <c r="Y205" s="178"/>
      <c r="Z205" s="178"/>
      <c r="AA205" s="178"/>
      <c r="AB205" s="178"/>
      <c r="AC205" s="178"/>
      <c r="AD205" s="178"/>
      <c r="AE205" s="178"/>
      <c r="AF205" s="178"/>
      <c r="AG205" s="178"/>
      <c r="AH205" s="178"/>
      <c r="AI205" s="178"/>
      <c r="AJ205" s="178"/>
      <c r="AK205" s="178"/>
      <c r="AL205" s="178"/>
      <c r="AM205" s="178"/>
      <c r="AN205" s="178"/>
      <c r="AO205" s="178"/>
      <c r="AQ205" s="103"/>
      <c r="AR205" s="103"/>
      <c r="AS205" s="103"/>
    </row>
    <row r="206" spans="2:45" ht="15.6" thickBot="1" x14ac:dyDescent="0.25">
      <c r="C206" s="124"/>
      <c r="D206" s="124"/>
      <c r="E206" s="128"/>
      <c r="F206" s="132"/>
      <c r="G206" s="128"/>
      <c r="H206" s="128"/>
      <c r="I206" s="133"/>
      <c r="J206" s="129"/>
      <c r="K206" s="129"/>
      <c r="L206" s="129"/>
      <c r="M206" s="129"/>
      <c r="N206" s="129"/>
      <c r="O206" s="129"/>
      <c r="P206" s="129"/>
      <c r="Q206" s="129"/>
      <c r="R206" s="129"/>
      <c r="S206" s="129"/>
      <c r="T206" s="129"/>
      <c r="U206" s="129"/>
      <c r="V206" s="129"/>
      <c r="W206" s="124"/>
      <c r="X206" s="178" t="s">
        <v>95</v>
      </c>
      <c r="Y206" s="178"/>
      <c r="Z206" s="178"/>
      <c r="AA206" s="178"/>
      <c r="AB206" s="178"/>
      <c r="AC206" s="178"/>
      <c r="AD206" s="178"/>
      <c r="AE206" s="178"/>
      <c r="AF206" s="178"/>
      <c r="AG206" s="178"/>
      <c r="AH206" s="178"/>
      <c r="AI206" s="178"/>
      <c r="AJ206" s="178"/>
      <c r="AK206" s="178"/>
      <c r="AL206" s="178"/>
      <c r="AM206" s="178"/>
      <c r="AN206" s="178"/>
      <c r="AO206" s="178"/>
      <c r="AQ206" s="103"/>
      <c r="AR206" s="103"/>
      <c r="AS206" s="103"/>
    </row>
    <row r="207" spans="2:45" ht="18" customHeight="1" thickBot="1" x14ac:dyDescent="0.25">
      <c r="B207" s="96">
        <v>17</v>
      </c>
      <c r="C207" s="124"/>
      <c r="D207" s="125" t="s">
        <v>75</v>
      </c>
      <c r="E207" s="126" t="s">
        <v>37</v>
      </c>
      <c r="F207" s="72"/>
      <c r="G207" s="124"/>
      <c r="H207" s="177"/>
      <c r="I207" s="127"/>
      <c r="J207" s="222" t="str">
        <f>IFERROR(VLOOKUP($F207,補助対象機器一覧!$A$2:$K$474,2,FALSE),"")</f>
        <v/>
      </c>
      <c r="K207" s="223"/>
      <c r="L207" s="224"/>
      <c r="M207" s="129"/>
      <c r="N207" s="227" t="str">
        <f>IFERROR(VLOOKUP($F207,補助対象機器一覧!$A$2:$K$474,7,FALSE),"")</f>
        <v/>
      </c>
      <c r="O207" s="228"/>
      <c r="P207" s="228"/>
      <c r="Q207" s="228"/>
      <c r="R207" s="228"/>
      <c r="S207" s="228"/>
      <c r="T207" s="229"/>
      <c r="U207" s="129"/>
      <c r="V207" s="129"/>
      <c r="W207" s="124"/>
      <c r="X207" s="246" t="str">
        <f>IF($B207&lt;=入力シート!$F$22,""&amp;中間シート!X235,"")</f>
        <v/>
      </c>
      <c r="Y207" s="246"/>
      <c r="Z207" s="246"/>
      <c r="AA207" s="246"/>
      <c r="AB207" s="246"/>
      <c r="AC207" s="246"/>
      <c r="AD207" s="246"/>
      <c r="AE207" s="246"/>
      <c r="AF207" s="246"/>
      <c r="AG207" s="246"/>
      <c r="AH207" s="246"/>
      <c r="AI207" s="246"/>
      <c r="AJ207" s="246"/>
      <c r="AK207" s="246"/>
      <c r="AL207" s="246"/>
      <c r="AM207" s="246"/>
      <c r="AN207" s="246"/>
      <c r="AO207" s="246"/>
      <c r="AQ207" s="131">
        <f>IF(J207&lt;&gt;"",1,0)</f>
        <v>0</v>
      </c>
      <c r="AR207" s="103">
        <f>IF(H207&lt;&gt;"",1,0)</f>
        <v>0</v>
      </c>
      <c r="AS207" s="103"/>
    </row>
    <row r="208" spans="2:45" ht="5.0999999999999996" customHeight="1" thickBot="1" x14ac:dyDescent="0.25">
      <c r="C208" s="124"/>
      <c r="D208" s="124"/>
      <c r="E208" s="126"/>
      <c r="F208" s="129"/>
      <c r="G208" s="128"/>
      <c r="H208" s="177"/>
      <c r="I208" s="127"/>
      <c r="J208" s="129"/>
      <c r="K208" s="129"/>
      <c r="L208" s="129"/>
      <c r="M208" s="129"/>
      <c r="N208" s="129"/>
      <c r="O208" s="129"/>
      <c r="P208" s="129"/>
      <c r="Q208" s="129"/>
      <c r="R208" s="129"/>
      <c r="S208" s="129"/>
      <c r="T208" s="129"/>
      <c r="U208" s="129"/>
      <c r="V208" s="129"/>
      <c r="W208" s="124"/>
      <c r="X208" s="178" t="s">
        <v>95</v>
      </c>
      <c r="Y208" s="178"/>
      <c r="Z208" s="178"/>
      <c r="AA208" s="178"/>
      <c r="AB208" s="178"/>
      <c r="AC208" s="178"/>
      <c r="AD208" s="178"/>
      <c r="AE208" s="178"/>
      <c r="AF208" s="178"/>
      <c r="AG208" s="178"/>
      <c r="AH208" s="178"/>
      <c r="AI208" s="178"/>
      <c r="AJ208" s="178"/>
      <c r="AK208" s="178"/>
      <c r="AL208" s="178"/>
      <c r="AM208" s="178"/>
      <c r="AN208" s="178"/>
      <c r="AO208" s="178"/>
      <c r="AP208" s="110"/>
      <c r="AQ208" s="103"/>
      <c r="AR208" s="103"/>
      <c r="AS208" s="103"/>
    </row>
    <row r="209" spans="2:45" ht="18" customHeight="1" thickBot="1" x14ac:dyDescent="0.25">
      <c r="B209" s="96">
        <v>17</v>
      </c>
      <c r="C209" s="124"/>
      <c r="D209" s="124"/>
      <c r="E209" s="126" t="s">
        <v>38</v>
      </c>
      <c r="F209" s="72"/>
      <c r="G209" s="128"/>
      <c r="H209" s="177"/>
      <c r="I209" s="127"/>
      <c r="J209" s="222" t="str">
        <f>IFERROR(VLOOKUP($F209,補助対象機器一覧!$A$2:$K$474,2,FALSE),"")</f>
        <v/>
      </c>
      <c r="K209" s="223"/>
      <c r="L209" s="224"/>
      <c r="M209" s="129"/>
      <c r="N209" s="227" t="str">
        <f>IFERROR(VLOOKUP($F209,補助対象機器一覧!$A$2:$K$474,7,FALSE),"")</f>
        <v/>
      </c>
      <c r="O209" s="228"/>
      <c r="P209" s="228"/>
      <c r="Q209" s="228"/>
      <c r="R209" s="228"/>
      <c r="S209" s="228"/>
      <c r="T209" s="229"/>
      <c r="U209" s="129"/>
      <c r="V209" s="129"/>
      <c r="W209" s="124"/>
      <c r="X209" s="246" t="str">
        <f>IF($B209&lt;=入力シート!$F$22,""&amp;中間シート!X236,"")</f>
        <v/>
      </c>
      <c r="Y209" s="246"/>
      <c r="Z209" s="246"/>
      <c r="AA209" s="246"/>
      <c r="AB209" s="246"/>
      <c r="AC209" s="246"/>
      <c r="AD209" s="246"/>
      <c r="AE209" s="246"/>
      <c r="AF209" s="246"/>
      <c r="AG209" s="246"/>
      <c r="AH209" s="246"/>
      <c r="AI209" s="246"/>
      <c r="AJ209" s="246"/>
      <c r="AK209" s="246"/>
      <c r="AL209" s="246"/>
      <c r="AM209" s="246"/>
      <c r="AN209" s="246"/>
      <c r="AO209" s="246"/>
      <c r="AP209" s="110"/>
      <c r="AQ209" s="131">
        <f>IF(J209&lt;&gt;"",1,0)</f>
        <v>0</v>
      </c>
      <c r="AR209" s="103">
        <f>IF(H209&lt;&gt;"",1,0)</f>
        <v>0</v>
      </c>
      <c r="AS209" s="103"/>
    </row>
    <row r="210" spans="2:45" ht="5.0999999999999996" customHeight="1" thickBot="1" x14ac:dyDescent="0.25">
      <c r="C210" s="124"/>
      <c r="D210" s="124"/>
      <c r="E210" s="126"/>
      <c r="F210" s="132"/>
      <c r="G210" s="128"/>
      <c r="H210" s="177"/>
      <c r="I210" s="127"/>
      <c r="J210" s="132"/>
      <c r="K210" s="132"/>
      <c r="L210" s="132"/>
      <c r="M210" s="129"/>
      <c r="N210" s="132"/>
      <c r="O210" s="132"/>
      <c r="P210" s="132"/>
      <c r="Q210" s="129"/>
      <c r="R210" s="132"/>
      <c r="S210" s="132"/>
      <c r="T210" s="132"/>
      <c r="U210" s="129"/>
      <c r="V210" s="129"/>
      <c r="W210" s="124"/>
      <c r="X210" s="178" t="s">
        <v>95</v>
      </c>
      <c r="Y210" s="178"/>
      <c r="Z210" s="178"/>
      <c r="AA210" s="178"/>
      <c r="AB210" s="178"/>
      <c r="AC210" s="178"/>
      <c r="AD210" s="178"/>
      <c r="AE210" s="178"/>
      <c r="AF210" s="178"/>
      <c r="AG210" s="178"/>
      <c r="AH210" s="178"/>
      <c r="AI210" s="178"/>
      <c r="AJ210" s="178"/>
      <c r="AK210" s="178"/>
      <c r="AL210" s="178"/>
      <c r="AM210" s="178"/>
      <c r="AN210" s="178"/>
      <c r="AO210" s="178"/>
      <c r="AP210" s="110"/>
      <c r="AQ210" s="103"/>
      <c r="AR210" s="103"/>
      <c r="AS210" s="103"/>
    </row>
    <row r="211" spans="2:45" ht="18" customHeight="1" thickBot="1" x14ac:dyDescent="0.25">
      <c r="B211" s="96">
        <v>17</v>
      </c>
      <c r="C211" s="124"/>
      <c r="D211" s="124"/>
      <c r="E211" s="126" t="s">
        <v>39</v>
      </c>
      <c r="F211" s="72"/>
      <c r="G211" s="128"/>
      <c r="H211" s="177"/>
      <c r="I211" s="127"/>
      <c r="J211" s="222" t="str">
        <f>IFERROR(VLOOKUP($F211,補助対象機器一覧!$A$2:$K$474,2,FALSE),"")</f>
        <v/>
      </c>
      <c r="K211" s="223"/>
      <c r="L211" s="224"/>
      <c r="M211" s="129"/>
      <c r="N211" s="227" t="str">
        <f>IFERROR(VLOOKUP($F211,補助対象機器一覧!$A$2:$K$474,7,FALSE),"")</f>
        <v/>
      </c>
      <c r="O211" s="228"/>
      <c r="P211" s="228"/>
      <c r="Q211" s="228"/>
      <c r="R211" s="228"/>
      <c r="S211" s="228"/>
      <c r="T211" s="229"/>
      <c r="U211" s="129"/>
      <c r="V211" s="129"/>
      <c r="W211" s="124"/>
      <c r="X211" s="246" t="str">
        <f>IF($B211&lt;=入力シート!$F$22,""&amp;中間シート!X237,"")</f>
        <v/>
      </c>
      <c r="Y211" s="246"/>
      <c r="Z211" s="246"/>
      <c r="AA211" s="246"/>
      <c r="AB211" s="246"/>
      <c r="AC211" s="246"/>
      <c r="AD211" s="246"/>
      <c r="AE211" s="246"/>
      <c r="AF211" s="246"/>
      <c r="AG211" s="246"/>
      <c r="AH211" s="246"/>
      <c r="AI211" s="246"/>
      <c r="AJ211" s="246"/>
      <c r="AK211" s="246"/>
      <c r="AL211" s="246"/>
      <c r="AM211" s="246"/>
      <c r="AN211" s="246"/>
      <c r="AO211" s="246"/>
      <c r="AP211" s="110"/>
      <c r="AQ211" s="131">
        <f>IF(J211&lt;&gt;"",1,0)</f>
        <v>0</v>
      </c>
      <c r="AR211" s="103">
        <f>IF(H211&lt;&gt;"",1,0)</f>
        <v>0</v>
      </c>
      <c r="AS211" s="103"/>
    </row>
    <row r="212" spans="2:45" x14ac:dyDescent="0.2">
      <c r="C212" s="124"/>
      <c r="D212" s="124"/>
      <c r="E212" s="128"/>
      <c r="F212" s="132"/>
      <c r="G212" s="128"/>
      <c r="H212" s="128"/>
      <c r="I212" s="133"/>
      <c r="J212" s="129"/>
      <c r="K212" s="129"/>
      <c r="L212" s="129"/>
      <c r="M212" s="129"/>
      <c r="N212" s="129"/>
      <c r="O212" s="129"/>
      <c r="P212" s="129"/>
      <c r="Q212" s="129"/>
      <c r="R212" s="129"/>
      <c r="S212" s="129"/>
      <c r="T212" s="129"/>
      <c r="U212" s="129"/>
      <c r="V212" s="129"/>
      <c r="W212" s="124"/>
      <c r="X212" s="178" t="s">
        <v>95</v>
      </c>
      <c r="Y212" s="178"/>
      <c r="Z212" s="178"/>
      <c r="AA212" s="178"/>
      <c r="AB212" s="178"/>
      <c r="AC212" s="178"/>
      <c r="AD212" s="178"/>
      <c r="AE212" s="178"/>
      <c r="AF212" s="178"/>
      <c r="AG212" s="178"/>
      <c r="AH212" s="178"/>
      <c r="AI212" s="178"/>
      <c r="AJ212" s="178"/>
      <c r="AK212" s="178"/>
      <c r="AL212" s="178"/>
      <c r="AM212" s="178"/>
      <c r="AN212" s="178"/>
      <c r="AO212" s="178"/>
      <c r="AQ212" s="103"/>
      <c r="AR212" s="103"/>
      <c r="AS212" s="103"/>
    </row>
    <row r="213" spans="2:45" ht="15.6" thickBot="1" x14ac:dyDescent="0.25">
      <c r="C213" s="103"/>
      <c r="D213" s="103"/>
      <c r="E213" s="134"/>
      <c r="F213" s="135"/>
      <c r="G213" s="134"/>
      <c r="H213" s="134"/>
      <c r="I213" s="136"/>
      <c r="J213" s="137"/>
      <c r="K213" s="137"/>
      <c r="L213" s="137"/>
      <c r="M213" s="137"/>
      <c r="N213" s="137"/>
      <c r="O213" s="137"/>
      <c r="P213" s="137"/>
      <c r="Q213" s="137"/>
      <c r="R213" s="137"/>
      <c r="S213" s="137"/>
      <c r="T213" s="137"/>
      <c r="U213" s="137"/>
      <c r="V213" s="137"/>
      <c r="W213" s="103"/>
      <c r="X213" s="178" t="s">
        <v>95</v>
      </c>
      <c r="Y213" s="178"/>
      <c r="Z213" s="178"/>
      <c r="AA213" s="178"/>
      <c r="AB213" s="178"/>
      <c r="AC213" s="178"/>
      <c r="AD213" s="178"/>
      <c r="AE213" s="178"/>
      <c r="AF213" s="178"/>
      <c r="AG213" s="178"/>
      <c r="AH213" s="178"/>
      <c r="AI213" s="178"/>
      <c r="AJ213" s="178"/>
      <c r="AK213" s="178"/>
      <c r="AL213" s="178"/>
      <c r="AM213" s="178"/>
      <c r="AN213" s="178"/>
      <c r="AO213" s="178"/>
      <c r="AQ213" s="103"/>
      <c r="AR213" s="103"/>
      <c r="AS213" s="103"/>
    </row>
    <row r="214" spans="2:45" ht="18" customHeight="1" thickBot="1" x14ac:dyDescent="0.25">
      <c r="B214" s="96">
        <v>18</v>
      </c>
      <c r="C214" s="103"/>
      <c r="D214" s="138" t="s">
        <v>76</v>
      </c>
      <c r="E214" s="139" t="s">
        <v>37</v>
      </c>
      <c r="F214" s="72"/>
      <c r="G214" s="103"/>
      <c r="H214" s="137"/>
      <c r="I214" s="140"/>
      <c r="J214" s="222" t="str">
        <f>IFERROR(VLOOKUP($F214,補助対象機器一覧!$A$2:$K$474,2,FALSE),"")</f>
        <v/>
      </c>
      <c r="K214" s="223"/>
      <c r="L214" s="224"/>
      <c r="M214" s="137"/>
      <c r="N214" s="227" t="str">
        <f>IFERROR(VLOOKUP($F214,補助対象機器一覧!$A$2:$K$474,7,FALSE),"")</f>
        <v/>
      </c>
      <c r="O214" s="228"/>
      <c r="P214" s="228"/>
      <c r="Q214" s="228"/>
      <c r="R214" s="228"/>
      <c r="S214" s="228"/>
      <c r="T214" s="229"/>
      <c r="U214" s="137"/>
      <c r="V214" s="137"/>
      <c r="W214" s="103"/>
      <c r="X214" s="246" t="str">
        <f>IF($B214&lt;=入力シート!$F$22,""&amp;中間シート!X238,"")</f>
        <v/>
      </c>
      <c r="Y214" s="246"/>
      <c r="Z214" s="246"/>
      <c r="AA214" s="246"/>
      <c r="AB214" s="246"/>
      <c r="AC214" s="246"/>
      <c r="AD214" s="246"/>
      <c r="AE214" s="246"/>
      <c r="AF214" s="246"/>
      <c r="AG214" s="246"/>
      <c r="AH214" s="246"/>
      <c r="AI214" s="246"/>
      <c r="AJ214" s="246"/>
      <c r="AK214" s="246"/>
      <c r="AL214" s="246"/>
      <c r="AM214" s="246"/>
      <c r="AN214" s="246"/>
      <c r="AO214" s="246"/>
      <c r="AQ214" s="131">
        <f>IF(J214&lt;&gt;"",1,0)</f>
        <v>0</v>
      </c>
      <c r="AR214" s="103">
        <f>IF(H214&lt;&gt;"",1,0)</f>
        <v>0</v>
      </c>
      <c r="AS214" s="103"/>
    </row>
    <row r="215" spans="2:45" ht="5.0999999999999996" customHeight="1" thickBot="1" x14ac:dyDescent="0.25">
      <c r="C215" s="103"/>
      <c r="D215" s="103"/>
      <c r="E215" s="134"/>
      <c r="F215" s="137"/>
      <c r="G215" s="134"/>
      <c r="H215" s="137"/>
      <c r="I215" s="140"/>
      <c r="J215" s="137"/>
      <c r="K215" s="137"/>
      <c r="L215" s="137"/>
      <c r="M215" s="137"/>
      <c r="N215" s="137"/>
      <c r="O215" s="137"/>
      <c r="P215" s="137"/>
      <c r="Q215" s="137"/>
      <c r="R215" s="137"/>
      <c r="S215" s="137"/>
      <c r="T215" s="137"/>
      <c r="U215" s="137"/>
      <c r="V215" s="137"/>
      <c r="W215" s="103"/>
      <c r="X215" s="178" t="s">
        <v>95</v>
      </c>
      <c r="Y215" s="178"/>
      <c r="Z215" s="178"/>
      <c r="AA215" s="178"/>
      <c r="AB215" s="178"/>
      <c r="AC215" s="178"/>
      <c r="AD215" s="178"/>
      <c r="AE215" s="178"/>
      <c r="AF215" s="178"/>
      <c r="AG215" s="178"/>
      <c r="AH215" s="178"/>
      <c r="AI215" s="178"/>
      <c r="AJ215" s="178"/>
      <c r="AK215" s="178"/>
      <c r="AL215" s="178"/>
      <c r="AM215" s="178"/>
      <c r="AN215" s="178"/>
      <c r="AO215" s="178"/>
      <c r="AP215" s="110"/>
      <c r="AQ215" s="103"/>
      <c r="AR215" s="103"/>
      <c r="AS215" s="103"/>
    </row>
    <row r="216" spans="2:45" ht="18" customHeight="1" thickBot="1" x14ac:dyDescent="0.25">
      <c r="B216" s="96">
        <v>18</v>
      </c>
      <c r="C216" s="103"/>
      <c r="D216" s="103"/>
      <c r="E216" s="139" t="s">
        <v>38</v>
      </c>
      <c r="F216" s="72"/>
      <c r="G216" s="134"/>
      <c r="H216" s="137"/>
      <c r="I216" s="140"/>
      <c r="J216" s="222" t="str">
        <f>IFERROR(VLOOKUP($F216,補助対象機器一覧!$A$2:$K$474,2,FALSE),"")</f>
        <v/>
      </c>
      <c r="K216" s="223"/>
      <c r="L216" s="224"/>
      <c r="M216" s="137"/>
      <c r="N216" s="227" t="str">
        <f>IFERROR(VLOOKUP($F216,補助対象機器一覧!$A$2:$K$474,7,FALSE),"")</f>
        <v/>
      </c>
      <c r="O216" s="228"/>
      <c r="P216" s="228"/>
      <c r="Q216" s="228"/>
      <c r="R216" s="228"/>
      <c r="S216" s="228"/>
      <c r="T216" s="229"/>
      <c r="U216" s="137"/>
      <c r="V216" s="137"/>
      <c r="W216" s="103"/>
      <c r="X216" s="246" t="str">
        <f>IF($B216&lt;=入力シート!$F$22,""&amp;中間シート!X239,"")</f>
        <v/>
      </c>
      <c r="Y216" s="246"/>
      <c r="Z216" s="246"/>
      <c r="AA216" s="246"/>
      <c r="AB216" s="246"/>
      <c r="AC216" s="246"/>
      <c r="AD216" s="246"/>
      <c r="AE216" s="246"/>
      <c r="AF216" s="246"/>
      <c r="AG216" s="246"/>
      <c r="AH216" s="246"/>
      <c r="AI216" s="246"/>
      <c r="AJ216" s="246"/>
      <c r="AK216" s="246"/>
      <c r="AL216" s="246"/>
      <c r="AM216" s="246"/>
      <c r="AN216" s="246"/>
      <c r="AO216" s="246"/>
      <c r="AP216" s="110"/>
      <c r="AQ216" s="131">
        <f>IF(J216&lt;&gt;"",1,0)</f>
        <v>0</v>
      </c>
      <c r="AR216" s="103">
        <f>IF(H216&lt;&gt;"",1,0)</f>
        <v>0</v>
      </c>
      <c r="AS216" s="103"/>
    </row>
    <row r="217" spans="2:45" ht="5.0999999999999996" customHeight="1" thickBot="1" x14ac:dyDescent="0.25">
      <c r="C217" s="103"/>
      <c r="D217" s="103"/>
      <c r="E217" s="139"/>
      <c r="F217" s="135"/>
      <c r="G217" s="134"/>
      <c r="H217" s="137"/>
      <c r="I217" s="140"/>
      <c r="J217" s="135"/>
      <c r="K217" s="135"/>
      <c r="L217" s="135"/>
      <c r="M217" s="137"/>
      <c r="N217" s="135"/>
      <c r="O217" s="135"/>
      <c r="P217" s="135"/>
      <c r="Q217" s="137"/>
      <c r="R217" s="135"/>
      <c r="S217" s="135"/>
      <c r="T217" s="135"/>
      <c r="U217" s="137"/>
      <c r="V217" s="137"/>
      <c r="W217" s="103"/>
      <c r="X217" s="178" t="s">
        <v>95</v>
      </c>
      <c r="Y217" s="178"/>
      <c r="Z217" s="178"/>
      <c r="AA217" s="178"/>
      <c r="AB217" s="178"/>
      <c r="AC217" s="178"/>
      <c r="AD217" s="178"/>
      <c r="AE217" s="178"/>
      <c r="AF217" s="178"/>
      <c r="AG217" s="178"/>
      <c r="AH217" s="178"/>
      <c r="AI217" s="178"/>
      <c r="AJ217" s="178"/>
      <c r="AK217" s="178"/>
      <c r="AL217" s="178"/>
      <c r="AM217" s="178"/>
      <c r="AN217" s="178"/>
      <c r="AO217" s="178"/>
      <c r="AP217" s="110"/>
      <c r="AQ217" s="103"/>
      <c r="AR217" s="103"/>
      <c r="AS217" s="103"/>
    </row>
    <row r="218" spans="2:45" ht="18" customHeight="1" thickBot="1" x14ac:dyDescent="0.25">
      <c r="B218" s="96">
        <v>18</v>
      </c>
      <c r="C218" s="103"/>
      <c r="D218" s="103"/>
      <c r="E218" s="139" t="s">
        <v>39</v>
      </c>
      <c r="F218" s="72"/>
      <c r="G218" s="134"/>
      <c r="H218" s="137"/>
      <c r="I218" s="140"/>
      <c r="J218" s="222" t="str">
        <f>IFERROR(VLOOKUP($F218,補助対象機器一覧!$A$2:$K$474,2,FALSE),"")</f>
        <v/>
      </c>
      <c r="K218" s="223"/>
      <c r="L218" s="224"/>
      <c r="M218" s="137"/>
      <c r="N218" s="227" t="str">
        <f>IFERROR(VLOOKUP($F218,補助対象機器一覧!$A$2:$K$474,7,FALSE),"")</f>
        <v/>
      </c>
      <c r="O218" s="228"/>
      <c r="P218" s="228"/>
      <c r="Q218" s="228"/>
      <c r="R218" s="228"/>
      <c r="S218" s="228"/>
      <c r="T218" s="229"/>
      <c r="U218" s="137"/>
      <c r="V218" s="137"/>
      <c r="W218" s="103"/>
      <c r="X218" s="246" t="str">
        <f>IF($B218&lt;=入力シート!$F$22,""&amp;中間シート!X240,"")</f>
        <v/>
      </c>
      <c r="Y218" s="246"/>
      <c r="Z218" s="246"/>
      <c r="AA218" s="246"/>
      <c r="AB218" s="246"/>
      <c r="AC218" s="246"/>
      <c r="AD218" s="246"/>
      <c r="AE218" s="246"/>
      <c r="AF218" s="246"/>
      <c r="AG218" s="246"/>
      <c r="AH218" s="246"/>
      <c r="AI218" s="246"/>
      <c r="AJ218" s="246"/>
      <c r="AK218" s="246"/>
      <c r="AL218" s="246"/>
      <c r="AM218" s="246"/>
      <c r="AN218" s="246"/>
      <c r="AO218" s="246"/>
      <c r="AP218" s="110"/>
      <c r="AQ218" s="131">
        <f>IF(J218&lt;&gt;"",1,0)</f>
        <v>0</v>
      </c>
      <c r="AR218" s="103">
        <f>IF(H218&lt;&gt;"",1,0)</f>
        <v>0</v>
      </c>
      <c r="AS218" s="103"/>
    </row>
    <row r="219" spans="2:45" x14ac:dyDescent="0.2">
      <c r="C219" s="103"/>
      <c r="D219" s="103"/>
      <c r="E219" s="134"/>
      <c r="F219" s="135"/>
      <c r="G219" s="134"/>
      <c r="H219" s="134"/>
      <c r="I219" s="136"/>
      <c r="J219" s="137"/>
      <c r="K219" s="137"/>
      <c r="L219" s="137"/>
      <c r="M219" s="137"/>
      <c r="N219" s="137"/>
      <c r="O219" s="137"/>
      <c r="P219" s="137"/>
      <c r="Q219" s="137"/>
      <c r="R219" s="137"/>
      <c r="S219" s="137"/>
      <c r="T219" s="137"/>
      <c r="U219" s="137"/>
      <c r="V219" s="137"/>
      <c r="W219" s="103"/>
      <c r="X219" s="178" t="s">
        <v>95</v>
      </c>
      <c r="Y219" s="178"/>
      <c r="Z219" s="178"/>
      <c r="AA219" s="178"/>
      <c r="AB219" s="178"/>
      <c r="AC219" s="178"/>
      <c r="AD219" s="178"/>
      <c r="AE219" s="178"/>
      <c r="AF219" s="178"/>
      <c r="AG219" s="178"/>
      <c r="AH219" s="178"/>
      <c r="AI219" s="178"/>
      <c r="AJ219" s="178"/>
      <c r="AK219" s="178"/>
      <c r="AL219" s="178"/>
      <c r="AM219" s="178"/>
      <c r="AN219" s="178"/>
      <c r="AO219" s="178"/>
      <c r="AQ219" s="103"/>
      <c r="AR219" s="103"/>
      <c r="AS219" s="103"/>
    </row>
    <row r="220" spans="2:45" ht="15.6" thickBot="1" x14ac:dyDescent="0.25">
      <c r="C220" s="124"/>
      <c r="D220" s="124"/>
      <c r="E220" s="128"/>
      <c r="F220" s="132"/>
      <c r="G220" s="128"/>
      <c r="H220" s="128"/>
      <c r="I220" s="133"/>
      <c r="J220" s="129"/>
      <c r="K220" s="129"/>
      <c r="L220" s="129"/>
      <c r="M220" s="129"/>
      <c r="N220" s="129"/>
      <c r="O220" s="129"/>
      <c r="P220" s="129"/>
      <c r="Q220" s="129"/>
      <c r="R220" s="129"/>
      <c r="S220" s="129"/>
      <c r="T220" s="129"/>
      <c r="U220" s="129"/>
      <c r="V220" s="129"/>
      <c r="W220" s="124"/>
      <c r="X220" s="178" t="s">
        <v>95</v>
      </c>
      <c r="Y220" s="178"/>
      <c r="Z220" s="178"/>
      <c r="AA220" s="178"/>
      <c r="AB220" s="178"/>
      <c r="AC220" s="178"/>
      <c r="AD220" s="178"/>
      <c r="AE220" s="178"/>
      <c r="AF220" s="178"/>
      <c r="AG220" s="178"/>
      <c r="AH220" s="178"/>
      <c r="AI220" s="178"/>
      <c r="AJ220" s="178"/>
      <c r="AK220" s="178"/>
      <c r="AL220" s="178"/>
      <c r="AM220" s="178"/>
      <c r="AN220" s="178"/>
      <c r="AO220" s="178"/>
      <c r="AQ220" s="103"/>
      <c r="AR220" s="103"/>
      <c r="AS220" s="103"/>
    </row>
    <row r="221" spans="2:45" ht="18" customHeight="1" thickBot="1" x14ac:dyDescent="0.25">
      <c r="B221" s="96">
        <v>19</v>
      </c>
      <c r="C221" s="124"/>
      <c r="D221" s="125" t="s">
        <v>77</v>
      </c>
      <c r="E221" s="126" t="s">
        <v>37</v>
      </c>
      <c r="F221" s="72"/>
      <c r="G221" s="124"/>
      <c r="H221" s="177"/>
      <c r="I221" s="127"/>
      <c r="J221" s="222" t="str">
        <f>IFERROR(VLOOKUP($F221,補助対象機器一覧!$A$2:$K$474,2,FALSE),"")</f>
        <v/>
      </c>
      <c r="K221" s="223"/>
      <c r="L221" s="224"/>
      <c r="M221" s="129"/>
      <c r="N221" s="227" t="str">
        <f>IFERROR(VLOOKUP($F221,補助対象機器一覧!$A$2:$K$474,7,FALSE),"")</f>
        <v/>
      </c>
      <c r="O221" s="228"/>
      <c r="P221" s="228"/>
      <c r="Q221" s="228"/>
      <c r="R221" s="228"/>
      <c r="S221" s="228"/>
      <c r="T221" s="229"/>
      <c r="U221" s="129"/>
      <c r="V221" s="129"/>
      <c r="W221" s="124"/>
      <c r="X221" s="246" t="str">
        <f>IF($B221&lt;=入力シート!$F$22,""&amp;中間シート!X241,"")</f>
        <v/>
      </c>
      <c r="Y221" s="246"/>
      <c r="Z221" s="246"/>
      <c r="AA221" s="246"/>
      <c r="AB221" s="246"/>
      <c r="AC221" s="246"/>
      <c r="AD221" s="246"/>
      <c r="AE221" s="246"/>
      <c r="AF221" s="246"/>
      <c r="AG221" s="246"/>
      <c r="AH221" s="246"/>
      <c r="AI221" s="246"/>
      <c r="AJ221" s="246"/>
      <c r="AK221" s="246"/>
      <c r="AL221" s="246"/>
      <c r="AM221" s="246"/>
      <c r="AN221" s="246"/>
      <c r="AO221" s="246"/>
      <c r="AQ221" s="131">
        <f>IF(J221&lt;&gt;"",1,0)</f>
        <v>0</v>
      </c>
      <c r="AR221" s="103">
        <f>IF(H221&lt;&gt;"",1,0)</f>
        <v>0</v>
      </c>
      <c r="AS221" s="103"/>
    </row>
    <row r="222" spans="2:45" ht="5.0999999999999996" customHeight="1" thickBot="1" x14ac:dyDescent="0.25">
      <c r="C222" s="124"/>
      <c r="D222" s="124"/>
      <c r="E222" s="128"/>
      <c r="F222" s="129"/>
      <c r="G222" s="128"/>
      <c r="H222" s="177"/>
      <c r="I222" s="127"/>
      <c r="J222" s="129"/>
      <c r="K222" s="129"/>
      <c r="L222" s="129"/>
      <c r="M222" s="129"/>
      <c r="N222" s="129"/>
      <c r="O222" s="129"/>
      <c r="P222" s="129"/>
      <c r="Q222" s="129"/>
      <c r="R222" s="129"/>
      <c r="S222" s="129"/>
      <c r="T222" s="129"/>
      <c r="U222" s="129"/>
      <c r="V222" s="129"/>
      <c r="W222" s="124"/>
      <c r="X222" s="178" t="s">
        <v>95</v>
      </c>
      <c r="Y222" s="178"/>
      <c r="Z222" s="178"/>
      <c r="AA222" s="178"/>
      <c r="AB222" s="178"/>
      <c r="AC222" s="178"/>
      <c r="AD222" s="178"/>
      <c r="AE222" s="178"/>
      <c r="AF222" s="178"/>
      <c r="AG222" s="178"/>
      <c r="AH222" s="178"/>
      <c r="AI222" s="178"/>
      <c r="AJ222" s="178"/>
      <c r="AK222" s="178"/>
      <c r="AL222" s="178"/>
      <c r="AM222" s="178"/>
      <c r="AN222" s="178"/>
      <c r="AO222" s="178"/>
      <c r="AP222" s="110"/>
      <c r="AQ222" s="103"/>
      <c r="AR222" s="103"/>
      <c r="AS222" s="103"/>
    </row>
    <row r="223" spans="2:45" ht="18" customHeight="1" thickBot="1" x14ac:dyDescent="0.25">
      <c r="B223" s="96">
        <v>19</v>
      </c>
      <c r="C223" s="124"/>
      <c r="D223" s="124"/>
      <c r="E223" s="126" t="s">
        <v>38</v>
      </c>
      <c r="F223" s="72"/>
      <c r="G223" s="128"/>
      <c r="H223" s="177"/>
      <c r="I223" s="127"/>
      <c r="J223" s="222" t="str">
        <f>IFERROR(VLOOKUP($F223,補助対象機器一覧!$A$2:$K$474,2,FALSE),"")</f>
        <v/>
      </c>
      <c r="K223" s="223"/>
      <c r="L223" s="224"/>
      <c r="M223" s="129"/>
      <c r="N223" s="227" t="str">
        <f>IFERROR(VLOOKUP($F223,補助対象機器一覧!$A$2:$K$474,7,FALSE),"")</f>
        <v/>
      </c>
      <c r="O223" s="228"/>
      <c r="P223" s="228"/>
      <c r="Q223" s="228"/>
      <c r="R223" s="228"/>
      <c r="S223" s="228"/>
      <c r="T223" s="229"/>
      <c r="U223" s="129"/>
      <c r="V223" s="129"/>
      <c r="W223" s="124"/>
      <c r="X223" s="246" t="str">
        <f>IF($B223&lt;=入力シート!$F$22,""&amp;中間シート!X242,"")</f>
        <v/>
      </c>
      <c r="Y223" s="246"/>
      <c r="Z223" s="246"/>
      <c r="AA223" s="246"/>
      <c r="AB223" s="246"/>
      <c r="AC223" s="246"/>
      <c r="AD223" s="246"/>
      <c r="AE223" s="246"/>
      <c r="AF223" s="246"/>
      <c r="AG223" s="246"/>
      <c r="AH223" s="246"/>
      <c r="AI223" s="246"/>
      <c r="AJ223" s="246"/>
      <c r="AK223" s="246"/>
      <c r="AL223" s="246"/>
      <c r="AM223" s="246"/>
      <c r="AN223" s="246"/>
      <c r="AO223" s="246"/>
      <c r="AP223" s="110"/>
      <c r="AQ223" s="131">
        <f>IF(J223&lt;&gt;"",1,0)</f>
        <v>0</v>
      </c>
      <c r="AR223" s="103">
        <f>IF(H223&lt;&gt;"",1,0)</f>
        <v>0</v>
      </c>
      <c r="AS223" s="103"/>
    </row>
    <row r="224" spans="2:45" ht="5.0999999999999996" customHeight="1" thickBot="1" x14ac:dyDescent="0.25">
      <c r="C224" s="124"/>
      <c r="D224" s="124"/>
      <c r="E224" s="126"/>
      <c r="F224" s="132"/>
      <c r="G224" s="128"/>
      <c r="H224" s="177"/>
      <c r="I224" s="127"/>
      <c r="J224" s="132"/>
      <c r="K224" s="132"/>
      <c r="L224" s="132"/>
      <c r="M224" s="129"/>
      <c r="N224" s="132"/>
      <c r="O224" s="132"/>
      <c r="P224" s="132"/>
      <c r="Q224" s="129"/>
      <c r="R224" s="132"/>
      <c r="S224" s="132"/>
      <c r="T224" s="132"/>
      <c r="U224" s="129"/>
      <c r="V224" s="129"/>
      <c r="W224" s="124"/>
      <c r="X224" s="178" t="s">
        <v>95</v>
      </c>
      <c r="Y224" s="178"/>
      <c r="Z224" s="178"/>
      <c r="AA224" s="178"/>
      <c r="AB224" s="178"/>
      <c r="AC224" s="178"/>
      <c r="AD224" s="178"/>
      <c r="AE224" s="178"/>
      <c r="AF224" s="178"/>
      <c r="AG224" s="178"/>
      <c r="AH224" s="178"/>
      <c r="AI224" s="178"/>
      <c r="AJ224" s="178"/>
      <c r="AK224" s="178"/>
      <c r="AL224" s="178"/>
      <c r="AM224" s="178"/>
      <c r="AN224" s="178"/>
      <c r="AO224" s="178"/>
      <c r="AP224" s="110"/>
      <c r="AQ224" s="103"/>
      <c r="AR224" s="103"/>
      <c r="AS224" s="103"/>
    </row>
    <row r="225" spans="2:45" ht="18" customHeight="1" thickBot="1" x14ac:dyDescent="0.25">
      <c r="B225" s="96">
        <v>19</v>
      </c>
      <c r="C225" s="124"/>
      <c r="D225" s="124"/>
      <c r="E225" s="126" t="s">
        <v>39</v>
      </c>
      <c r="F225" s="72"/>
      <c r="G225" s="128"/>
      <c r="H225" s="177"/>
      <c r="I225" s="127"/>
      <c r="J225" s="222" t="str">
        <f>IFERROR(VLOOKUP($F225,補助対象機器一覧!$A$2:$K$474,2,FALSE),"")</f>
        <v/>
      </c>
      <c r="K225" s="223"/>
      <c r="L225" s="224"/>
      <c r="M225" s="129"/>
      <c r="N225" s="227" t="str">
        <f>IFERROR(VLOOKUP($F225,補助対象機器一覧!$A$2:$K$474,7,FALSE),"")</f>
        <v/>
      </c>
      <c r="O225" s="228"/>
      <c r="P225" s="228"/>
      <c r="Q225" s="228"/>
      <c r="R225" s="228"/>
      <c r="S225" s="228"/>
      <c r="T225" s="229"/>
      <c r="U225" s="129"/>
      <c r="V225" s="129"/>
      <c r="W225" s="124"/>
      <c r="X225" s="246" t="str">
        <f>IF($B225&lt;=入力シート!$F$22,""&amp;中間シート!X243,"")</f>
        <v/>
      </c>
      <c r="Y225" s="246"/>
      <c r="Z225" s="246"/>
      <c r="AA225" s="246"/>
      <c r="AB225" s="246"/>
      <c r="AC225" s="246"/>
      <c r="AD225" s="246"/>
      <c r="AE225" s="246"/>
      <c r="AF225" s="246"/>
      <c r="AG225" s="246"/>
      <c r="AH225" s="246"/>
      <c r="AI225" s="246"/>
      <c r="AJ225" s="246"/>
      <c r="AK225" s="246"/>
      <c r="AL225" s="246"/>
      <c r="AM225" s="246"/>
      <c r="AN225" s="246"/>
      <c r="AO225" s="246"/>
      <c r="AP225" s="110"/>
      <c r="AQ225" s="131">
        <f>IF(J225&lt;&gt;"",1,0)</f>
        <v>0</v>
      </c>
      <c r="AR225" s="103">
        <f>IF(H225&lt;&gt;"",1,0)</f>
        <v>0</v>
      </c>
      <c r="AS225" s="103"/>
    </row>
    <row r="226" spans="2:45" x14ac:dyDescent="0.2">
      <c r="C226" s="124"/>
      <c r="D226" s="124"/>
      <c r="E226" s="128"/>
      <c r="F226" s="132"/>
      <c r="G226" s="128"/>
      <c r="H226" s="128"/>
      <c r="I226" s="133"/>
      <c r="J226" s="129"/>
      <c r="K226" s="129"/>
      <c r="L226" s="129"/>
      <c r="M226" s="129"/>
      <c r="N226" s="129"/>
      <c r="O226" s="129"/>
      <c r="P226" s="129"/>
      <c r="Q226" s="129"/>
      <c r="R226" s="129"/>
      <c r="S226" s="129"/>
      <c r="T226" s="129"/>
      <c r="U226" s="129"/>
      <c r="V226" s="129"/>
      <c r="W226" s="124"/>
      <c r="X226" s="178" t="s">
        <v>95</v>
      </c>
      <c r="Y226" s="178"/>
      <c r="Z226" s="178"/>
      <c r="AA226" s="178"/>
      <c r="AB226" s="178"/>
      <c r="AC226" s="178"/>
      <c r="AD226" s="178"/>
      <c r="AE226" s="178"/>
      <c r="AF226" s="178"/>
      <c r="AG226" s="178"/>
      <c r="AH226" s="178"/>
      <c r="AI226" s="178"/>
      <c r="AJ226" s="178"/>
      <c r="AK226" s="178"/>
      <c r="AL226" s="178"/>
      <c r="AM226" s="178"/>
      <c r="AN226" s="178"/>
      <c r="AO226" s="178"/>
      <c r="AQ226" s="103"/>
      <c r="AR226" s="103"/>
      <c r="AS226" s="103"/>
    </row>
    <row r="227" spans="2:45" ht="15.6" thickBot="1" x14ac:dyDescent="0.25">
      <c r="C227" s="103"/>
      <c r="D227" s="103"/>
      <c r="E227" s="134"/>
      <c r="F227" s="135"/>
      <c r="G227" s="134"/>
      <c r="H227" s="134"/>
      <c r="I227" s="136"/>
      <c r="J227" s="137"/>
      <c r="K227" s="137"/>
      <c r="L227" s="137"/>
      <c r="M227" s="137"/>
      <c r="N227" s="137"/>
      <c r="O227" s="137"/>
      <c r="P227" s="137"/>
      <c r="Q227" s="137"/>
      <c r="R227" s="137"/>
      <c r="S227" s="137"/>
      <c r="T227" s="137"/>
      <c r="U227" s="137"/>
      <c r="V227" s="137"/>
      <c r="W227" s="103"/>
      <c r="X227" s="178" t="s">
        <v>95</v>
      </c>
      <c r="Y227" s="178"/>
      <c r="Z227" s="178"/>
      <c r="AA227" s="178"/>
      <c r="AB227" s="178"/>
      <c r="AC227" s="178"/>
      <c r="AD227" s="178"/>
      <c r="AE227" s="178"/>
      <c r="AF227" s="178"/>
      <c r="AG227" s="178"/>
      <c r="AH227" s="178"/>
      <c r="AI227" s="178"/>
      <c r="AJ227" s="178"/>
      <c r="AK227" s="178"/>
      <c r="AL227" s="178"/>
      <c r="AM227" s="178"/>
      <c r="AN227" s="178"/>
      <c r="AO227" s="178"/>
      <c r="AQ227" s="103"/>
      <c r="AR227" s="103"/>
      <c r="AS227" s="103"/>
    </row>
    <row r="228" spans="2:45" ht="18" customHeight="1" thickBot="1" x14ac:dyDescent="0.25">
      <c r="B228" s="96">
        <v>20</v>
      </c>
      <c r="C228" s="103"/>
      <c r="D228" s="138" t="s">
        <v>78</v>
      </c>
      <c r="E228" s="139" t="s">
        <v>37</v>
      </c>
      <c r="F228" s="72"/>
      <c r="G228" s="103"/>
      <c r="H228" s="137"/>
      <c r="I228" s="140"/>
      <c r="J228" s="222" t="str">
        <f>IFERROR(VLOOKUP($F228,補助対象機器一覧!$A$2:$K$474,2,FALSE),"")</f>
        <v/>
      </c>
      <c r="K228" s="223"/>
      <c r="L228" s="224"/>
      <c r="M228" s="137"/>
      <c r="N228" s="227" t="str">
        <f>IFERROR(VLOOKUP($F228,補助対象機器一覧!$A$2:$K$474,7,FALSE),"")</f>
        <v/>
      </c>
      <c r="O228" s="228"/>
      <c r="P228" s="228"/>
      <c r="Q228" s="228"/>
      <c r="R228" s="228"/>
      <c r="S228" s="228"/>
      <c r="T228" s="229"/>
      <c r="U228" s="137"/>
      <c r="V228" s="137"/>
      <c r="W228" s="103"/>
      <c r="X228" s="246" t="str">
        <f>IF($B228&lt;=入力シート!$F$22,""&amp;中間シート!X244,"")</f>
        <v/>
      </c>
      <c r="Y228" s="246"/>
      <c r="Z228" s="246"/>
      <c r="AA228" s="246"/>
      <c r="AB228" s="246"/>
      <c r="AC228" s="246"/>
      <c r="AD228" s="246"/>
      <c r="AE228" s="246"/>
      <c r="AF228" s="246"/>
      <c r="AG228" s="246"/>
      <c r="AH228" s="246"/>
      <c r="AI228" s="246"/>
      <c r="AJ228" s="246"/>
      <c r="AK228" s="246"/>
      <c r="AL228" s="246"/>
      <c r="AM228" s="246"/>
      <c r="AN228" s="246"/>
      <c r="AO228" s="246"/>
      <c r="AQ228" s="131">
        <f>IF(J228&lt;&gt;"",1,0)</f>
        <v>0</v>
      </c>
      <c r="AR228" s="103">
        <f>IF(H228&lt;&gt;"",1,0)</f>
        <v>0</v>
      </c>
      <c r="AS228" s="103"/>
    </row>
    <row r="229" spans="2:45" ht="5.0999999999999996" customHeight="1" thickBot="1" x14ac:dyDescent="0.25">
      <c r="C229" s="103"/>
      <c r="D229" s="103"/>
      <c r="E229" s="134"/>
      <c r="F229" s="137"/>
      <c r="G229" s="134"/>
      <c r="H229" s="137"/>
      <c r="I229" s="140"/>
      <c r="J229" s="137"/>
      <c r="K229" s="137"/>
      <c r="L229" s="137"/>
      <c r="M229" s="137"/>
      <c r="N229" s="137"/>
      <c r="O229" s="137"/>
      <c r="P229" s="137"/>
      <c r="Q229" s="137"/>
      <c r="R229" s="137"/>
      <c r="S229" s="137"/>
      <c r="T229" s="137"/>
      <c r="U229" s="137"/>
      <c r="V229" s="137"/>
      <c r="W229" s="103"/>
      <c r="X229" s="178" t="s">
        <v>95</v>
      </c>
      <c r="Y229" s="178"/>
      <c r="Z229" s="178"/>
      <c r="AA229" s="178"/>
      <c r="AB229" s="178"/>
      <c r="AC229" s="178"/>
      <c r="AD229" s="178"/>
      <c r="AE229" s="178"/>
      <c r="AF229" s="178"/>
      <c r="AG229" s="178"/>
      <c r="AH229" s="178"/>
      <c r="AI229" s="178"/>
      <c r="AJ229" s="178"/>
      <c r="AK229" s="178"/>
      <c r="AL229" s="178"/>
      <c r="AM229" s="178"/>
      <c r="AN229" s="178"/>
      <c r="AO229" s="178"/>
      <c r="AP229" s="110"/>
      <c r="AQ229" s="103"/>
      <c r="AR229" s="103"/>
      <c r="AS229" s="103"/>
    </row>
    <row r="230" spans="2:45" ht="18" customHeight="1" thickBot="1" x14ac:dyDescent="0.25">
      <c r="B230" s="96">
        <v>20</v>
      </c>
      <c r="C230" s="103"/>
      <c r="D230" s="103"/>
      <c r="E230" s="139" t="s">
        <v>38</v>
      </c>
      <c r="F230" s="72"/>
      <c r="G230" s="134"/>
      <c r="H230" s="137"/>
      <c r="I230" s="140"/>
      <c r="J230" s="222" t="str">
        <f>IFERROR(VLOOKUP($F230,補助対象機器一覧!$A$2:$K$474,2,FALSE),"")</f>
        <v/>
      </c>
      <c r="K230" s="223"/>
      <c r="L230" s="224"/>
      <c r="M230" s="137"/>
      <c r="N230" s="227" t="str">
        <f>IFERROR(VLOOKUP($F230,補助対象機器一覧!$A$2:$K$474,7,FALSE),"")</f>
        <v/>
      </c>
      <c r="O230" s="228"/>
      <c r="P230" s="228"/>
      <c r="Q230" s="228"/>
      <c r="R230" s="228"/>
      <c r="S230" s="228"/>
      <c r="T230" s="229"/>
      <c r="U230" s="137"/>
      <c r="V230" s="137"/>
      <c r="W230" s="103"/>
      <c r="X230" s="246" t="str">
        <f>IF($B230&lt;=入力シート!$F$22,""&amp;中間シート!X245,"")</f>
        <v/>
      </c>
      <c r="Y230" s="246"/>
      <c r="Z230" s="246"/>
      <c r="AA230" s="246"/>
      <c r="AB230" s="246"/>
      <c r="AC230" s="246"/>
      <c r="AD230" s="246"/>
      <c r="AE230" s="246"/>
      <c r="AF230" s="246"/>
      <c r="AG230" s="246"/>
      <c r="AH230" s="246"/>
      <c r="AI230" s="246"/>
      <c r="AJ230" s="246"/>
      <c r="AK230" s="246"/>
      <c r="AL230" s="246"/>
      <c r="AM230" s="246"/>
      <c r="AN230" s="246"/>
      <c r="AO230" s="246"/>
      <c r="AP230" s="110"/>
      <c r="AQ230" s="131">
        <f>IF(J230&lt;&gt;"",1,0)</f>
        <v>0</v>
      </c>
      <c r="AR230" s="103">
        <f>IF(H230&lt;&gt;"",1,0)</f>
        <v>0</v>
      </c>
      <c r="AS230" s="103"/>
    </row>
    <row r="231" spans="2:45" ht="5.0999999999999996" customHeight="1" thickBot="1" x14ac:dyDescent="0.25">
      <c r="C231" s="103"/>
      <c r="D231" s="103"/>
      <c r="E231" s="139"/>
      <c r="F231" s="135"/>
      <c r="G231" s="134"/>
      <c r="H231" s="137"/>
      <c r="I231" s="140"/>
      <c r="J231" s="135"/>
      <c r="K231" s="135"/>
      <c r="L231" s="135"/>
      <c r="M231" s="137"/>
      <c r="N231" s="135"/>
      <c r="O231" s="135"/>
      <c r="P231" s="135"/>
      <c r="Q231" s="137"/>
      <c r="R231" s="135"/>
      <c r="S231" s="135"/>
      <c r="T231" s="135"/>
      <c r="U231" s="137"/>
      <c r="V231" s="137"/>
      <c r="W231" s="103"/>
      <c r="X231" s="178" t="s">
        <v>95</v>
      </c>
      <c r="Y231" s="178"/>
      <c r="Z231" s="178"/>
      <c r="AA231" s="178"/>
      <c r="AB231" s="178"/>
      <c r="AC231" s="178"/>
      <c r="AD231" s="178"/>
      <c r="AE231" s="178"/>
      <c r="AF231" s="178"/>
      <c r="AG231" s="178"/>
      <c r="AH231" s="178"/>
      <c r="AI231" s="178"/>
      <c r="AJ231" s="178"/>
      <c r="AK231" s="178"/>
      <c r="AL231" s="178"/>
      <c r="AM231" s="178"/>
      <c r="AN231" s="178"/>
      <c r="AO231" s="178"/>
      <c r="AP231" s="110"/>
      <c r="AQ231" s="103"/>
      <c r="AR231" s="103"/>
      <c r="AS231" s="103"/>
    </row>
    <row r="232" spans="2:45" ht="18" customHeight="1" thickBot="1" x14ac:dyDescent="0.25">
      <c r="B232" s="96">
        <v>20</v>
      </c>
      <c r="C232" s="103"/>
      <c r="D232" s="103"/>
      <c r="E232" s="139" t="s">
        <v>39</v>
      </c>
      <c r="F232" s="72"/>
      <c r="G232" s="134"/>
      <c r="H232" s="137"/>
      <c r="I232" s="140"/>
      <c r="J232" s="222" t="str">
        <f>IFERROR(VLOOKUP($F232,補助対象機器一覧!$A$2:$K$474,2,FALSE),"")</f>
        <v/>
      </c>
      <c r="K232" s="223"/>
      <c r="L232" s="224"/>
      <c r="M232" s="137"/>
      <c r="N232" s="227" t="str">
        <f>IFERROR(VLOOKUP($F232,補助対象機器一覧!$A$2:$K$474,7,FALSE),"")</f>
        <v/>
      </c>
      <c r="O232" s="228"/>
      <c r="P232" s="228"/>
      <c r="Q232" s="228"/>
      <c r="R232" s="228"/>
      <c r="S232" s="228"/>
      <c r="T232" s="229"/>
      <c r="U232" s="137"/>
      <c r="V232" s="137"/>
      <c r="W232" s="103"/>
      <c r="X232" s="246" t="str">
        <f>IF($B232&lt;=入力シート!$F$22,""&amp;中間シート!X246,"")</f>
        <v/>
      </c>
      <c r="Y232" s="246"/>
      <c r="Z232" s="246"/>
      <c r="AA232" s="246"/>
      <c r="AB232" s="246"/>
      <c r="AC232" s="246"/>
      <c r="AD232" s="246"/>
      <c r="AE232" s="246"/>
      <c r="AF232" s="246"/>
      <c r="AG232" s="246"/>
      <c r="AH232" s="246"/>
      <c r="AI232" s="246"/>
      <c r="AJ232" s="246"/>
      <c r="AK232" s="246"/>
      <c r="AL232" s="246"/>
      <c r="AM232" s="246"/>
      <c r="AN232" s="246"/>
      <c r="AO232" s="246"/>
      <c r="AP232" s="110"/>
      <c r="AQ232" s="131">
        <f>IF(J232&lt;&gt;"",1,0)</f>
        <v>0</v>
      </c>
      <c r="AR232" s="103">
        <f>IF(H232&lt;&gt;"",1,0)</f>
        <v>0</v>
      </c>
      <c r="AS232" s="103"/>
    </row>
    <row r="233" spans="2:45" x14ac:dyDescent="0.2">
      <c r="C233" s="103"/>
      <c r="D233" s="103"/>
      <c r="E233" s="134"/>
      <c r="F233" s="135"/>
      <c r="G233" s="134"/>
      <c r="H233" s="134"/>
      <c r="I233" s="136"/>
      <c r="J233" s="137"/>
      <c r="K233" s="137"/>
      <c r="L233" s="137"/>
      <c r="M233" s="137"/>
      <c r="N233" s="137"/>
      <c r="O233" s="137"/>
      <c r="P233" s="137"/>
      <c r="Q233" s="137"/>
      <c r="R233" s="137"/>
      <c r="S233" s="137"/>
      <c r="T233" s="137"/>
      <c r="U233" s="137"/>
      <c r="V233" s="137"/>
      <c r="W233" s="103"/>
      <c r="X233" s="178" t="s">
        <v>95</v>
      </c>
      <c r="Y233" s="178"/>
      <c r="Z233" s="178"/>
      <c r="AA233" s="178"/>
      <c r="AB233" s="178"/>
      <c r="AC233" s="178"/>
      <c r="AD233" s="178"/>
      <c r="AE233" s="178"/>
      <c r="AF233" s="178"/>
      <c r="AG233" s="178"/>
      <c r="AH233" s="178"/>
      <c r="AI233" s="178"/>
      <c r="AJ233" s="178"/>
      <c r="AK233" s="178"/>
      <c r="AL233" s="178"/>
      <c r="AM233" s="178"/>
      <c r="AN233" s="178"/>
      <c r="AO233" s="178"/>
      <c r="AQ233" s="103"/>
      <c r="AR233" s="103"/>
      <c r="AS233" s="103"/>
    </row>
    <row r="234" spans="2:45" ht="15.6" thickBot="1" x14ac:dyDescent="0.25">
      <c r="C234" s="124"/>
      <c r="D234" s="124"/>
      <c r="E234" s="128"/>
      <c r="F234" s="132"/>
      <c r="G234" s="128"/>
      <c r="H234" s="128"/>
      <c r="I234" s="133"/>
      <c r="J234" s="129"/>
      <c r="K234" s="129"/>
      <c r="L234" s="129"/>
      <c r="M234" s="129"/>
      <c r="N234" s="129"/>
      <c r="O234" s="129"/>
      <c r="P234" s="129"/>
      <c r="Q234" s="129"/>
      <c r="R234" s="129"/>
      <c r="S234" s="129"/>
      <c r="T234" s="129"/>
      <c r="U234" s="129"/>
      <c r="V234" s="129"/>
      <c r="W234" s="124"/>
      <c r="X234" s="178" t="s">
        <v>95</v>
      </c>
      <c r="Y234" s="178"/>
      <c r="Z234" s="178"/>
      <c r="AA234" s="178"/>
      <c r="AB234" s="178"/>
      <c r="AC234" s="178"/>
      <c r="AD234" s="178"/>
      <c r="AE234" s="178"/>
      <c r="AF234" s="178"/>
      <c r="AG234" s="178"/>
      <c r="AH234" s="178"/>
      <c r="AI234" s="178"/>
      <c r="AJ234" s="178"/>
      <c r="AK234" s="178"/>
      <c r="AL234" s="178"/>
      <c r="AM234" s="178"/>
      <c r="AN234" s="178"/>
      <c r="AO234" s="178"/>
      <c r="AQ234" s="103"/>
      <c r="AR234" s="103"/>
      <c r="AS234" s="103"/>
    </row>
    <row r="235" spans="2:45" ht="18" customHeight="1" thickBot="1" x14ac:dyDescent="0.25">
      <c r="B235" s="96">
        <v>21</v>
      </c>
      <c r="C235" s="124"/>
      <c r="D235" s="125" t="s">
        <v>79</v>
      </c>
      <c r="E235" s="126" t="s">
        <v>37</v>
      </c>
      <c r="F235" s="72"/>
      <c r="G235" s="124"/>
      <c r="H235" s="177"/>
      <c r="I235" s="127"/>
      <c r="J235" s="222" t="str">
        <f>IFERROR(VLOOKUP($F235,補助対象機器一覧!$A$2:$K$474,2,FALSE),"")</f>
        <v/>
      </c>
      <c r="K235" s="223"/>
      <c r="L235" s="224"/>
      <c r="M235" s="129"/>
      <c r="N235" s="227" t="str">
        <f>IFERROR(VLOOKUP($F235,補助対象機器一覧!$A$2:$K$474,7,FALSE),"")</f>
        <v/>
      </c>
      <c r="O235" s="228"/>
      <c r="P235" s="228"/>
      <c r="Q235" s="228"/>
      <c r="R235" s="228"/>
      <c r="S235" s="228"/>
      <c r="T235" s="229"/>
      <c r="U235" s="129"/>
      <c r="V235" s="129"/>
      <c r="W235" s="124"/>
      <c r="X235" s="246" t="str">
        <f>IF($B235&lt;=入力シート!$F$22,""&amp;中間シート!X247,"")</f>
        <v/>
      </c>
      <c r="Y235" s="246"/>
      <c r="Z235" s="246"/>
      <c r="AA235" s="246"/>
      <c r="AB235" s="246"/>
      <c r="AC235" s="246"/>
      <c r="AD235" s="246"/>
      <c r="AE235" s="246"/>
      <c r="AF235" s="246"/>
      <c r="AG235" s="246"/>
      <c r="AH235" s="246"/>
      <c r="AI235" s="246"/>
      <c r="AJ235" s="246"/>
      <c r="AK235" s="246"/>
      <c r="AL235" s="246"/>
      <c r="AM235" s="246"/>
      <c r="AN235" s="246"/>
      <c r="AO235" s="246"/>
      <c r="AQ235" s="131">
        <f>IF(J235&lt;&gt;"",1,0)</f>
        <v>0</v>
      </c>
      <c r="AR235" s="103">
        <f>IF(H235&lt;&gt;"",1,0)</f>
        <v>0</v>
      </c>
      <c r="AS235" s="103"/>
    </row>
    <row r="236" spans="2:45" ht="5.0999999999999996" customHeight="1" thickBot="1" x14ac:dyDescent="0.25">
      <c r="C236" s="124"/>
      <c r="D236" s="124"/>
      <c r="E236" s="126"/>
      <c r="F236" s="129"/>
      <c r="G236" s="128"/>
      <c r="H236" s="177"/>
      <c r="I236" s="127"/>
      <c r="J236" s="129"/>
      <c r="K236" s="129"/>
      <c r="L236" s="129"/>
      <c r="M236" s="129"/>
      <c r="N236" s="129"/>
      <c r="O236" s="129"/>
      <c r="P236" s="129"/>
      <c r="Q236" s="129"/>
      <c r="R236" s="129"/>
      <c r="S236" s="129"/>
      <c r="T236" s="129"/>
      <c r="U236" s="129"/>
      <c r="V236" s="129"/>
      <c r="W236" s="124"/>
      <c r="X236" s="178" t="s">
        <v>95</v>
      </c>
      <c r="Y236" s="178"/>
      <c r="Z236" s="178"/>
      <c r="AA236" s="178"/>
      <c r="AB236" s="178"/>
      <c r="AC236" s="178"/>
      <c r="AD236" s="178"/>
      <c r="AE236" s="178"/>
      <c r="AF236" s="178"/>
      <c r="AG236" s="178"/>
      <c r="AH236" s="178"/>
      <c r="AI236" s="178"/>
      <c r="AJ236" s="178"/>
      <c r="AK236" s="178"/>
      <c r="AL236" s="178"/>
      <c r="AM236" s="178"/>
      <c r="AN236" s="178"/>
      <c r="AO236" s="178"/>
      <c r="AP236" s="110"/>
      <c r="AQ236" s="103"/>
      <c r="AR236" s="103"/>
      <c r="AS236" s="103"/>
    </row>
    <row r="237" spans="2:45" ht="18" customHeight="1" thickBot="1" x14ac:dyDescent="0.25">
      <c r="B237" s="96">
        <v>21</v>
      </c>
      <c r="C237" s="124"/>
      <c r="D237" s="124"/>
      <c r="E237" s="126" t="s">
        <v>38</v>
      </c>
      <c r="F237" s="72"/>
      <c r="G237" s="128"/>
      <c r="H237" s="177"/>
      <c r="I237" s="127"/>
      <c r="J237" s="222" t="str">
        <f>IFERROR(VLOOKUP($F237,補助対象機器一覧!$A$2:$K$474,2,FALSE),"")</f>
        <v/>
      </c>
      <c r="K237" s="223"/>
      <c r="L237" s="224"/>
      <c r="M237" s="129"/>
      <c r="N237" s="227" t="str">
        <f>IFERROR(VLOOKUP($F237,補助対象機器一覧!$A$2:$K$474,7,FALSE),"")</f>
        <v/>
      </c>
      <c r="O237" s="228"/>
      <c r="P237" s="228"/>
      <c r="Q237" s="228"/>
      <c r="R237" s="228"/>
      <c r="S237" s="228"/>
      <c r="T237" s="229"/>
      <c r="U237" s="129"/>
      <c r="V237" s="129"/>
      <c r="W237" s="124"/>
      <c r="X237" s="246" t="str">
        <f>IF($B237&lt;=入力シート!$F$22,""&amp;中間シート!X248,"")</f>
        <v/>
      </c>
      <c r="Y237" s="246"/>
      <c r="Z237" s="246"/>
      <c r="AA237" s="246"/>
      <c r="AB237" s="246"/>
      <c r="AC237" s="246"/>
      <c r="AD237" s="246"/>
      <c r="AE237" s="246"/>
      <c r="AF237" s="246"/>
      <c r="AG237" s="246"/>
      <c r="AH237" s="246"/>
      <c r="AI237" s="246"/>
      <c r="AJ237" s="246"/>
      <c r="AK237" s="246"/>
      <c r="AL237" s="246"/>
      <c r="AM237" s="246"/>
      <c r="AN237" s="246"/>
      <c r="AO237" s="246"/>
      <c r="AP237" s="110"/>
      <c r="AQ237" s="131">
        <f>IF(J237&lt;&gt;"",1,0)</f>
        <v>0</v>
      </c>
      <c r="AR237" s="103">
        <f>IF(H237&lt;&gt;"",1,0)</f>
        <v>0</v>
      </c>
      <c r="AS237" s="103"/>
    </row>
    <row r="238" spans="2:45" ht="5.0999999999999996" customHeight="1" thickBot="1" x14ac:dyDescent="0.25">
      <c r="C238" s="124"/>
      <c r="D238" s="124"/>
      <c r="E238" s="126"/>
      <c r="F238" s="132"/>
      <c r="G238" s="128"/>
      <c r="H238" s="177"/>
      <c r="I238" s="127"/>
      <c r="J238" s="132"/>
      <c r="K238" s="132"/>
      <c r="L238" s="132"/>
      <c r="M238" s="129"/>
      <c r="N238" s="132"/>
      <c r="O238" s="132"/>
      <c r="P238" s="132"/>
      <c r="Q238" s="129"/>
      <c r="R238" s="132"/>
      <c r="S238" s="132"/>
      <c r="T238" s="132"/>
      <c r="U238" s="129"/>
      <c r="V238" s="129"/>
      <c r="W238" s="124"/>
      <c r="X238" s="178" t="s">
        <v>95</v>
      </c>
      <c r="Y238" s="178"/>
      <c r="Z238" s="178"/>
      <c r="AA238" s="178"/>
      <c r="AB238" s="178"/>
      <c r="AC238" s="178"/>
      <c r="AD238" s="178"/>
      <c r="AE238" s="178"/>
      <c r="AF238" s="178"/>
      <c r="AG238" s="178"/>
      <c r="AH238" s="178"/>
      <c r="AI238" s="178"/>
      <c r="AJ238" s="178"/>
      <c r="AK238" s="178"/>
      <c r="AL238" s="178"/>
      <c r="AM238" s="178"/>
      <c r="AN238" s="178"/>
      <c r="AO238" s="178"/>
      <c r="AP238" s="110"/>
      <c r="AQ238" s="103"/>
      <c r="AR238" s="103"/>
      <c r="AS238" s="103"/>
    </row>
    <row r="239" spans="2:45" ht="18" customHeight="1" thickBot="1" x14ac:dyDescent="0.25">
      <c r="B239" s="96">
        <v>21</v>
      </c>
      <c r="C239" s="124"/>
      <c r="D239" s="124"/>
      <c r="E239" s="126" t="s">
        <v>39</v>
      </c>
      <c r="F239" s="72"/>
      <c r="G239" s="128"/>
      <c r="H239" s="177"/>
      <c r="I239" s="127"/>
      <c r="J239" s="222" t="str">
        <f>IFERROR(VLOOKUP($F239,補助対象機器一覧!$A$2:$K$474,2,FALSE),"")</f>
        <v/>
      </c>
      <c r="K239" s="223"/>
      <c r="L239" s="224"/>
      <c r="M239" s="129"/>
      <c r="N239" s="227" t="str">
        <f>IFERROR(VLOOKUP($F239,補助対象機器一覧!$A$2:$K$474,7,FALSE),"")</f>
        <v/>
      </c>
      <c r="O239" s="228"/>
      <c r="P239" s="228"/>
      <c r="Q239" s="228"/>
      <c r="R239" s="228"/>
      <c r="S239" s="228"/>
      <c r="T239" s="229"/>
      <c r="U239" s="129"/>
      <c r="V239" s="129"/>
      <c r="W239" s="124"/>
      <c r="X239" s="246" t="str">
        <f>IF($B239&lt;=入力シート!$F$22,""&amp;中間シート!X249,"")</f>
        <v/>
      </c>
      <c r="Y239" s="246"/>
      <c r="Z239" s="246"/>
      <c r="AA239" s="246"/>
      <c r="AB239" s="246"/>
      <c r="AC239" s="246"/>
      <c r="AD239" s="246"/>
      <c r="AE239" s="246"/>
      <c r="AF239" s="246"/>
      <c r="AG239" s="246"/>
      <c r="AH239" s="246"/>
      <c r="AI239" s="246"/>
      <c r="AJ239" s="246"/>
      <c r="AK239" s="246"/>
      <c r="AL239" s="246"/>
      <c r="AM239" s="246"/>
      <c r="AN239" s="246"/>
      <c r="AO239" s="246"/>
      <c r="AP239" s="110"/>
      <c r="AQ239" s="131">
        <f>IF(J239&lt;&gt;"",1,0)</f>
        <v>0</v>
      </c>
      <c r="AR239" s="103">
        <f>IF(H239&lt;&gt;"",1,0)</f>
        <v>0</v>
      </c>
      <c r="AS239" s="103"/>
    </row>
    <row r="240" spans="2:45" x14ac:dyDescent="0.2">
      <c r="C240" s="124"/>
      <c r="D240" s="124"/>
      <c r="E240" s="128"/>
      <c r="F240" s="132"/>
      <c r="G240" s="128"/>
      <c r="H240" s="128"/>
      <c r="I240" s="133"/>
      <c r="J240" s="129"/>
      <c r="K240" s="129"/>
      <c r="L240" s="129"/>
      <c r="M240" s="129"/>
      <c r="N240" s="129"/>
      <c r="O240" s="129"/>
      <c r="P240" s="129"/>
      <c r="Q240" s="129"/>
      <c r="R240" s="129"/>
      <c r="S240" s="129"/>
      <c r="T240" s="129"/>
      <c r="U240" s="129"/>
      <c r="V240" s="129"/>
      <c r="W240" s="124"/>
      <c r="X240" s="178" t="s">
        <v>95</v>
      </c>
      <c r="Y240" s="178"/>
      <c r="Z240" s="178"/>
      <c r="AA240" s="178"/>
      <c r="AB240" s="178"/>
      <c r="AC240" s="178"/>
      <c r="AD240" s="178"/>
      <c r="AE240" s="178"/>
      <c r="AF240" s="178"/>
      <c r="AG240" s="178"/>
      <c r="AH240" s="178"/>
      <c r="AI240" s="178"/>
      <c r="AJ240" s="178"/>
      <c r="AK240" s="178"/>
      <c r="AL240" s="178"/>
      <c r="AM240" s="178"/>
      <c r="AN240" s="178"/>
      <c r="AO240" s="178"/>
      <c r="AQ240" s="103"/>
      <c r="AR240" s="103"/>
      <c r="AS240" s="103"/>
    </row>
    <row r="241" spans="2:45" ht="15.6" thickBot="1" x14ac:dyDescent="0.25">
      <c r="C241" s="103"/>
      <c r="D241" s="103"/>
      <c r="E241" s="134"/>
      <c r="F241" s="135"/>
      <c r="G241" s="134"/>
      <c r="H241" s="134"/>
      <c r="I241" s="136"/>
      <c r="J241" s="137"/>
      <c r="K241" s="137"/>
      <c r="L241" s="137"/>
      <c r="M241" s="137"/>
      <c r="N241" s="137"/>
      <c r="O241" s="137"/>
      <c r="P241" s="137"/>
      <c r="Q241" s="137"/>
      <c r="R241" s="137"/>
      <c r="S241" s="137"/>
      <c r="T241" s="137"/>
      <c r="U241" s="137"/>
      <c r="V241" s="137"/>
      <c r="W241" s="103"/>
      <c r="X241" s="178" t="s">
        <v>95</v>
      </c>
      <c r="Y241" s="178"/>
      <c r="Z241" s="178"/>
      <c r="AA241" s="178"/>
      <c r="AB241" s="178"/>
      <c r="AC241" s="178"/>
      <c r="AD241" s="178"/>
      <c r="AE241" s="178"/>
      <c r="AF241" s="178"/>
      <c r="AG241" s="178"/>
      <c r="AH241" s="178"/>
      <c r="AI241" s="178"/>
      <c r="AJ241" s="178"/>
      <c r="AK241" s="178"/>
      <c r="AL241" s="178"/>
      <c r="AM241" s="178"/>
      <c r="AN241" s="178"/>
      <c r="AO241" s="178"/>
      <c r="AQ241" s="103"/>
      <c r="AR241" s="103"/>
      <c r="AS241" s="103"/>
    </row>
    <row r="242" spans="2:45" ht="18" customHeight="1" thickBot="1" x14ac:dyDescent="0.25">
      <c r="B242" s="96">
        <v>22</v>
      </c>
      <c r="C242" s="103"/>
      <c r="D242" s="138" t="s">
        <v>80</v>
      </c>
      <c r="E242" s="139" t="s">
        <v>37</v>
      </c>
      <c r="F242" s="72"/>
      <c r="G242" s="103"/>
      <c r="H242" s="137"/>
      <c r="I242" s="140"/>
      <c r="J242" s="222" t="str">
        <f>IFERROR(VLOOKUP($F242,補助対象機器一覧!$A$2:$K$474,2,FALSE),"")</f>
        <v/>
      </c>
      <c r="K242" s="223"/>
      <c r="L242" s="224"/>
      <c r="M242" s="137"/>
      <c r="N242" s="227" t="str">
        <f>IFERROR(VLOOKUP($F242,補助対象機器一覧!$A$2:$K$474,7,FALSE),"")</f>
        <v/>
      </c>
      <c r="O242" s="228"/>
      <c r="P242" s="228"/>
      <c r="Q242" s="228"/>
      <c r="R242" s="228"/>
      <c r="S242" s="228"/>
      <c r="T242" s="229"/>
      <c r="U242" s="137"/>
      <c r="V242" s="137"/>
      <c r="W242" s="103"/>
      <c r="X242" s="246" t="str">
        <f>IF($B242&lt;=入力シート!$F$22,""&amp;中間シート!X250,"")</f>
        <v/>
      </c>
      <c r="Y242" s="246"/>
      <c r="Z242" s="246"/>
      <c r="AA242" s="246"/>
      <c r="AB242" s="246"/>
      <c r="AC242" s="246"/>
      <c r="AD242" s="246"/>
      <c r="AE242" s="246"/>
      <c r="AF242" s="246"/>
      <c r="AG242" s="246"/>
      <c r="AH242" s="246"/>
      <c r="AI242" s="246"/>
      <c r="AJ242" s="246"/>
      <c r="AK242" s="246"/>
      <c r="AL242" s="246"/>
      <c r="AM242" s="246"/>
      <c r="AN242" s="246"/>
      <c r="AO242" s="246"/>
      <c r="AQ242" s="131">
        <f>IF(J242&lt;&gt;"",1,0)</f>
        <v>0</v>
      </c>
      <c r="AR242" s="103">
        <f>IF(H242&lt;&gt;"",1,0)</f>
        <v>0</v>
      </c>
      <c r="AS242" s="103"/>
    </row>
    <row r="243" spans="2:45" ht="5.0999999999999996" customHeight="1" thickBot="1" x14ac:dyDescent="0.25">
      <c r="C243" s="103"/>
      <c r="D243" s="103"/>
      <c r="E243" s="134"/>
      <c r="F243" s="137"/>
      <c r="G243" s="134"/>
      <c r="H243" s="137"/>
      <c r="I243" s="140"/>
      <c r="J243" s="137"/>
      <c r="K243" s="137"/>
      <c r="L243" s="137"/>
      <c r="M243" s="137"/>
      <c r="N243" s="137"/>
      <c r="O243" s="137"/>
      <c r="P243" s="137"/>
      <c r="Q243" s="137"/>
      <c r="R243" s="137"/>
      <c r="S243" s="137"/>
      <c r="T243" s="137"/>
      <c r="U243" s="137"/>
      <c r="V243" s="137"/>
      <c r="W243" s="103"/>
      <c r="X243" s="178" t="s">
        <v>95</v>
      </c>
      <c r="Y243" s="178"/>
      <c r="Z243" s="178"/>
      <c r="AA243" s="178"/>
      <c r="AB243" s="178"/>
      <c r="AC243" s="178"/>
      <c r="AD243" s="178"/>
      <c r="AE243" s="178"/>
      <c r="AF243" s="178"/>
      <c r="AG243" s="178"/>
      <c r="AH243" s="178"/>
      <c r="AI243" s="178"/>
      <c r="AJ243" s="178"/>
      <c r="AK243" s="178"/>
      <c r="AL243" s="178"/>
      <c r="AM243" s="178"/>
      <c r="AN243" s="178"/>
      <c r="AO243" s="178"/>
      <c r="AP243" s="110"/>
      <c r="AQ243" s="103"/>
      <c r="AR243" s="103"/>
      <c r="AS243" s="103"/>
    </row>
    <row r="244" spans="2:45" ht="18" customHeight="1" thickBot="1" x14ac:dyDescent="0.25">
      <c r="B244" s="96">
        <v>22</v>
      </c>
      <c r="C244" s="103"/>
      <c r="D244" s="103"/>
      <c r="E244" s="139" t="s">
        <v>38</v>
      </c>
      <c r="F244" s="72"/>
      <c r="G244" s="134"/>
      <c r="H244" s="137"/>
      <c r="I244" s="140"/>
      <c r="J244" s="222" t="str">
        <f>IFERROR(VLOOKUP($F244,補助対象機器一覧!$A$2:$K$474,2,FALSE),"")</f>
        <v/>
      </c>
      <c r="K244" s="223"/>
      <c r="L244" s="224"/>
      <c r="M244" s="137"/>
      <c r="N244" s="227" t="str">
        <f>IFERROR(VLOOKUP($F244,補助対象機器一覧!$A$2:$K$474,7,FALSE),"")</f>
        <v/>
      </c>
      <c r="O244" s="228"/>
      <c r="P244" s="228"/>
      <c r="Q244" s="228"/>
      <c r="R244" s="228"/>
      <c r="S244" s="228"/>
      <c r="T244" s="229"/>
      <c r="U244" s="137"/>
      <c r="V244" s="137"/>
      <c r="W244" s="103"/>
      <c r="X244" s="246" t="str">
        <f>IF($B244&lt;=入力シート!$F$22,""&amp;中間シート!X251,"")</f>
        <v/>
      </c>
      <c r="Y244" s="246"/>
      <c r="Z244" s="246"/>
      <c r="AA244" s="246"/>
      <c r="AB244" s="246"/>
      <c r="AC244" s="246"/>
      <c r="AD244" s="246"/>
      <c r="AE244" s="246"/>
      <c r="AF244" s="246"/>
      <c r="AG244" s="246"/>
      <c r="AH244" s="246"/>
      <c r="AI244" s="246"/>
      <c r="AJ244" s="246"/>
      <c r="AK244" s="246"/>
      <c r="AL244" s="246"/>
      <c r="AM244" s="246"/>
      <c r="AN244" s="246"/>
      <c r="AO244" s="246"/>
      <c r="AP244" s="110"/>
      <c r="AQ244" s="131">
        <f>IF(J244&lt;&gt;"",1,0)</f>
        <v>0</v>
      </c>
      <c r="AR244" s="103">
        <f>IF(H244&lt;&gt;"",1,0)</f>
        <v>0</v>
      </c>
      <c r="AS244" s="103"/>
    </row>
    <row r="245" spans="2:45" ht="5.0999999999999996" customHeight="1" thickBot="1" x14ac:dyDescent="0.25">
      <c r="C245" s="103"/>
      <c r="D245" s="103"/>
      <c r="E245" s="139"/>
      <c r="F245" s="135"/>
      <c r="G245" s="134"/>
      <c r="H245" s="137"/>
      <c r="I245" s="140"/>
      <c r="J245" s="135"/>
      <c r="K245" s="135"/>
      <c r="L245" s="135"/>
      <c r="M245" s="137"/>
      <c r="N245" s="135"/>
      <c r="O245" s="135"/>
      <c r="P245" s="135"/>
      <c r="Q245" s="137"/>
      <c r="R245" s="135"/>
      <c r="S245" s="135"/>
      <c r="T245" s="135"/>
      <c r="U245" s="137"/>
      <c r="V245" s="137"/>
      <c r="W245" s="103"/>
      <c r="X245" s="178" t="s">
        <v>95</v>
      </c>
      <c r="Y245" s="178"/>
      <c r="Z245" s="178"/>
      <c r="AA245" s="178"/>
      <c r="AB245" s="178"/>
      <c r="AC245" s="178"/>
      <c r="AD245" s="178"/>
      <c r="AE245" s="178"/>
      <c r="AF245" s="178"/>
      <c r="AG245" s="178"/>
      <c r="AH245" s="178"/>
      <c r="AI245" s="178"/>
      <c r="AJ245" s="178"/>
      <c r="AK245" s="178"/>
      <c r="AL245" s="178"/>
      <c r="AM245" s="178"/>
      <c r="AN245" s="178"/>
      <c r="AO245" s="178"/>
      <c r="AP245" s="110"/>
      <c r="AQ245" s="103"/>
      <c r="AR245" s="103"/>
      <c r="AS245" s="103"/>
    </row>
    <row r="246" spans="2:45" ht="18" customHeight="1" thickBot="1" x14ac:dyDescent="0.25">
      <c r="B246" s="96">
        <v>22</v>
      </c>
      <c r="C246" s="103"/>
      <c r="D246" s="103"/>
      <c r="E246" s="139" t="s">
        <v>39</v>
      </c>
      <c r="F246" s="72"/>
      <c r="G246" s="134"/>
      <c r="H246" s="137"/>
      <c r="I246" s="140"/>
      <c r="J246" s="222" t="str">
        <f>IFERROR(VLOOKUP($F246,補助対象機器一覧!$A$2:$K$474,2,FALSE),"")</f>
        <v/>
      </c>
      <c r="K246" s="223"/>
      <c r="L246" s="224"/>
      <c r="M246" s="137"/>
      <c r="N246" s="227" t="str">
        <f>IFERROR(VLOOKUP($F246,補助対象機器一覧!$A$2:$K$474,7,FALSE),"")</f>
        <v/>
      </c>
      <c r="O246" s="228"/>
      <c r="P246" s="228"/>
      <c r="Q246" s="228"/>
      <c r="R246" s="228"/>
      <c r="S246" s="228"/>
      <c r="T246" s="229"/>
      <c r="U246" s="137"/>
      <c r="V246" s="137"/>
      <c r="W246" s="103"/>
      <c r="X246" s="246" t="str">
        <f>IF($B246&lt;=入力シート!$F$22,""&amp;中間シート!X252,"")</f>
        <v/>
      </c>
      <c r="Y246" s="246"/>
      <c r="Z246" s="246"/>
      <c r="AA246" s="246"/>
      <c r="AB246" s="246"/>
      <c r="AC246" s="246"/>
      <c r="AD246" s="246"/>
      <c r="AE246" s="246"/>
      <c r="AF246" s="246"/>
      <c r="AG246" s="246"/>
      <c r="AH246" s="246"/>
      <c r="AI246" s="246"/>
      <c r="AJ246" s="246"/>
      <c r="AK246" s="246"/>
      <c r="AL246" s="246"/>
      <c r="AM246" s="246"/>
      <c r="AN246" s="246"/>
      <c r="AO246" s="246"/>
      <c r="AP246" s="110"/>
      <c r="AQ246" s="131">
        <f>IF(J246&lt;&gt;"",1,0)</f>
        <v>0</v>
      </c>
      <c r="AR246" s="103">
        <f>IF(H246&lt;&gt;"",1,0)</f>
        <v>0</v>
      </c>
      <c r="AS246" s="103"/>
    </row>
    <row r="247" spans="2:45" x14ac:dyDescent="0.2">
      <c r="C247" s="103"/>
      <c r="D247" s="103"/>
      <c r="E247" s="134"/>
      <c r="F247" s="135"/>
      <c r="G247" s="134"/>
      <c r="H247" s="134"/>
      <c r="I247" s="136"/>
      <c r="J247" s="137"/>
      <c r="K247" s="137"/>
      <c r="L247" s="137"/>
      <c r="M247" s="137"/>
      <c r="N247" s="137"/>
      <c r="O247" s="137"/>
      <c r="P247" s="137"/>
      <c r="Q247" s="137"/>
      <c r="R247" s="137"/>
      <c r="S247" s="137"/>
      <c r="T247" s="137"/>
      <c r="U247" s="137"/>
      <c r="V247" s="137"/>
      <c r="W247" s="103"/>
      <c r="X247" s="178" t="s">
        <v>95</v>
      </c>
      <c r="Y247" s="178"/>
      <c r="Z247" s="178"/>
      <c r="AA247" s="178"/>
      <c r="AB247" s="178"/>
      <c r="AC247" s="178"/>
      <c r="AD247" s="178"/>
      <c r="AE247" s="178"/>
      <c r="AF247" s="178"/>
      <c r="AG247" s="178"/>
      <c r="AH247" s="178"/>
      <c r="AI247" s="178"/>
      <c r="AJ247" s="178"/>
      <c r="AK247" s="178"/>
      <c r="AL247" s="178"/>
      <c r="AM247" s="178"/>
      <c r="AN247" s="178"/>
      <c r="AO247" s="178"/>
      <c r="AQ247" s="103"/>
      <c r="AR247" s="103"/>
      <c r="AS247" s="103"/>
    </row>
    <row r="248" spans="2:45" ht="15.6" thickBot="1" x14ac:dyDescent="0.25">
      <c r="C248" s="124"/>
      <c r="D248" s="124"/>
      <c r="E248" s="128"/>
      <c r="F248" s="132"/>
      <c r="G248" s="128"/>
      <c r="H248" s="128"/>
      <c r="I248" s="133"/>
      <c r="J248" s="129"/>
      <c r="K248" s="129"/>
      <c r="L248" s="129"/>
      <c r="M248" s="129"/>
      <c r="N248" s="129"/>
      <c r="O248" s="129"/>
      <c r="P248" s="129"/>
      <c r="Q248" s="129"/>
      <c r="R248" s="129"/>
      <c r="S248" s="129"/>
      <c r="T248" s="129"/>
      <c r="U248" s="129"/>
      <c r="V248" s="129"/>
      <c r="W248" s="124"/>
      <c r="X248" s="178" t="s">
        <v>95</v>
      </c>
      <c r="Y248" s="178"/>
      <c r="Z248" s="178"/>
      <c r="AA248" s="178"/>
      <c r="AB248" s="178"/>
      <c r="AC248" s="178"/>
      <c r="AD248" s="178"/>
      <c r="AE248" s="178"/>
      <c r="AF248" s="178"/>
      <c r="AG248" s="178"/>
      <c r="AH248" s="178"/>
      <c r="AI248" s="178"/>
      <c r="AJ248" s="178"/>
      <c r="AK248" s="178"/>
      <c r="AL248" s="178"/>
      <c r="AM248" s="178"/>
      <c r="AN248" s="178"/>
      <c r="AO248" s="178"/>
      <c r="AQ248" s="103"/>
      <c r="AR248" s="103"/>
      <c r="AS248" s="103"/>
    </row>
    <row r="249" spans="2:45" ht="18" customHeight="1" thickBot="1" x14ac:dyDescent="0.25">
      <c r="B249" s="96">
        <v>23</v>
      </c>
      <c r="C249" s="124"/>
      <c r="D249" s="125" t="s">
        <v>81</v>
      </c>
      <c r="E249" s="126" t="s">
        <v>37</v>
      </c>
      <c r="F249" s="72"/>
      <c r="G249" s="124"/>
      <c r="H249" s="177"/>
      <c r="I249" s="127"/>
      <c r="J249" s="222" t="str">
        <f>IFERROR(VLOOKUP($F249,補助対象機器一覧!$A$2:$K$474,2,FALSE),"")</f>
        <v/>
      </c>
      <c r="K249" s="223"/>
      <c r="L249" s="224"/>
      <c r="M249" s="129"/>
      <c r="N249" s="227" t="str">
        <f>IFERROR(VLOOKUP($F249,補助対象機器一覧!$A$2:$K$474,7,FALSE),"")</f>
        <v/>
      </c>
      <c r="O249" s="228"/>
      <c r="P249" s="228"/>
      <c r="Q249" s="228"/>
      <c r="R249" s="228"/>
      <c r="S249" s="228"/>
      <c r="T249" s="229"/>
      <c r="U249" s="129"/>
      <c r="V249" s="129"/>
      <c r="W249" s="124"/>
      <c r="X249" s="246" t="str">
        <f>IF($B249&lt;=入力シート!$F$22,""&amp;中間シート!X253,"")</f>
        <v/>
      </c>
      <c r="Y249" s="246"/>
      <c r="Z249" s="246"/>
      <c r="AA249" s="246"/>
      <c r="AB249" s="246"/>
      <c r="AC249" s="246"/>
      <c r="AD249" s="246"/>
      <c r="AE249" s="246"/>
      <c r="AF249" s="246"/>
      <c r="AG249" s="246"/>
      <c r="AH249" s="246"/>
      <c r="AI249" s="246"/>
      <c r="AJ249" s="246"/>
      <c r="AK249" s="246"/>
      <c r="AL249" s="246"/>
      <c r="AM249" s="246"/>
      <c r="AN249" s="246"/>
      <c r="AO249" s="246"/>
      <c r="AQ249" s="131">
        <f>IF(J249&lt;&gt;"",1,0)</f>
        <v>0</v>
      </c>
      <c r="AR249" s="103">
        <f>IF(H249&lt;&gt;"",1,0)</f>
        <v>0</v>
      </c>
      <c r="AS249" s="103"/>
    </row>
    <row r="250" spans="2:45" ht="5.0999999999999996" customHeight="1" thickBot="1" x14ac:dyDescent="0.25">
      <c r="C250" s="124"/>
      <c r="D250" s="124"/>
      <c r="E250" s="128"/>
      <c r="F250" s="129"/>
      <c r="G250" s="128"/>
      <c r="H250" s="177"/>
      <c r="I250" s="127"/>
      <c r="J250" s="129"/>
      <c r="K250" s="129"/>
      <c r="L250" s="129"/>
      <c r="M250" s="129"/>
      <c r="N250" s="129"/>
      <c r="O250" s="129"/>
      <c r="P250" s="129"/>
      <c r="Q250" s="129"/>
      <c r="R250" s="129"/>
      <c r="S250" s="129"/>
      <c r="T250" s="129"/>
      <c r="U250" s="129"/>
      <c r="V250" s="129"/>
      <c r="W250" s="124"/>
      <c r="X250" s="178" t="s">
        <v>95</v>
      </c>
      <c r="Y250" s="178"/>
      <c r="Z250" s="178"/>
      <c r="AA250" s="178"/>
      <c r="AB250" s="178"/>
      <c r="AC250" s="178"/>
      <c r="AD250" s="178"/>
      <c r="AE250" s="178"/>
      <c r="AF250" s="178"/>
      <c r="AG250" s="178"/>
      <c r="AH250" s="178"/>
      <c r="AI250" s="178"/>
      <c r="AJ250" s="178"/>
      <c r="AK250" s="178"/>
      <c r="AL250" s="178"/>
      <c r="AM250" s="178"/>
      <c r="AN250" s="178"/>
      <c r="AO250" s="178"/>
      <c r="AP250" s="110"/>
      <c r="AQ250" s="103"/>
      <c r="AR250" s="103"/>
      <c r="AS250" s="103"/>
    </row>
    <row r="251" spans="2:45" ht="18" customHeight="1" thickBot="1" x14ac:dyDescent="0.25">
      <c r="B251" s="96">
        <v>23</v>
      </c>
      <c r="C251" s="124"/>
      <c r="D251" s="124"/>
      <c r="E251" s="126" t="s">
        <v>38</v>
      </c>
      <c r="F251" s="72"/>
      <c r="G251" s="128"/>
      <c r="H251" s="177"/>
      <c r="I251" s="127"/>
      <c r="J251" s="222" t="str">
        <f>IFERROR(VLOOKUP($F251,補助対象機器一覧!$A$2:$K$474,2,FALSE),"")</f>
        <v/>
      </c>
      <c r="K251" s="223"/>
      <c r="L251" s="224"/>
      <c r="M251" s="129"/>
      <c r="N251" s="227" t="str">
        <f>IFERROR(VLOOKUP($F251,補助対象機器一覧!$A$2:$K$474,7,FALSE),"")</f>
        <v/>
      </c>
      <c r="O251" s="228"/>
      <c r="P251" s="228"/>
      <c r="Q251" s="228"/>
      <c r="R251" s="228"/>
      <c r="S251" s="228"/>
      <c r="T251" s="229"/>
      <c r="U251" s="129"/>
      <c r="V251" s="129"/>
      <c r="W251" s="124"/>
      <c r="X251" s="246" t="str">
        <f>IF($B251&lt;=入力シート!$F$22,""&amp;中間シート!X254,"")</f>
        <v/>
      </c>
      <c r="Y251" s="246"/>
      <c r="Z251" s="246"/>
      <c r="AA251" s="246"/>
      <c r="AB251" s="246"/>
      <c r="AC251" s="246"/>
      <c r="AD251" s="246"/>
      <c r="AE251" s="246"/>
      <c r="AF251" s="246"/>
      <c r="AG251" s="246"/>
      <c r="AH251" s="246"/>
      <c r="AI251" s="246"/>
      <c r="AJ251" s="246"/>
      <c r="AK251" s="246"/>
      <c r="AL251" s="246"/>
      <c r="AM251" s="246"/>
      <c r="AN251" s="246"/>
      <c r="AO251" s="246"/>
      <c r="AP251" s="110"/>
      <c r="AQ251" s="131">
        <f>IF(J251&lt;&gt;"",1,0)</f>
        <v>0</v>
      </c>
      <c r="AR251" s="103">
        <f>IF(H251&lt;&gt;"",1,0)</f>
        <v>0</v>
      </c>
      <c r="AS251" s="103"/>
    </row>
    <row r="252" spans="2:45" ht="5.0999999999999996" customHeight="1" thickBot="1" x14ac:dyDescent="0.25">
      <c r="C252" s="124"/>
      <c r="D252" s="124"/>
      <c r="E252" s="126"/>
      <c r="F252" s="132"/>
      <c r="G252" s="128"/>
      <c r="H252" s="177"/>
      <c r="I252" s="127"/>
      <c r="J252" s="132"/>
      <c r="K252" s="132"/>
      <c r="L252" s="132"/>
      <c r="M252" s="129"/>
      <c r="N252" s="132"/>
      <c r="O252" s="132"/>
      <c r="P252" s="132"/>
      <c r="Q252" s="129"/>
      <c r="R252" s="132"/>
      <c r="S252" s="132"/>
      <c r="T252" s="132"/>
      <c r="U252" s="129"/>
      <c r="V252" s="129"/>
      <c r="W252" s="124"/>
      <c r="X252" s="178" t="s">
        <v>95</v>
      </c>
      <c r="Y252" s="178"/>
      <c r="Z252" s="178"/>
      <c r="AA252" s="178"/>
      <c r="AB252" s="178"/>
      <c r="AC252" s="178"/>
      <c r="AD252" s="178"/>
      <c r="AE252" s="178"/>
      <c r="AF252" s="178"/>
      <c r="AG252" s="178"/>
      <c r="AH252" s="178"/>
      <c r="AI252" s="178"/>
      <c r="AJ252" s="178"/>
      <c r="AK252" s="178"/>
      <c r="AL252" s="178"/>
      <c r="AM252" s="178"/>
      <c r="AN252" s="178"/>
      <c r="AO252" s="178"/>
      <c r="AP252" s="110"/>
      <c r="AQ252" s="103"/>
      <c r="AR252" s="103"/>
      <c r="AS252" s="103"/>
    </row>
    <row r="253" spans="2:45" ht="18" customHeight="1" thickBot="1" x14ac:dyDescent="0.25">
      <c r="B253" s="96">
        <v>23</v>
      </c>
      <c r="C253" s="124"/>
      <c r="D253" s="124"/>
      <c r="E253" s="126" t="s">
        <v>39</v>
      </c>
      <c r="F253" s="72"/>
      <c r="G253" s="128"/>
      <c r="H253" s="177"/>
      <c r="I253" s="127"/>
      <c r="J253" s="222" t="str">
        <f>IFERROR(VLOOKUP($F253,補助対象機器一覧!$A$2:$K$474,2,FALSE),"")</f>
        <v/>
      </c>
      <c r="K253" s="223"/>
      <c r="L253" s="224"/>
      <c r="M253" s="129"/>
      <c r="N253" s="227" t="str">
        <f>IFERROR(VLOOKUP($F253,補助対象機器一覧!$A$2:$K$474,7,FALSE),"")</f>
        <v/>
      </c>
      <c r="O253" s="228"/>
      <c r="P253" s="228"/>
      <c r="Q253" s="228"/>
      <c r="R253" s="228"/>
      <c r="S253" s="228"/>
      <c r="T253" s="229"/>
      <c r="U253" s="129"/>
      <c r="V253" s="129"/>
      <c r="W253" s="124"/>
      <c r="X253" s="246" t="str">
        <f>IF($B253&lt;=入力シート!$F$22,""&amp;中間シート!X255,"")</f>
        <v/>
      </c>
      <c r="Y253" s="246"/>
      <c r="Z253" s="246"/>
      <c r="AA253" s="246"/>
      <c r="AB253" s="246"/>
      <c r="AC253" s="246"/>
      <c r="AD253" s="246"/>
      <c r="AE253" s="246"/>
      <c r="AF253" s="246"/>
      <c r="AG253" s="246"/>
      <c r="AH253" s="246"/>
      <c r="AI253" s="246"/>
      <c r="AJ253" s="246"/>
      <c r="AK253" s="246"/>
      <c r="AL253" s="246"/>
      <c r="AM253" s="246"/>
      <c r="AN253" s="246"/>
      <c r="AO253" s="246"/>
      <c r="AP253" s="110"/>
      <c r="AQ253" s="131">
        <f>IF(J253&lt;&gt;"",1,0)</f>
        <v>0</v>
      </c>
      <c r="AR253" s="103">
        <f>IF(H253&lt;&gt;"",1,0)</f>
        <v>0</v>
      </c>
      <c r="AS253" s="103"/>
    </row>
    <row r="254" spans="2:45" x14ac:dyDescent="0.2">
      <c r="C254" s="124"/>
      <c r="D254" s="124"/>
      <c r="E254" s="128"/>
      <c r="F254" s="132"/>
      <c r="G254" s="128"/>
      <c r="H254" s="128"/>
      <c r="I254" s="133"/>
      <c r="J254" s="129"/>
      <c r="K254" s="129"/>
      <c r="L254" s="129"/>
      <c r="M254" s="129"/>
      <c r="N254" s="129"/>
      <c r="O254" s="129"/>
      <c r="P254" s="129"/>
      <c r="Q254" s="129"/>
      <c r="R254" s="129"/>
      <c r="S254" s="129"/>
      <c r="T254" s="129"/>
      <c r="U254" s="129"/>
      <c r="V254" s="129"/>
      <c r="W254" s="124"/>
      <c r="X254" s="178" t="s">
        <v>95</v>
      </c>
      <c r="Y254" s="178"/>
      <c r="Z254" s="178"/>
      <c r="AA254" s="178"/>
      <c r="AB254" s="178"/>
      <c r="AC254" s="178"/>
      <c r="AD254" s="178"/>
      <c r="AE254" s="178"/>
      <c r="AF254" s="178"/>
      <c r="AG254" s="178"/>
      <c r="AH254" s="178"/>
      <c r="AI254" s="178"/>
      <c r="AJ254" s="178"/>
      <c r="AK254" s="178"/>
      <c r="AL254" s="178"/>
      <c r="AM254" s="178"/>
      <c r="AN254" s="178"/>
      <c r="AO254" s="178"/>
      <c r="AQ254" s="103"/>
      <c r="AR254" s="103"/>
      <c r="AS254" s="103"/>
    </row>
    <row r="255" spans="2:45" ht="15.6" thickBot="1" x14ac:dyDescent="0.25">
      <c r="C255" s="103"/>
      <c r="D255" s="103"/>
      <c r="E255" s="134"/>
      <c r="F255" s="135"/>
      <c r="G255" s="134"/>
      <c r="H255" s="134"/>
      <c r="I255" s="136"/>
      <c r="J255" s="137"/>
      <c r="K255" s="137"/>
      <c r="L255" s="137"/>
      <c r="M255" s="137"/>
      <c r="N255" s="137"/>
      <c r="O255" s="137"/>
      <c r="P255" s="137"/>
      <c r="Q255" s="137"/>
      <c r="R255" s="137"/>
      <c r="S255" s="137"/>
      <c r="T255" s="137"/>
      <c r="U255" s="137"/>
      <c r="V255" s="137"/>
      <c r="W255" s="103"/>
      <c r="X255" s="178" t="s">
        <v>95</v>
      </c>
      <c r="Y255" s="178"/>
      <c r="Z255" s="178"/>
      <c r="AA255" s="178"/>
      <c r="AB255" s="178"/>
      <c r="AC255" s="178"/>
      <c r="AD255" s="178"/>
      <c r="AE255" s="178"/>
      <c r="AF255" s="178"/>
      <c r="AG255" s="178"/>
      <c r="AH255" s="178"/>
      <c r="AI255" s="178"/>
      <c r="AJ255" s="178"/>
      <c r="AK255" s="178"/>
      <c r="AL255" s="178"/>
      <c r="AM255" s="178"/>
      <c r="AN255" s="178"/>
      <c r="AO255" s="178"/>
      <c r="AQ255" s="103"/>
      <c r="AR255" s="103"/>
      <c r="AS255" s="103"/>
    </row>
    <row r="256" spans="2:45" ht="18" customHeight="1" thickBot="1" x14ac:dyDescent="0.25">
      <c r="B256" s="96">
        <v>24</v>
      </c>
      <c r="C256" s="103"/>
      <c r="D256" s="138" t="s">
        <v>82</v>
      </c>
      <c r="E256" s="139" t="s">
        <v>37</v>
      </c>
      <c r="F256" s="72"/>
      <c r="G256" s="103"/>
      <c r="H256" s="137"/>
      <c r="I256" s="140"/>
      <c r="J256" s="222" t="str">
        <f>IFERROR(VLOOKUP($F256,補助対象機器一覧!$A$2:$K$474,2,FALSE),"")</f>
        <v/>
      </c>
      <c r="K256" s="223"/>
      <c r="L256" s="224"/>
      <c r="M256" s="137"/>
      <c r="N256" s="227" t="str">
        <f>IFERROR(VLOOKUP($F256,補助対象機器一覧!$A$2:$K$474,7,FALSE),"")</f>
        <v/>
      </c>
      <c r="O256" s="228"/>
      <c r="P256" s="228"/>
      <c r="Q256" s="228"/>
      <c r="R256" s="228"/>
      <c r="S256" s="228"/>
      <c r="T256" s="229"/>
      <c r="U256" s="137"/>
      <c r="V256" s="137"/>
      <c r="W256" s="103"/>
      <c r="X256" s="246" t="str">
        <f>IF($B256&lt;=入力シート!$F$22,""&amp;中間シート!X256,"")</f>
        <v/>
      </c>
      <c r="Y256" s="246"/>
      <c r="Z256" s="246"/>
      <c r="AA256" s="246"/>
      <c r="AB256" s="246"/>
      <c r="AC256" s="246"/>
      <c r="AD256" s="246"/>
      <c r="AE256" s="246"/>
      <c r="AF256" s="246"/>
      <c r="AG256" s="246"/>
      <c r="AH256" s="246"/>
      <c r="AI256" s="246"/>
      <c r="AJ256" s="246"/>
      <c r="AK256" s="246"/>
      <c r="AL256" s="246"/>
      <c r="AM256" s="246"/>
      <c r="AN256" s="246"/>
      <c r="AO256" s="246"/>
      <c r="AQ256" s="131">
        <f>IF(J256&lt;&gt;"",1,0)</f>
        <v>0</v>
      </c>
      <c r="AR256" s="103">
        <f>IF(H256&lt;&gt;"",1,0)</f>
        <v>0</v>
      </c>
      <c r="AS256" s="103"/>
    </row>
    <row r="257" spans="2:45" ht="5.0999999999999996" customHeight="1" thickBot="1" x14ac:dyDescent="0.25">
      <c r="C257" s="103"/>
      <c r="D257" s="103"/>
      <c r="E257" s="134"/>
      <c r="F257" s="137"/>
      <c r="G257" s="134"/>
      <c r="H257" s="137"/>
      <c r="I257" s="140"/>
      <c r="J257" s="137"/>
      <c r="K257" s="137"/>
      <c r="L257" s="137"/>
      <c r="M257" s="137"/>
      <c r="N257" s="137"/>
      <c r="O257" s="137"/>
      <c r="P257" s="137"/>
      <c r="Q257" s="137"/>
      <c r="R257" s="137"/>
      <c r="S257" s="137"/>
      <c r="T257" s="137"/>
      <c r="U257" s="137"/>
      <c r="V257" s="137"/>
      <c r="W257" s="103"/>
      <c r="X257" s="178" t="s">
        <v>95</v>
      </c>
      <c r="Y257" s="178"/>
      <c r="Z257" s="178"/>
      <c r="AA257" s="178"/>
      <c r="AB257" s="178"/>
      <c r="AC257" s="178"/>
      <c r="AD257" s="178"/>
      <c r="AE257" s="178"/>
      <c r="AF257" s="178"/>
      <c r="AG257" s="178"/>
      <c r="AH257" s="178"/>
      <c r="AI257" s="178"/>
      <c r="AJ257" s="178"/>
      <c r="AK257" s="178"/>
      <c r="AL257" s="178"/>
      <c r="AM257" s="178"/>
      <c r="AN257" s="178"/>
      <c r="AO257" s="178"/>
      <c r="AP257" s="110"/>
      <c r="AQ257" s="103"/>
      <c r="AR257" s="103"/>
      <c r="AS257" s="103"/>
    </row>
    <row r="258" spans="2:45" ht="18" customHeight="1" thickBot="1" x14ac:dyDescent="0.25">
      <c r="B258" s="96">
        <v>24</v>
      </c>
      <c r="C258" s="103"/>
      <c r="D258" s="103"/>
      <c r="E258" s="139" t="s">
        <v>38</v>
      </c>
      <c r="F258" s="72"/>
      <c r="G258" s="134"/>
      <c r="H258" s="137"/>
      <c r="I258" s="140"/>
      <c r="J258" s="222" t="str">
        <f>IFERROR(VLOOKUP($F258,補助対象機器一覧!$A$2:$K$474,2,FALSE),"")</f>
        <v/>
      </c>
      <c r="K258" s="223"/>
      <c r="L258" s="224"/>
      <c r="M258" s="137"/>
      <c r="N258" s="227" t="str">
        <f>IFERROR(VLOOKUP($F258,補助対象機器一覧!$A$2:$K$474,7,FALSE),"")</f>
        <v/>
      </c>
      <c r="O258" s="228"/>
      <c r="P258" s="228"/>
      <c r="Q258" s="228"/>
      <c r="R258" s="228"/>
      <c r="S258" s="228"/>
      <c r="T258" s="229"/>
      <c r="U258" s="137"/>
      <c r="V258" s="137"/>
      <c r="W258" s="103"/>
      <c r="X258" s="246" t="str">
        <f>IF($B258&lt;=入力シート!$F$22,""&amp;中間シート!X257,"")</f>
        <v/>
      </c>
      <c r="Y258" s="246"/>
      <c r="Z258" s="246"/>
      <c r="AA258" s="246"/>
      <c r="AB258" s="246"/>
      <c r="AC258" s="246"/>
      <c r="AD258" s="246"/>
      <c r="AE258" s="246"/>
      <c r="AF258" s="246"/>
      <c r="AG258" s="246"/>
      <c r="AH258" s="246"/>
      <c r="AI258" s="246"/>
      <c r="AJ258" s="246"/>
      <c r="AK258" s="246"/>
      <c r="AL258" s="246"/>
      <c r="AM258" s="246"/>
      <c r="AN258" s="246"/>
      <c r="AO258" s="246"/>
      <c r="AP258" s="110"/>
      <c r="AQ258" s="131">
        <f>IF(J258&lt;&gt;"",1,0)</f>
        <v>0</v>
      </c>
      <c r="AR258" s="103">
        <f>IF(H258&lt;&gt;"",1,0)</f>
        <v>0</v>
      </c>
      <c r="AS258" s="103"/>
    </row>
    <row r="259" spans="2:45" ht="5.0999999999999996" customHeight="1" thickBot="1" x14ac:dyDescent="0.25">
      <c r="C259" s="103"/>
      <c r="D259" s="103"/>
      <c r="E259" s="139"/>
      <c r="F259" s="135"/>
      <c r="G259" s="134"/>
      <c r="H259" s="137"/>
      <c r="I259" s="140"/>
      <c r="J259" s="135"/>
      <c r="K259" s="135"/>
      <c r="L259" s="135"/>
      <c r="M259" s="137"/>
      <c r="N259" s="135"/>
      <c r="O259" s="135"/>
      <c r="P259" s="135"/>
      <c r="Q259" s="137"/>
      <c r="R259" s="135"/>
      <c r="S259" s="135"/>
      <c r="T259" s="135"/>
      <c r="U259" s="137"/>
      <c r="V259" s="137"/>
      <c r="W259" s="103"/>
      <c r="X259" s="178" t="s">
        <v>95</v>
      </c>
      <c r="Y259" s="178"/>
      <c r="Z259" s="178"/>
      <c r="AA259" s="178"/>
      <c r="AB259" s="178"/>
      <c r="AC259" s="178"/>
      <c r="AD259" s="178"/>
      <c r="AE259" s="178"/>
      <c r="AF259" s="178"/>
      <c r="AG259" s="178"/>
      <c r="AH259" s="178"/>
      <c r="AI259" s="178"/>
      <c r="AJ259" s="178"/>
      <c r="AK259" s="178"/>
      <c r="AL259" s="178"/>
      <c r="AM259" s="178"/>
      <c r="AN259" s="178"/>
      <c r="AO259" s="178"/>
      <c r="AP259" s="110"/>
      <c r="AQ259" s="103"/>
      <c r="AR259" s="103"/>
      <c r="AS259" s="103"/>
    </row>
    <row r="260" spans="2:45" ht="18" customHeight="1" thickBot="1" x14ac:dyDescent="0.25">
      <c r="B260" s="96">
        <v>24</v>
      </c>
      <c r="C260" s="103"/>
      <c r="D260" s="103"/>
      <c r="E260" s="139" t="s">
        <v>39</v>
      </c>
      <c r="F260" s="72"/>
      <c r="G260" s="134"/>
      <c r="H260" s="137"/>
      <c r="I260" s="140"/>
      <c r="J260" s="222" t="str">
        <f>IFERROR(VLOOKUP($F260,補助対象機器一覧!$A$2:$K$474,2,FALSE),"")</f>
        <v/>
      </c>
      <c r="K260" s="223"/>
      <c r="L260" s="224"/>
      <c r="M260" s="137"/>
      <c r="N260" s="227" t="str">
        <f>IFERROR(VLOOKUP($F260,補助対象機器一覧!$A$2:$K$474,7,FALSE),"")</f>
        <v/>
      </c>
      <c r="O260" s="228"/>
      <c r="P260" s="228"/>
      <c r="Q260" s="228"/>
      <c r="R260" s="228"/>
      <c r="S260" s="228"/>
      <c r="T260" s="229"/>
      <c r="U260" s="137"/>
      <c r="V260" s="137"/>
      <c r="W260" s="103"/>
      <c r="X260" s="246" t="str">
        <f>IF($B260&lt;=入力シート!$F$22,""&amp;中間シート!X258,"")</f>
        <v/>
      </c>
      <c r="Y260" s="246"/>
      <c r="Z260" s="246"/>
      <c r="AA260" s="246"/>
      <c r="AB260" s="246"/>
      <c r="AC260" s="246"/>
      <c r="AD260" s="246"/>
      <c r="AE260" s="246"/>
      <c r="AF260" s="246"/>
      <c r="AG260" s="246"/>
      <c r="AH260" s="246"/>
      <c r="AI260" s="246"/>
      <c r="AJ260" s="246"/>
      <c r="AK260" s="246"/>
      <c r="AL260" s="246"/>
      <c r="AM260" s="246"/>
      <c r="AN260" s="246"/>
      <c r="AO260" s="246"/>
      <c r="AP260" s="110"/>
      <c r="AQ260" s="131">
        <f>IF(J260&lt;&gt;"",1,0)</f>
        <v>0</v>
      </c>
      <c r="AR260" s="103">
        <f>IF(H260&lt;&gt;"",1,0)</f>
        <v>0</v>
      </c>
      <c r="AS260" s="103"/>
    </row>
    <row r="261" spans="2:45" x14ac:dyDescent="0.2">
      <c r="C261" s="103"/>
      <c r="D261" s="103"/>
      <c r="E261" s="134"/>
      <c r="F261" s="135"/>
      <c r="G261" s="134"/>
      <c r="H261" s="134"/>
      <c r="I261" s="136"/>
      <c r="J261" s="137"/>
      <c r="K261" s="137"/>
      <c r="L261" s="137"/>
      <c r="M261" s="137"/>
      <c r="N261" s="137"/>
      <c r="O261" s="137"/>
      <c r="P261" s="137"/>
      <c r="Q261" s="137"/>
      <c r="R261" s="137"/>
      <c r="S261" s="137"/>
      <c r="T261" s="137"/>
      <c r="U261" s="137"/>
      <c r="V261" s="137"/>
      <c r="W261" s="103"/>
      <c r="X261" s="178" t="s">
        <v>95</v>
      </c>
      <c r="Y261" s="178"/>
      <c r="Z261" s="178"/>
      <c r="AA261" s="178"/>
      <c r="AB261" s="178"/>
      <c r="AC261" s="178"/>
      <c r="AD261" s="178"/>
      <c r="AE261" s="178"/>
      <c r="AF261" s="178"/>
      <c r="AG261" s="178"/>
      <c r="AH261" s="178"/>
      <c r="AI261" s="178"/>
      <c r="AJ261" s="178"/>
      <c r="AK261" s="178"/>
      <c r="AL261" s="178"/>
      <c r="AM261" s="178"/>
      <c r="AN261" s="178"/>
      <c r="AO261" s="178"/>
      <c r="AQ261" s="103"/>
      <c r="AR261" s="103"/>
      <c r="AS261" s="103"/>
    </row>
    <row r="262" spans="2:45" ht="15.6" thickBot="1" x14ac:dyDescent="0.25">
      <c r="C262" s="124"/>
      <c r="D262" s="124"/>
      <c r="E262" s="128"/>
      <c r="F262" s="132"/>
      <c r="G262" s="128"/>
      <c r="H262" s="128"/>
      <c r="I262" s="133"/>
      <c r="J262" s="129"/>
      <c r="K262" s="129"/>
      <c r="L262" s="129"/>
      <c r="M262" s="129"/>
      <c r="N262" s="129"/>
      <c r="O262" s="129"/>
      <c r="P262" s="129"/>
      <c r="Q262" s="129"/>
      <c r="R262" s="129"/>
      <c r="S262" s="129"/>
      <c r="T262" s="129"/>
      <c r="U262" s="129"/>
      <c r="V262" s="129"/>
      <c r="W262" s="124"/>
      <c r="X262" s="178" t="s">
        <v>95</v>
      </c>
      <c r="Y262" s="178"/>
      <c r="Z262" s="178"/>
      <c r="AA262" s="178"/>
      <c r="AB262" s="178"/>
      <c r="AC262" s="178"/>
      <c r="AD262" s="178"/>
      <c r="AE262" s="178"/>
      <c r="AF262" s="178"/>
      <c r="AG262" s="178"/>
      <c r="AH262" s="178"/>
      <c r="AI262" s="178"/>
      <c r="AJ262" s="178"/>
      <c r="AK262" s="178"/>
      <c r="AL262" s="178"/>
      <c r="AM262" s="178"/>
      <c r="AN262" s="178"/>
      <c r="AO262" s="178"/>
      <c r="AQ262" s="103"/>
      <c r="AR262" s="103"/>
      <c r="AS262" s="103"/>
    </row>
    <row r="263" spans="2:45" ht="18" customHeight="1" thickBot="1" x14ac:dyDescent="0.25">
      <c r="B263" s="96">
        <v>25</v>
      </c>
      <c r="C263" s="124"/>
      <c r="D263" s="125" t="s">
        <v>83</v>
      </c>
      <c r="E263" s="126" t="s">
        <v>37</v>
      </c>
      <c r="F263" s="72"/>
      <c r="G263" s="124"/>
      <c r="H263" s="177"/>
      <c r="I263" s="127"/>
      <c r="J263" s="222" t="str">
        <f>IFERROR(VLOOKUP($F263,補助対象機器一覧!$A$2:$K$474,2,FALSE),"")</f>
        <v/>
      </c>
      <c r="K263" s="223"/>
      <c r="L263" s="224"/>
      <c r="M263" s="129"/>
      <c r="N263" s="227" t="str">
        <f>IFERROR(VLOOKUP($F263,補助対象機器一覧!$A$2:$K$474,7,FALSE),"")</f>
        <v/>
      </c>
      <c r="O263" s="228"/>
      <c r="P263" s="228"/>
      <c r="Q263" s="228"/>
      <c r="R263" s="228"/>
      <c r="S263" s="228"/>
      <c r="T263" s="229"/>
      <c r="U263" s="129"/>
      <c r="V263" s="129"/>
      <c r="W263" s="124"/>
      <c r="X263" s="246" t="str">
        <f>IF($B263&lt;=入力シート!$F$22,""&amp;中間シート!X259,"")</f>
        <v/>
      </c>
      <c r="Y263" s="246"/>
      <c r="Z263" s="246"/>
      <c r="AA263" s="246"/>
      <c r="AB263" s="246"/>
      <c r="AC263" s="246"/>
      <c r="AD263" s="246"/>
      <c r="AE263" s="246"/>
      <c r="AF263" s="246"/>
      <c r="AG263" s="246"/>
      <c r="AH263" s="246"/>
      <c r="AI263" s="246"/>
      <c r="AJ263" s="246"/>
      <c r="AK263" s="246"/>
      <c r="AL263" s="246"/>
      <c r="AM263" s="246"/>
      <c r="AN263" s="246"/>
      <c r="AO263" s="246"/>
      <c r="AQ263" s="131">
        <f>IF(J263&lt;&gt;"",1,0)</f>
        <v>0</v>
      </c>
      <c r="AR263" s="103">
        <f>IF(H263&lt;&gt;"",1,0)</f>
        <v>0</v>
      </c>
      <c r="AS263" s="103"/>
    </row>
    <row r="264" spans="2:45" ht="5.0999999999999996" customHeight="1" thickBot="1" x14ac:dyDescent="0.25">
      <c r="C264" s="124"/>
      <c r="D264" s="124"/>
      <c r="E264" s="126"/>
      <c r="F264" s="129"/>
      <c r="G264" s="128"/>
      <c r="H264" s="177"/>
      <c r="I264" s="127"/>
      <c r="J264" s="129"/>
      <c r="K264" s="129"/>
      <c r="L264" s="129"/>
      <c r="M264" s="129"/>
      <c r="N264" s="129"/>
      <c r="O264" s="129"/>
      <c r="P264" s="129"/>
      <c r="Q264" s="129"/>
      <c r="R264" s="129"/>
      <c r="S264" s="129"/>
      <c r="T264" s="129"/>
      <c r="U264" s="129"/>
      <c r="V264" s="129"/>
      <c r="W264" s="124"/>
      <c r="X264" s="178" t="s">
        <v>95</v>
      </c>
      <c r="Y264" s="178"/>
      <c r="Z264" s="178"/>
      <c r="AA264" s="178"/>
      <c r="AB264" s="178"/>
      <c r="AC264" s="178"/>
      <c r="AD264" s="178"/>
      <c r="AE264" s="178"/>
      <c r="AF264" s="178"/>
      <c r="AG264" s="178"/>
      <c r="AH264" s="178"/>
      <c r="AI264" s="178"/>
      <c r="AJ264" s="178"/>
      <c r="AK264" s="178"/>
      <c r="AL264" s="178"/>
      <c r="AM264" s="178"/>
      <c r="AN264" s="178"/>
      <c r="AO264" s="178"/>
      <c r="AP264" s="110"/>
      <c r="AQ264" s="103"/>
      <c r="AR264" s="103"/>
      <c r="AS264" s="103"/>
    </row>
    <row r="265" spans="2:45" ht="18" customHeight="1" thickBot="1" x14ac:dyDescent="0.25">
      <c r="B265" s="96">
        <v>25</v>
      </c>
      <c r="C265" s="124"/>
      <c r="D265" s="124"/>
      <c r="E265" s="126" t="s">
        <v>38</v>
      </c>
      <c r="F265" s="72"/>
      <c r="G265" s="128"/>
      <c r="H265" s="177"/>
      <c r="I265" s="127"/>
      <c r="J265" s="222" t="str">
        <f>IFERROR(VLOOKUP($F265,補助対象機器一覧!$A$2:$K$474,2,FALSE),"")</f>
        <v/>
      </c>
      <c r="K265" s="223"/>
      <c r="L265" s="224"/>
      <c r="M265" s="129"/>
      <c r="N265" s="227" t="str">
        <f>IFERROR(VLOOKUP($F265,補助対象機器一覧!$A$2:$K$474,7,FALSE),"")</f>
        <v/>
      </c>
      <c r="O265" s="228"/>
      <c r="P265" s="228"/>
      <c r="Q265" s="228"/>
      <c r="R265" s="228"/>
      <c r="S265" s="228"/>
      <c r="T265" s="229"/>
      <c r="U265" s="129"/>
      <c r="V265" s="129"/>
      <c r="W265" s="124"/>
      <c r="X265" s="246" t="str">
        <f>IF($B265&lt;=入力シート!$F$22,""&amp;中間シート!X260,"")</f>
        <v/>
      </c>
      <c r="Y265" s="246"/>
      <c r="Z265" s="246"/>
      <c r="AA265" s="246"/>
      <c r="AB265" s="246"/>
      <c r="AC265" s="246"/>
      <c r="AD265" s="246"/>
      <c r="AE265" s="246"/>
      <c r="AF265" s="246"/>
      <c r="AG265" s="246"/>
      <c r="AH265" s="246"/>
      <c r="AI265" s="246"/>
      <c r="AJ265" s="246"/>
      <c r="AK265" s="246"/>
      <c r="AL265" s="246"/>
      <c r="AM265" s="246"/>
      <c r="AN265" s="246"/>
      <c r="AO265" s="246"/>
      <c r="AP265" s="110"/>
      <c r="AQ265" s="131">
        <f>IF(J265&lt;&gt;"",1,0)</f>
        <v>0</v>
      </c>
      <c r="AR265" s="103">
        <f>IF(H265&lt;&gt;"",1,0)</f>
        <v>0</v>
      </c>
      <c r="AS265" s="103"/>
    </row>
    <row r="266" spans="2:45" ht="5.0999999999999996" customHeight="1" thickBot="1" x14ac:dyDescent="0.25">
      <c r="C266" s="124"/>
      <c r="D266" s="124"/>
      <c r="E266" s="126"/>
      <c r="F266" s="132"/>
      <c r="G266" s="128"/>
      <c r="H266" s="177"/>
      <c r="I266" s="127"/>
      <c r="J266" s="132"/>
      <c r="K266" s="132"/>
      <c r="L266" s="132"/>
      <c r="M266" s="129"/>
      <c r="N266" s="132"/>
      <c r="O266" s="132"/>
      <c r="P266" s="132"/>
      <c r="Q266" s="129"/>
      <c r="R266" s="132"/>
      <c r="S266" s="132"/>
      <c r="T266" s="132"/>
      <c r="U266" s="129"/>
      <c r="V266" s="129"/>
      <c r="W266" s="124"/>
      <c r="X266" s="178" t="s">
        <v>95</v>
      </c>
      <c r="Y266" s="178"/>
      <c r="Z266" s="178"/>
      <c r="AA266" s="178"/>
      <c r="AB266" s="178"/>
      <c r="AC266" s="178"/>
      <c r="AD266" s="178"/>
      <c r="AE266" s="178"/>
      <c r="AF266" s="178"/>
      <c r="AG266" s="178"/>
      <c r="AH266" s="178"/>
      <c r="AI266" s="178"/>
      <c r="AJ266" s="178"/>
      <c r="AK266" s="178"/>
      <c r="AL266" s="178"/>
      <c r="AM266" s="178"/>
      <c r="AN266" s="178"/>
      <c r="AO266" s="178"/>
      <c r="AP266" s="110"/>
      <c r="AQ266" s="103"/>
      <c r="AR266" s="103"/>
      <c r="AS266" s="103"/>
    </row>
    <row r="267" spans="2:45" ht="18" customHeight="1" thickBot="1" x14ac:dyDescent="0.25">
      <c r="B267" s="96">
        <v>25</v>
      </c>
      <c r="C267" s="124"/>
      <c r="D267" s="124"/>
      <c r="E267" s="126" t="s">
        <v>39</v>
      </c>
      <c r="F267" s="72"/>
      <c r="G267" s="128"/>
      <c r="H267" s="177"/>
      <c r="I267" s="127"/>
      <c r="J267" s="222" t="str">
        <f>IFERROR(VLOOKUP($F267,補助対象機器一覧!$A$2:$K$474,2,FALSE),"")</f>
        <v/>
      </c>
      <c r="K267" s="223"/>
      <c r="L267" s="224"/>
      <c r="M267" s="129"/>
      <c r="N267" s="227" t="str">
        <f>IFERROR(VLOOKUP($F267,補助対象機器一覧!$A$2:$K$474,7,FALSE),"")</f>
        <v/>
      </c>
      <c r="O267" s="228"/>
      <c r="P267" s="228"/>
      <c r="Q267" s="228"/>
      <c r="R267" s="228"/>
      <c r="S267" s="228"/>
      <c r="T267" s="229"/>
      <c r="U267" s="129"/>
      <c r="V267" s="129"/>
      <c r="W267" s="124"/>
      <c r="X267" s="246" t="str">
        <f>IF($B267&lt;=入力シート!$F$22,""&amp;中間シート!X261,"")</f>
        <v/>
      </c>
      <c r="Y267" s="246"/>
      <c r="Z267" s="246"/>
      <c r="AA267" s="246"/>
      <c r="AB267" s="246"/>
      <c r="AC267" s="246"/>
      <c r="AD267" s="246"/>
      <c r="AE267" s="246"/>
      <c r="AF267" s="246"/>
      <c r="AG267" s="246"/>
      <c r="AH267" s="246"/>
      <c r="AI267" s="246"/>
      <c r="AJ267" s="246"/>
      <c r="AK267" s="246"/>
      <c r="AL267" s="246"/>
      <c r="AM267" s="246"/>
      <c r="AN267" s="246"/>
      <c r="AO267" s="246"/>
      <c r="AP267" s="110"/>
      <c r="AQ267" s="131">
        <f>IF(J267&lt;&gt;"",1,0)</f>
        <v>0</v>
      </c>
      <c r="AR267" s="103">
        <f>IF(H267&lt;&gt;"",1,0)</f>
        <v>0</v>
      </c>
      <c r="AS267" s="103"/>
    </row>
    <row r="268" spans="2:45" x14ac:dyDescent="0.2">
      <c r="C268" s="124"/>
      <c r="D268" s="124"/>
      <c r="E268" s="128"/>
      <c r="F268" s="132"/>
      <c r="G268" s="128"/>
      <c r="H268" s="128"/>
      <c r="I268" s="133"/>
      <c r="J268" s="129"/>
      <c r="K268" s="129"/>
      <c r="L268" s="129"/>
      <c r="M268" s="129"/>
      <c r="N268" s="129"/>
      <c r="O268" s="129"/>
      <c r="P268" s="129"/>
      <c r="Q268" s="129"/>
      <c r="R268" s="129"/>
      <c r="S268" s="129"/>
      <c r="T268" s="129"/>
      <c r="U268" s="129"/>
      <c r="V268" s="129"/>
      <c r="W268" s="124"/>
      <c r="X268" s="178" t="s">
        <v>95</v>
      </c>
      <c r="Y268" s="178"/>
      <c r="Z268" s="178"/>
      <c r="AA268" s="178"/>
      <c r="AB268" s="178"/>
      <c r="AC268" s="178"/>
      <c r="AD268" s="178"/>
      <c r="AE268" s="178"/>
      <c r="AF268" s="178"/>
      <c r="AG268" s="178"/>
      <c r="AH268" s="178"/>
      <c r="AI268" s="178"/>
      <c r="AJ268" s="178"/>
      <c r="AK268" s="178"/>
      <c r="AL268" s="178"/>
      <c r="AM268" s="178"/>
      <c r="AN268" s="178"/>
      <c r="AO268" s="178"/>
      <c r="AQ268" s="103"/>
      <c r="AR268" s="103"/>
      <c r="AS268" s="103"/>
    </row>
    <row r="269" spans="2:45" ht="15.6" thickBot="1" x14ac:dyDescent="0.25">
      <c r="C269" s="103"/>
      <c r="D269" s="103"/>
      <c r="E269" s="134"/>
      <c r="F269" s="135"/>
      <c r="G269" s="134"/>
      <c r="H269" s="134"/>
      <c r="I269" s="136"/>
      <c r="J269" s="137"/>
      <c r="K269" s="137"/>
      <c r="L269" s="137"/>
      <c r="M269" s="137"/>
      <c r="N269" s="137"/>
      <c r="O269" s="137"/>
      <c r="P269" s="137"/>
      <c r="Q269" s="137"/>
      <c r="R269" s="137"/>
      <c r="S269" s="137"/>
      <c r="T269" s="137"/>
      <c r="U269" s="137"/>
      <c r="V269" s="137"/>
      <c r="W269" s="103"/>
      <c r="X269" s="178" t="s">
        <v>95</v>
      </c>
      <c r="Y269" s="178"/>
      <c r="Z269" s="178"/>
      <c r="AA269" s="178"/>
      <c r="AB269" s="178"/>
      <c r="AC269" s="178"/>
      <c r="AD269" s="178"/>
      <c r="AE269" s="178"/>
      <c r="AF269" s="178"/>
      <c r="AG269" s="178"/>
      <c r="AH269" s="178"/>
      <c r="AI269" s="178"/>
      <c r="AJ269" s="178"/>
      <c r="AK269" s="178"/>
      <c r="AL269" s="178"/>
      <c r="AM269" s="178"/>
      <c r="AN269" s="178"/>
      <c r="AO269" s="178"/>
      <c r="AQ269" s="103"/>
      <c r="AR269" s="103"/>
      <c r="AS269" s="103"/>
    </row>
    <row r="270" spans="2:45" ht="18" customHeight="1" thickBot="1" x14ac:dyDescent="0.25">
      <c r="B270" s="96">
        <v>26</v>
      </c>
      <c r="C270" s="103"/>
      <c r="D270" s="138" t="s">
        <v>84</v>
      </c>
      <c r="E270" s="139" t="s">
        <v>37</v>
      </c>
      <c r="F270" s="72"/>
      <c r="G270" s="103"/>
      <c r="H270" s="137"/>
      <c r="I270" s="140"/>
      <c r="J270" s="222" t="str">
        <f>IFERROR(VLOOKUP($F270,補助対象機器一覧!$A$2:$K$474,2,FALSE),"")</f>
        <v/>
      </c>
      <c r="K270" s="223"/>
      <c r="L270" s="224"/>
      <c r="M270" s="137"/>
      <c r="N270" s="227" t="str">
        <f>IFERROR(VLOOKUP($F270,補助対象機器一覧!$A$2:$K$474,7,FALSE),"")</f>
        <v/>
      </c>
      <c r="O270" s="228"/>
      <c r="P270" s="228"/>
      <c r="Q270" s="228"/>
      <c r="R270" s="228"/>
      <c r="S270" s="228"/>
      <c r="T270" s="229"/>
      <c r="U270" s="137"/>
      <c r="V270" s="137"/>
      <c r="W270" s="103"/>
      <c r="X270" s="246" t="str">
        <f>IF($B270&lt;=入力シート!$F$22,""&amp;中間シート!X262,"")</f>
        <v/>
      </c>
      <c r="Y270" s="246"/>
      <c r="Z270" s="246"/>
      <c r="AA270" s="246"/>
      <c r="AB270" s="246"/>
      <c r="AC270" s="246"/>
      <c r="AD270" s="246"/>
      <c r="AE270" s="246"/>
      <c r="AF270" s="246"/>
      <c r="AG270" s="246"/>
      <c r="AH270" s="246"/>
      <c r="AI270" s="246"/>
      <c r="AJ270" s="246"/>
      <c r="AK270" s="246"/>
      <c r="AL270" s="246"/>
      <c r="AM270" s="246"/>
      <c r="AN270" s="246"/>
      <c r="AO270" s="246"/>
      <c r="AQ270" s="131">
        <f>IF(J270&lt;&gt;"",1,0)</f>
        <v>0</v>
      </c>
      <c r="AR270" s="103">
        <f>IF(H270&lt;&gt;"",1,0)</f>
        <v>0</v>
      </c>
      <c r="AS270" s="103"/>
    </row>
    <row r="271" spans="2:45" ht="5.0999999999999996" customHeight="1" thickBot="1" x14ac:dyDescent="0.25">
      <c r="C271" s="103"/>
      <c r="D271" s="103"/>
      <c r="E271" s="134"/>
      <c r="F271" s="137"/>
      <c r="G271" s="134"/>
      <c r="H271" s="137"/>
      <c r="I271" s="140"/>
      <c r="J271" s="137"/>
      <c r="K271" s="137"/>
      <c r="L271" s="137"/>
      <c r="M271" s="137"/>
      <c r="N271" s="137"/>
      <c r="O271" s="137"/>
      <c r="P271" s="137"/>
      <c r="Q271" s="137"/>
      <c r="R271" s="137"/>
      <c r="S271" s="137"/>
      <c r="T271" s="137"/>
      <c r="U271" s="137"/>
      <c r="V271" s="137"/>
      <c r="W271" s="103"/>
      <c r="X271" s="178" t="s">
        <v>95</v>
      </c>
      <c r="Y271" s="178"/>
      <c r="Z271" s="178"/>
      <c r="AA271" s="178"/>
      <c r="AB271" s="178"/>
      <c r="AC271" s="178"/>
      <c r="AD271" s="178"/>
      <c r="AE271" s="178"/>
      <c r="AF271" s="178"/>
      <c r="AG271" s="178"/>
      <c r="AH271" s="178"/>
      <c r="AI271" s="178"/>
      <c r="AJ271" s="178"/>
      <c r="AK271" s="178"/>
      <c r="AL271" s="178"/>
      <c r="AM271" s="178"/>
      <c r="AN271" s="178"/>
      <c r="AO271" s="178"/>
      <c r="AP271" s="110"/>
      <c r="AQ271" s="103"/>
      <c r="AR271" s="103"/>
      <c r="AS271" s="103"/>
    </row>
    <row r="272" spans="2:45" ht="18" customHeight="1" thickBot="1" x14ac:dyDescent="0.25">
      <c r="B272" s="96">
        <v>26</v>
      </c>
      <c r="C272" s="103"/>
      <c r="D272" s="103"/>
      <c r="E272" s="139" t="s">
        <v>38</v>
      </c>
      <c r="F272" s="72"/>
      <c r="G272" s="134"/>
      <c r="H272" s="137"/>
      <c r="I272" s="140"/>
      <c r="J272" s="222" t="str">
        <f>IFERROR(VLOOKUP($F272,補助対象機器一覧!$A$2:$K$474,2,FALSE),"")</f>
        <v/>
      </c>
      <c r="K272" s="223"/>
      <c r="L272" s="224"/>
      <c r="M272" s="137"/>
      <c r="N272" s="227" t="str">
        <f>IFERROR(VLOOKUP($F272,補助対象機器一覧!$A$2:$K$474,7,FALSE),"")</f>
        <v/>
      </c>
      <c r="O272" s="228"/>
      <c r="P272" s="228"/>
      <c r="Q272" s="228"/>
      <c r="R272" s="228"/>
      <c r="S272" s="228"/>
      <c r="T272" s="229"/>
      <c r="U272" s="137"/>
      <c r="V272" s="137"/>
      <c r="W272" s="103"/>
      <c r="X272" s="246" t="str">
        <f>IF($B272&lt;=入力シート!$F$22,""&amp;中間シート!X263,"")</f>
        <v/>
      </c>
      <c r="Y272" s="246"/>
      <c r="Z272" s="246"/>
      <c r="AA272" s="246"/>
      <c r="AB272" s="246"/>
      <c r="AC272" s="246"/>
      <c r="AD272" s="246"/>
      <c r="AE272" s="246"/>
      <c r="AF272" s="246"/>
      <c r="AG272" s="246"/>
      <c r="AH272" s="246"/>
      <c r="AI272" s="246"/>
      <c r="AJ272" s="246"/>
      <c r="AK272" s="246"/>
      <c r="AL272" s="246"/>
      <c r="AM272" s="246"/>
      <c r="AN272" s="246"/>
      <c r="AO272" s="246"/>
      <c r="AP272" s="110"/>
      <c r="AQ272" s="131">
        <f>IF(J272&lt;&gt;"",1,0)</f>
        <v>0</v>
      </c>
      <c r="AR272" s="103">
        <f>IF(H272&lt;&gt;"",1,0)</f>
        <v>0</v>
      </c>
      <c r="AS272" s="103"/>
    </row>
    <row r="273" spans="2:45" ht="5.0999999999999996" customHeight="1" thickBot="1" x14ac:dyDescent="0.25">
      <c r="C273" s="103"/>
      <c r="D273" s="103"/>
      <c r="E273" s="139"/>
      <c r="F273" s="135"/>
      <c r="G273" s="134"/>
      <c r="H273" s="137"/>
      <c r="I273" s="140"/>
      <c r="J273" s="135"/>
      <c r="K273" s="135"/>
      <c r="L273" s="135"/>
      <c r="M273" s="137"/>
      <c r="N273" s="135"/>
      <c r="O273" s="135"/>
      <c r="P273" s="135"/>
      <c r="Q273" s="137"/>
      <c r="R273" s="135"/>
      <c r="S273" s="135"/>
      <c r="T273" s="135"/>
      <c r="U273" s="137"/>
      <c r="V273" s="137"/>
      <c r="W273" s="103"/>
      <c r="X273" s="178" t="s">
        <v>95</v>
      </c>
      <c r="Y273" s="178"/>
      <c r="Z273" s="178"/>
      <c r="AA273" s="178"/>
      <c r="AB273" s="178"/>
      <c r="AC273" s="178"/>
      <c r="AD273" s="178"/>
      <c r="AE273" s="178"/>
      <c r="AF273" s="178"/>
      <c r="AG273" s="178"/>
      <c r="AH273" s="178"/>
      <c r="AI273" s="178"/>
      <c r="AJ273" s="178"/>
      <c r="AK273" s="178"/>
      <c r="AL273" s="178"/>
      <c r="AM273" s="178"/>
      <c r="AN273" s="178"/>
      <c r="AO273" s="178"/>
      <c r="AP273" s="110"/>
      <c r="AQ273" s="103"/>
      <c r="AR273" s="103"/>
      <c r="AS273" s="103"/>
    </row>
    <row r="274" spans="2:45" ht="18" customHeight="1" thickBot="1" x14ac:dyDescent="0.25">
      <c r="B274" s="96">
        <v>26</v>
      </c>
      <c r="C274" s="103"/>
      <c r="D274" s="103"/>
      <c r="E274" s="139" t="s">
        <v>39</v>
      </c>
      <c r="F274" s="72"/>
      <c r="G274" s="134"/>
      <c r="H274" s="137"/>
      <c r="I274" s="140"/>
      <c r="J274" s="222" t="str">
        <f>IFERROR(VLOOKUP($F274,補助対象機器一覧!$A$2:$K$474,2,FALSE),"")</f>
        <v/>
      </c>
      <c r="K274" s="223"/>
      <c r="L274" s="224"/>
      <c r="M274" s="137"/>
      <c r="N274" s="227" t="str">
        <f>IFERROR(VLOOKUP($F274,補助対象機器一覧!$A$2:$K$474,7,FALSE),"")</f>
        <v/>
      </c>
      <c r="O274" s="228"/>
      <c r="P274" s="228"/>
      <c r="Q274" s="228"/>
      <c r="R274" s="228"/>
      <c r="S274" s="228"/>
      <c r="T274" s="229"/>
      <c r="U274" s="137"/>
      <c r="V274" s="137"/>
      <c r="W274" s="103"/>
      <c r="X274" s="246" t="str">
        <f>IF($B274&lt;=入力シート!$F$22,""&amp;中間シート!X264,"")</f>
        <v/>
      </c>
      <c r="Y274" s="246"/>
      <c r="Z274" s="246"/>
      <c r="AA274" s="246"/>
      <c r="AB274" s="246"/>
      <c r="AC274" s="246"/>
      <c r="AD274" s="246"/>
      <c r="AE274" s="246"/>
      <c r="AF274" s="246"/>
      <c r="AG274" s="246"/>
      <c r="AH274" s="246"/>
      <c r="AI274" s="246"/>
      <c r="AJ274" s="246"/>
      <c r="AK274" s="246"/>
      <c r="AL274" s="246"/>
      <c r="AM274" s="246"/>
      <c r="AN274" s="246"/>
      <c r="AO274" s="246"/>
      <c r="AP274" s="110"/>
      <c r="AQ274" s="131">
        <f>IF(J274&lt;&gt;"",1,0)</f>
        <v>0</v>
      </c>
      <c r="AR274" s="103">
        <f>IF(H274&lt;&gt;"",1,0)</f>
        <v>0</v>
      </c>
      <c r="AS274" s="103"/>
    </row>
    <row r="275" spans="2:45" x14ac:dyDescent="0.2">
      <c r="C275" s="103"/>
      <c r="D275" s="103"/>
      <c r="E275" s="134"/>
      <c r="F275" s="135"/>
      <c r="G275" s="134"/>
      <c r="H275" s="134"/>
      <c r="I275" s="136"/>
      <c r="J275" s="137"/>
      <c r="K275" s="137"/>
      <c r="L275" s="137"/>
      <c r="M275" s="137"/>
      <c r="N275" s="137"/>
      <c r="O275" s="137"/>
      <c r="P275" s="137"/>
      <c r="Q275" s="137"/>
      <c r="R275" s="137"/>
      <c r="S275" s="137"/>
      <c r="T275" s="137"/>
      <c r="U275" s="137"/>
      <c r="V275" s="137"/>
      <c r="W275" s="103"/>
      <c r="X275" s="178" t="s">
        <v>95</v>
      </c>
      <c r="Y275" s="178"/>
      <c r="Z275" s="178"/>
      <c r="AA275" s="178"/>
      <c r="AB275" s="178"/>
      <c r="AC275" s="178"/>
      <c r="AD275" s="178"/>
      <c r="AE275" s="178"/>
      <c r="AF275" s="178"/>
      <c r="AG275" s="178"/>
      <c r="AH275" s="178"/>
      <c r="AI275" s="178"/>
      <c r="AJ275" s="178"/>
      <c r="AK275" s="178"/>
      <c r="AL275" s="178"/>
      <c r="AM275" s="178"/>
      <c r="AN275" s="178"/>
      <c r="AO275" s="178"/>
      <c r="AQ275" s="103"/>
      <c r="AR275" s="103"/>
      <c r="AS275" s="103"/>
    </row>
    <row r="276" spans="2:45" ht="15.6" thickBot="1" x14ac:dyDescent="0.25">
      <c r="C276" s="124"/>
      <c r="D276" s="124"/>
      <c r="E276" s="128"/>
      <c r="F276" s="132"/>
      <c r="G276" s="128"/>
      <c r="H276" s="128"/>
      <c r="I276" s="133"/>
      <c r="J276" s="129"/>
      <c r="K276" s="129"/>
      <c r="L276" s="129"/>
      <c r="M276" s="129"/>
      <c r="N276" s="129"/>
      <c r="O276" s="129"/>
      <c r="P276" s="129"/>
      <c r="Q276" s="129"/>
      <c r="R276" s="129"/>
      <c r="S276" s="129"/>
      <c r="T276" s="129"/>
      <c r="U276" s="129"/>
      <c r="V276" s="129"/>
      <c r="W276" s="124"/>
      <c r="X276" s="178" t="s">
        <v>95</v>
      </c>
      <c r="Y276" s="178"/>
      <c r="Z276" s="178"/>
      <c r="AA276" s="178"/>
      <c r="AB276" s="178"/>
      <c r="AC276" s="178"/>
      <c r="AD276" s="178"/>
      <c r="AE276" s="178"/>
      <c r="AF276" s="178"/>
      <c r="AG276" s="178"/>
      <c r="AH276" s="178"/>
      <c r="AI276" s="178"/>
      <c r="AJ276" s="178"/>
      <c r="AK276" s="178"/>
      <c r="AL276" s="178"/>
      <c r="AM276" s="178"/>
      <c r="AN276" s="178"/>
      <c r="AO276" s="178"/>
      <c r="AQ276" s="103"/>
      <c r="AR276" s="103"/>
      <c r="AS276" s="103"/>
    </row>
    <row r="277" spans="2:45" ht="18" customHeight="1" thickBot="1" x14ac:dyDescent="0.25">
      <c r="B277" s="96">
        <v>27</v>
      </c>
      <c r="C277" s="124"/>
      <c r="D277" s="125" t="s">
        <v>85</v>
      </c>
      <c r="E277" s="126" t="s">
        <v>37</v>
      </c>
      <c r="F277" s="72"/>
      <c r="G277" s="124"/>
      <c r="H277" s="177"/>
      <c r="I277" s="127"/>
      <c r="J277" s="222" t="str">
        <f>IFERROR(VLOOKUP($F277,補助対象機器一覧!$A$2:$K$474,2,FALSE),"")</f>
        <v/>
      </c>
      <c r="K277" s="223"/>
      <c r="L277" s="224"/>
      <c r="M277" s="129"/>
      <c r="N277" s="227" t="str">
        <f>IFERROR(VLOOKUP($F277,補助対象機器一覧!$A$2:$K$474,7,FALSE),"")</f>
        <v/>
      </c>
      <c r="O277" s="228"/>
      <c r="P277" s="228"/>
      <c r="Q277" s="228"/>
      <c r="R277" s="228"/>
      <c r="S277" s="228"/>
      <c r="T277" s="229"/>
      <c r="U277" s="129"/>
      <c r="V277" s="129"/>
      <c r="W277" s="124"/>
      <c r="X277" s="246" t="str">
        <f>IF($B277&lt;=入力シート!$F$22,""&amp;中間シート!X265,"")</f>
        <v/>
      </c>
      <c r="Y277" s="246"/>
      <c r="Z277" s="246"/>
      <c r="AA277" s="246"/>
      <c r="AB277" s="246"/>
      <c r="AC277" s="246"/>
      <c r="AD277" s="246"/>
      <c r="AE277" s="246"/>
      <c r="AF277" s="246"/>
      <c r="AG277" s="246"/>
      <c r="AH277" s="246"/>
      <c r="AI277" s="246"/>
      <c r="AJ277" s="246"/>
      <c r="AK277" s="246"/>
      <c r="AL277" s="246"/>
      <c r="AM277" s="246"/>
      <c r="AN277" s="246"/>
      <c r="AO277" s="246"/>
      <c r="AQ277" s="131">
        <f>IF(J277&lt;&gt;"",1,0)</f>
        <v>0</v>
      </c>
      <c r="AR277" s="103">
        <f>IF(H277&lt;&gt;"",1,0)</f>
        <v>0</v>
      </c>
      <c r="AS277" s="103"/>
    </row>
    <row r="278" spans="2:45" ht="5.0999999999999996" customHeight="1" thickBot="1" x14ac:dyDescent="0.25">
      <c r="C278" s="124"/>
      <c r="D278" s="124"/>
      <c r="E278" s="128"/>
      <c r="F278" s="129"/>
      <c r="G278" s="128"/>
      <c r="H278" s="177"/>
      <c r="I278" s="127"/>
      <c r="J278" s="129"/>
      <c r="K278" s="129"/>
      <c r="L278" s="129"/>
      <c r="M278" s="129"/>
      <c r="N278" s="129"/>
      <c r="O278" s="129"/>
      <c r="P278" s="129"/>
      <c r="Q278" s="129"/>
      <c r="R278" s="129"/>
      <c r="S278" s="129"/>
      <c r="T278" s="129"/>
      <c r="U278" s="129"/>
      <c r="V278" s="129"/>
      <c r="W278" s="124"/>
      <c r="X278" s="178" t="s">
        <v>95</v>
      </c>
      <c r="Y278" s="178"/>
      <c r="Z278" s="178"/>
      <c r="AA278" s="178"/>
      <c r="AB278" s="178"/>
      <c r="AC278" s="178"/>
      <c r="AD278" s="178"/>
      <c r="AE278" s="178"/>
      <c r="AF278" s="178"/>
      <c r="AG278" s="178"/>
      <c r="AH278" s="178"/>
      <c r="AI278" s="178"/>
      <c r="AJ278" s="178"/>
      <c r="AK278" s="178"/>
      <c r="AL278" s="178"/>
      <c r="AM278" s="178"/>
      <c r="AN278" s="178"/>
      <c r="AO278" s="178"/>
      <c r="AP278" s="110"/>
      <c r="AQ278" s="103"/>
      <c r="AR278" s="103"/>
      <c r="AS278" s="103"/>
    </row>
    <row r="279" spans="2:45" ht="18" customHeight="1" thickBot="1" x14ac:dyDescent="0.25">
      <c r="B279" s="96">
        <v>27</v>
      </c>
      <c r="C279" s="124"/>
      <c r="D279" s="124"/>
      <c r="E279" s="126" t="s">
        <v>38</v>
      </c>
      <c r="F279" s="72"/>
      <c r="G279" s="128"/>
      <c r="H279" s="177"/>
      <c r="I279" s="127"/>
      <c r="J279" s="222" t="str">
        <f>IFERROR(VLOOKUP($F279,補助対象機器一覧!$A$2:$K$474,2,FALSE),"")</f>
        <v/>
      </c>
      <c r="K279" s="223"/>
      <c r="L279" s="224"/>
      <c r="M279" s="129"/>
      <c r="N279" s="227" t="str">
        <f>IFERROR(VLOOKUP($F279,補助対象機器一覧!$A$2:$K$474,7,FALSE),"")</f>
        <v/>
      </c>
      <c r="O279" s="228"/>
      <c r="P279" s="228"/>
      <c r="Q279" s="228"/>
      <c r="R279" s="228"/>
      <c r="S279" s="228"/>
      <c r="T279" s="229"/>
      <c r="U279" s="129"/>
      <c r="V279" s="129"/>
      <c r="W279" s="124"/>
      <c r="X279" s="246" t="str">
        <f>IF($B279&lt;=入力シート!$F$22,""&amp;中間シート!X266,"")</f>
        <v/>
      </c>
      <c r="Y279" s="246"/>
      <c r="Z279" s="246"/>
      <c r="AA279" s="246"/>
      <c r="AB279" s="246"/>
      <c r="AC279" s="246"/>
      <c r="AD279" s="246"/>
      <c r="AE279" s="246"/>
      <c r="AF279" s="246"/>
      <c r="AG279" s="246"/>
      <c r="AH279" s="246"/>
      <c r="AI279" s="246"/>
      <c r="AJ279" s="246"/>
      <c r="AK279" s="246"/>
      <c r="AL279" s="246"/>
      <c r="AM279" s="246"/>
      <c r="AN279" s="246"/>
      <c r="AO279" s="246"/>
      <c r="AP279" s="110"/>
      <c r="AQ279" s="131">
        <f>IF(J279&lt;&gt;"",1,0)</f>
        <v>0</v>
      </c>
      <c r="AR279" s="103">
        <f>IF(H279&lt;&gt;"",1,0)</f>
        <v>0</v>
      </c>
      <c r="AS279" s="103"/>
    </row>
    <row r="280" spans="2:45" ht="5.0999999999999996" customHeight="1" thickBot="1" x14ac:dyDescent="0.25">
      <c r="C280" s="124"/>
      <c r="D280" s="124"/>
      <c r="E280" s="126"/>
      <c r="F280" s="132"/>
      <c r="G280" s="128"/>
      <c r="H280" s="177"/>
      <c r="I280" s="127"/>
      <c r="J280" s="132"/>
      <c r="K280" s="132"/>
      <c r="L280" s="132"/>
      <c r="M280" s="129"/>
      <c r="N280" s="132"/>
      <c r="O280" s="132"/>
      <c r="P280" s="132"/>
      <c r="Q280" s="129"/>
      <c r="R280" s="132"/>
      <c r="S280" s="132"/>
      <c r="T280" s="132"/>
      <c r="U280" s="129"/>
      <c r="V280" s="129"/>
      <c r="W280" s="124"/>
      <c r="X280" s="178" t="s">
        <v>95</v>
      </c>
      <c r="Y280" s="178"/>
      <c r="Z280" s="178"/>
      <c r="AA280" s="178"/>
      <c r="AB280" s="178"/>
      <c r="AC280" s="178"/>
      <c r="AD280" s="178"/>
      <c r="AE280" s="178"/>
      <c r="AF280" s="178"/>
      <c r="AG280" s="178"/>
      <c r="AH280" s="178"/>
      <c r="AI280" s="178"/>
      <c r="AJ280" s="178"/>
      <c r="AK280" s="178"/>
      <c r="AL280" s="178"/>
      <c r="AM280" s="178"/>
      <c r="AN280" s="178"/>
      <c r="AO280" s="178"/>
      <c r="AP280" s="110"/>
      <c r="AQ280" s="103"/>
      <c r="AR280" s="103"/>
      <c r="AS280" s="103"/>
    </row>
    <row r="281" spans="2:45" ht="18" customHeight="1" thickBot="1" x14ac:dyDescent="0.25">
      <c r="B281" s="96">
        <v>27</v>
      </c>
      <c r="C281" s="124"/>
      <c r="D281" s="124"/>
      <c r="E281" s="126" t="s">
        <v>39</v>
      </c>
      <c r="F281" s="72"/>
      <c r="G281" s="128"/>
      <c r="H281" s="177"/>
      <c r="I281" s="127"/>
      <c r="J281" s="222" t="str">
        <f>IFERROR(VLOOKUP($F281,補助対象機器一覧!$A$2:$K$474,2,FALSE),"")</f>
        <v/>
      </c>
      <c r="K281" s="223"/>
      <c r="L281" s="224"/>
      <c r="M281" s="129"/>
      <c r="N281" s="227" t="str">
        <f>IFERROR(VLOOKUP($F281,補助対象機器一覧!$A$2:$K$474,7,FALSE),"")</f>
        <v/>
      </c>
      <c r="O281" s="228"/>
      <c r="P281" s="228"/>
      <c r="Q281" s="228"/>
      <c r="R281" s="228"/>
      <c r="S281" s="228"/>
      <c r="T281" s="229"/>
      <c r="U281" s="129"/>
      <c r="V281" s="129"/>
      <c r="W281" s="124"/>
      <c r="X281" s="246" t="str">
        <f>IF($B281&lt;=入力シート!$F$22,""&amp;中間シート!X267,"")</f>
        <v/>
      </c>
      <c r="Y281" s="246"/>
      <c r="Z281" s="246"/>
      <c r="AA281" s="246"/>
      <c r="AB281" s="246"/>
      <c r="AC281" s="246"/>
      <c r="AD281" s="246"/>
      <c r="AE281" s="246"/>
      <c r="AF281" s="246"/>
      <c r="AG281" s="246"/>
      <c r="AH281" s="246"/>
      <c r="AI281" s="246"/>
      <c r="AJ281" s="246"/>
      <c r="AK281" s="246"/>
      <c r="AL281" s="246"/>
      <c r="AM281" s="246"/>
      <c r="AN281" s="246"/>
      <c r="AO281" s="246"/>
      <c r="AP281" s="110"/>
      <c r="AQ281" s="131">
        <f>IF(J281&lt;&gt;"",1,0)</f>
        <v>0</v>
      </c>
      <c r="AR281" s="103">
        <f>IF(H281&lt;&gt;"",1,0)</f>
        <v>0</v>
      </c>
      <c r="AS281" s="103"/>
    </row>
    <row r="282" spans="2:45" x14ac:dyDescent="0.2">
      <c r="C282" s="124"/>
      <c r="D282" s="124"/>
      <c r="E282" s="128"/>
      <c r="F282" s="132"/>
      <c r="G282" s="128"/>
      <c r="H282" s="128"/>
      <c r="I282" s="133"/>
      <c r="J282" s="129"/>
      <c r="K282" s="129"/>
      <c r="L282" s="129"/>
      <c r="M282" s="129"/>
      <c r="N282" s="129"/>
      <c r="O282" s="129"/>
      <c r="P282" s="129"/>
      <c r="Q282" s="129"/>
      <c r="R282" s="129"/>
      <c r="S282" s="129"/>
      <c r="T282" s="129"/>
      <c r="U282" s="129"/>
      <c r="V282" s="129"/>
      <c r="W282" s="124"/>
      <c r="X282" s="178" t="s">
        <v>95</v>
      </c>
      <c r="Y282" s="178"/>
      <c r="Z282" s="178"/>
      <c r="AA282" s="178"/>
      <c r="AB282" s="178"/>
      <c r="AC282" s="178"/>
      <c r="AD282" s="178"/>
      <c r="AE282" s="178"/>
      <c r="AF282" s="178"/>
      <c r="AG282" s="178"/>
      <c r="AH282" s="178"/>
      <c r="AI282" s="178"/>
      <c r="AJ282" s="178"/>
      <c r="AK282" s="178"/>
      <c r="AL282" s="178"/>
      <c r="AM282" s="178"/>
      <c r="AN282" s="178"/>
      <c r="AO282" s="178"/>
      <c r="AQ282" s="103"/>
      <c r="AR282" s="103"/>
      <c r="AS282" s="103"/>
    </row>
    <row r="283" spans="2:45" ht="15.6" thickBot="1" x14ac:dyDescent="0.25">
      <c r="C283" s="103"/>
      <c r="D283" s="103"/>
      <c r="E283" s="134"/>
      <c r="F283" s="135"/>
      <c r="G283" s="134"/>
      <c r="H283" s="134"/>
      <c r="I283" s="136"/>
      <c r="J283" s="137"/>
      <c r="K283" s="137"/>
      <c r="L283" s="137"/>
      <c r="M283" s="137"/>
      <c r="N283" s="137"/>
      <c r="O283" s="137"/>
      <c r="P283" s="137"/>
      <c r="Q283" s="137"/>
      <c r="R283" s="137"/>
      <c r="S283" s="137"/>
      <c r="T283" s="137"/>
      <c r="U283" s="137"/>
      <c r="V283" s="137"/>
      <c r="W283" s="103"/>
      <c r="X283" s="178" t="s">
        <v>95</v>
      </c>
      <c r="Y283" s="178"/>
      <c r="Z283" s="178"/>
      <c r="AA283" s="178"/>
      <c r="AB283" s="178"/>
      <c r="AC283" s="178"/>
      <c r="AD283" s="178"/>
      <c r="AE283" s="178"/>
      <c r="AF283" s="178"/>
      <c r="AG283" s="178"/>
      <c r="AH283" s="178"/>
      <c r="AI283" s="178"/>
      <c r="AJ283" s="178"/>
      <c r="AK283" s="178"/>
      <c r="AL283" s="178"/>
      <c r="AM283" s="178"/>
      <c r="AN283" s="178"/>
      <c r="AO283" s="178"/>
      <c r="AQ283" s="103"/>
      <c r="AR283" s="103"/>
      <c r="AS283" s="103"/>
    </row>
    <row r="284" spans="2:45" ht="18" customHeight="1" thickBot="1" x14ac:dyDescent="0.25">
      <c r="B284" s="96">
        <v>28</v>
      </c>
      <c r="C284" s="103"/>
      <c r="D284" s="138" t="s">
        <v>86</v>
      </c>
      <c r="E284" s="139" t="s">
        <v>37</v>
      </c>
      <c r="F284" s="72"/>
      <c r="G284" s="103"/>
      <c r="H284" s="137"/>
      <c r="I284" s="140"/>
      <c r="J284" s="222" t="str">
        <f>IFERROR(VLOOKUP($F284,補助対象機器一覧!$A$2:$K$474,2,FALSE),"")</f>
        <v/>
      </c>
      <c r="K284" s="223"/>
      <c r="L284" s="224"/>
      <c r="M284" s="137"/>
      <c r="N284" s="227" t="str">
        <f>IFERROR(VLOOKUP($F284,補助対象機器一覧!$A$2:$K$474,7,FALSE),"")</f>
        <v/>
      </c>
      <c r="O284" s="228"/>
      <c r="P284" s="228"/>
      <c r="Q284" s="228"/>
      <c r="R284" s="228"/>
      <c r="S284" s="228"/>
      <c r="T284" s="229"/>
      <c r="U284" s="137"/>
      <c r="V284" s="137"/>
      <c r="W284" s="103"/>
      <c r="X284" s="246" t="str">
        <f>IF($B284&lt;=入力シート!$F$22,""&amp;中間シート!X268,"")</f>
        <v/>
      </c>
      <c r="Y284" s="246"/>
      <c r="Z284" s="246"/>
      <c r="AA284" s="246"/>
      <c r="AB284" s="246"/>
      <c r="AC284" s="246"/>
      <c r="AD284" s="246"/>
      <c r="AE284" s="246"/>
      <c r="AF284" s="246"/>
      <c r="AG284" s="246"/>
      <c r="AH284" s="246"/>
      <c r="AI284" s="246"/>
      <c r="AJ284" s="246"/>
      <c r="AK284" s="246"/>
      <c r="AL284" s="246"/>
      <c r="AM284" s="246"/>
      <c r="AN284" s="246"/>
      <c r="AO284" s="246"/>
      <c r="AQ284" s="131">
        <f>IF(J284&lt;&gt;"",1,0)</f>
        <v>0</v>
      </c>
      <c r="AR284" s="103">
        <f>IF(H284&lt;&gt;"",1,0)</f>
        <v>0</v>
      </c>
      <c r="AS284" s="103"/>
    </row>
    <row r="285" spans="2:45" ht="5.0999999999999996" customHeight="1" thickBot="1" x14ac:dyDescent="0.25">
      <c r="C285" s="103"/>
      <c r="D285" s="103"/>
      <c r="E285" s="134"/>
      <c r="F285" s="137"/>
      <c r="G285" s="134"/>
      <c r="H285" s="137"/>
      <c r="I285" s="140"/>
      <c r="J285" s="137"/>
      <c r="K285" s="137"/>
      <c r="L285" s="137"/>
      <c r="M285" s="137"/>
      <c r="N285" s="137"/>
      <c r="O285" s="137"/>
      <c r="P285" s="137"/>
      <c r="Q285" s="137"/>
      <c r="R285" s="137"/>
      <c r="S285" s="137"/>
      <c r="T285" s="137"/>
      <c r="U285" s="137"/>
      <c r="V285" s="137"/>
      <c r="W285" s="103"/>
      <c r="X285" s="178" t="s">
        <v>95</v>
      </c>
      <c r="Y285" s="178"/>
      <c r="Z285" s="178"/>
      <c r="AA285" s="178"/>
      <c r="AB285" s="178"/>
      <c r="AC285" s="178"/>
      <c r="AD285" s="178"/>
      <c r="AE285" s="178"/>
      <c r="AF285" s="178"/>
      <c r="AG285" s="178"/>
      <c r="AH285" s="178"/>
      <c r="AI285" s="178"/>
      <c r="AJ285" s="178"/>
      <c r="AK285" s="178"/>
      <c r="AL285" s="178"/>
      <c r="AM285" s="178"/>
      <c r="AN285" s="178"/>
      <c r="AO285" s="178"/>
      <c r="AP285" s="110"/>
      <c r="AQ285" s="103"/>
      <c r="AR285" s="103"/>
      <c r="AS285" s="103"/>
    </row>
    <row r="286" spans="2:45" ht="18" customHeight="1" thickBot="1" x14ac:dyDescent="0.25">
      <c r="B286" s="96">
        <v>28</v>
      </c>
      <c r="C286" s="103"/>
      <c r="D286" s="103"/>
      <c r="E286" s="139" t="s">
        <v>38</v>
      </c>
      <c r="F286" s="72"/>
      <c r="G286" s="134"/>
      <c r="H286" s="137"/>
      <c r="I286" s="140"/>
      <c r="J286" s="222" t="str">
        <f>IFERROR(VLOOKUP($F286,補助対象機器一覧!$A$2:$K$474,2,FALSE),"")</f>
        <v/>
      </c>
      <c r="K286" s="223"/>
      <c r="L286" s="224"/>
      <c r="M286" s="137"/>
      <c r="N286" s="227" t="str">
        <f>IFERROR(VLOOKUP($F286,補助対象機器一覧!$A$2:$K$474,7,FALSE),"")</f>
        <v/>
      </c>
      <c r="O286" s="228"/>
      <c r="P286" s="228"/>
      <c r="Q286" s="228"/>
      <c r="R286" s="228"/>
      <c r="S286" s="228"/>
      <c r="T286" s="229"/>
      <c r="U286" s="137"/>
      <c r="V286" s="137"/>
      <c r="W286" s="103"/>
      <c r="X286" s="246" t="str">
        <f>IF($B286&lt;=入力シート!$F$22,""&amp;中間シート!X269,"")</f>
        <v/>
      </c>
      <c r="Y286" s="246"/>
      <c r="Z286" s="246"/>
      <c r="AA286" s="246"/>
      <c r="AB286" s="246"/>
      <c r="AC286" s="246"/>
      <c r="AD286" s="246"/>
      <c r="AE286" s="246"/>
      <c r="AF286" s="246"/>
      <c r="AG286" s="246"/>
      <c r="AH286" s="246"/>
      <c r="AI286" s="246"/>
      <c r="AJ286" s="246"/>
      <c r="AK286" s="246"/>
      <c r="AL286" s="246"/>
      <c r="AM286" s="246"/>
      <c r="AN286" s="246"/>
      <c r="AO286" s="246"/>
      <c r="AP286" s="110"/>
      <c r="AQ286" s="131">
        <f>IF(J286&lt;&gt;"",1,0)</f>
        <v>0</v>
      </c>
      <c r="AR286" s="103">
        <f>IF(H286&lt;&gt;"",1,0)</f>
        <v>0</v>
      </c>
      <c r="AS286" s="103"/>
    </row>
    <row r="287" spans="2:45" ht="5.0999999999999996" customHeight="1" thickBot="1" x14ac:dyDescent="0.25">
      <c r="C287" s="103"/>
      <c r="D287" s="103"/>
      <c r="E287" s="139"/>
      <c r="F287" s="135"/>
      <c r="G287" s="134"/>
      <c r="H287" s="137"/>
      <c r="I287" s="140"/>
      <c r="J287" s="135"/>
      <c r="K287" s="135"/>
      <c r="L287" s="135"/>
      <c r="M287" s="137"/>
      <c r="N287" s="135"/>
      <c r="O287" s="135"/>
      <c r="P287" s="135"/>
      <c r="Q287" s="137"/>
      <c r="R287" s="135"/>
      <c r="S287" s="135"/>
      <c r="T287" s="135"/>
      <c r="U287" s="137"/>
      <c r="V287" s="137"/>
      <c r="W287" s="103"/>
      <c r="X287" s="178" t="s">
        <v>95</v>
      </c>
      <c r="Y287" s="178"/>
      <c r="Z287" s="178"/>
      <c r="AA287" s="178"/>
      <c r="AB287" s="178"/>
      <c r="AC287" s="178"/>
      <c r="AD287" s="178"/>
      <c r="AE287" s="178"/>
      <c r="AF287" s="178"/>
      <c r="AG287" s="178"/>
      <c r="AH287" s="178"/>
      <c r="AI287" s="178"/>
      <c r="AJ287" s="178"/>
      <c r="AK287" s="178"/>
      <c r="AL287" s="178"/>
      <c r="AM287" s="178"/>
      <c r="AN287" s="178"/>
      <c r="AO287" s="178"/>
      <c r="AP287" s="110"/>
      <c r="AQ287" s="103"/>
      <c r="AR287" s="103"/>
      <c r="AS287" s="103"/>
    </row>
    <row r="288" spans="2:45" ht="18" customHeight="1" thickBot="1" x14ac:dyDescent="0.25">
      <c r="B288" s="96">
        <v>28</v>
      </c>
      <c r="C288" s="103"/>
      <c r="D288" s="103"/>
      <c r="E288" s="139" t="s">
        <v>39</v>
      </c>
      <c r="F288" s="72"/>
      <c r="G288" s="134"/>
      <c r="H288" s="137"/>
      <c r="I288" s="140"/>
      <c r="J288" s="222" t="str">
        <f>IFERROR(VLOOKUP($F288,補助対象機器一覧!$A$2:$K$474,2,FALSE),"")</f>
        <v/>
      </c>
      <c r="K288" s="223"/>
      <c r="L288" s="224"/>
      <c r="M288" s="137"/>
      <c r="N288" s="227" t="str">
        <f>IFERROR(VLOOKUP($F288,補助対象機器一覧!$A$2:$K$474,7,FALSE),"")</f>
        <v/>
      </c>
      <c r="O288" s="228"/>
      <c r="P288" s="228"/>
      <c r="Q288" s="228"/>
      <c r="R288" s="228"/>
      <c r="S288" s="228"/>
      <c r="T288" s="229"/>
      <c r="U288" s="137"/>
      <c r="V288" s="137"/>
      <c r="W288" s="103"/>
      <c r="X288" s="246" t="str">
        <f>IF($B288&lt;=入力シート!$F$22,""&amp;中間シート!X270,"")</f>
        <v/>
      </c>
      <c r="Y288" s="246"/>
      <c r="Z288" s="246"/>
      <c r="AA288" s="246"/>
      <c r="AB288" s="246"/>
      <c r="AC288" s="246"/>
      <c r="AD288" s="246"/>
      <c r="AE288" s="246"/>
      <c r="AF288" s="246"/>
      <c r="AG288" s="246"/>
      <c r="AH288" s="246"/>
      <c r="AI288" s="246"/>
      <c r="AJ288" s="246"/>
      <c r="AK288" s="246"/>
      <c r="AL288" s="246"/>
      <c r="AM288" s="246"/>
      <c r="AN288" s="246"/>
      <c r="AO288" s="246"/>
      <c r="AP288" s="110"/>
      <c r="AQ288" s="131">
        <f>IF(J288&lt;&gt;"",1,0)</f>
        <v>0</v>
      </c>
      <c r="AR288" s="103">
        <f>IF(H288&lt;&gt;"",1,0)</f>
        <v>0</v>
      </c>
      <c r="AS288" s="103"/>
    </row>
    <row r="289" spans="2:45" x14ac:dyDescent="0.2">
      <c r="C289" s="103"/>
      <c r="D289" s="103"/>
      <c r="E289" s="134"/>
      <c r="F289" s="135"/>
      <c r="G289" s="134"/>
      <c r="H289" s="134"/>
      <c r="I289" s="136"/>
      <c r="J289" s="137"/>
      <c r="K289" s="137"/>
      <c r="L289" s="137"/>
      <c r="M289" s="137"/>
      <c r="N289" s="137"/>
      <c r="O289" s="137"/>
      <c r="P289" s="137"/>
      <c r="Q289" s="137"/>
      <c r="R289" s="137"/>
      <c r="S289" s="137"/>
      <c r="T289" s="137"/>
      <c r="U289" s="137"/>
      <c r="V289" s="137"/>
      <c r="W289" s="103"/>
      <c r="X289" s="178" t="s">
        <v>95</v>
      </c>
      <c r="Y289" s="178"/>
      <c r="Z289" s="178"/>
      <c r="AA289" s="178"/>
      <c r="AB289" s="178"/>
      <c r="AC289" s="178"/>
      <c r="AD289" s="178"/>
      <c r="AE289" s="178"/>
      <c r="AF289" s="178"/>
      <c r="AG289" s="178"/>
      <c r="AH289" s="178"/>
      <c r="AI289" s="178"/>
      <c r="AJ289" s="178"/>
      <c r="AK289" s="178"/>
      <c r="AL289" s="178"/>
      <c r="AM289" s="178"/>
      <c r="AN289" s="178"/>
      <c r="AO289" s="178"/>
      <c r="AQ289" s="103"/>
      <c r="AR289" s="103"/>
      <c r="AS289" s="103"/>
    </row>
    <row r="290" spans="2:45" ht="15.6" thickBot="1" x14ac:dyDescent="0.25">
      <c r="C290" s="124"/>
      <c r="D290" s="124"/>
      <c r="E290" s="128"/>
      <c r="F290" s="132"/>
      <c r="G290" s="128"/>
      <c r="H290" s="128"/>
      <c r="I290" s="133"/>
      <c r="J290" s="129"/>
      <c r="K290" s="129"/>
      <c r="L290" s="129"/>
      <c r="M290" s="129"/>
      <c r="N290" s="129"/>
      <c r="O290" s="129"/>
      <c r="P290" s="129"/>
      <c r="Q290" s="129"/>
      <c r="R290" s="129"/>
      <c r="S290" s="129"/>
      <c r="T290" s="129"/>
      <c r="U290" s="129"/>
      <c r="V290" s="129"/>
      <c r="W290" s="124"/>
      <c r="X290" s="178" t="s">
        <v>95</v>
      </c>
      <c r="Y290" s="178"/>
      <c r="Z290" s="178"/>
      <c r="AA290" s="178"/>
      <c r="AB290" s="178"/>
      <c r="AC290" s="178"/>
      <c r="AD290" s="178"/>
      <c r="AE290" s="178"/>
      <c r="AF290" s="178"/>
      <c r="AG290" s="178"/>
      <c r="AH290" s="178"/>
      <c r="AI290" s="178"/>
      <c r="AJ290" s="178"/>
      <c r="AK290" s="178"/>
      <c r="AL290" s="178"/>
      <c r="AM290" s="178"/>
      <c r="AN290" s="178"/>
      <c r="AO290" s="178"/>
      <c r="AQ290" s="103"/>
      <c r="AR290" s="103"/>
      <c r="AS290" s="103"/>
    </row>
    <row r="291" spans="2:45" ht="18" customHeight="1" thickBot="1" x14ac:dyDescent="0.25">
      <c r="B291" s="96">
        <v>29</v>
      </c>
      <c r="C291" s="124"/>
      <c r="D291" s="125" t="s">
        <v>87</v>
      </c>
      <c r="E291" s="126" t="s">
        <v>37</v>
      </c>
      <c r="F291" s="72"/>
      <c r="G291" s="124"/>
      <c r="H291" s="177"/>
      <c r="I291" s="127"/>
      <c r="J291" s="222" t="str">
        <f>IFERROR(VLOOKUP($F291,補助対象機器一覧!$A$2:$K$474,2,FALSE),"")</f>
        <v/>
      </c>
      <c r="K291" s="223"/>
      <c r="L291" s="224"/>
      <c r="M291" s="129"/>
      <c r="N291" s="227" t="str">
        <f>IFERROR(VLOOKUP($F291,補助対象機器一覧!$A$2:$K$474,7,FALSE),"")</f>
        <v/>
      </c>
      <c r="O291" s="228"/>
      <c r="P291" s="228"/>
      <c r="Q291" s="228"/>
      <c r="R291" s="228"/>
      <c r="S291" s="228"/>
      <c r="T291" s="229"/>
      <c r="U291" s="129"/>
      <c r="V291" s="129"/>
      <c r="W291" s="124"/>
      <c r="X291" s="246" t="str">
        <f>IF($B291&lt;=入力シート!$F$22,""&amp;中間シート!X271,"")</f>
        <v/>
      </c>
      <c r="Y291" s="246"/>
      <c r="Z291" s="246"/>
      <c r="AA291" s="246"/>
      <c r="AB291" s="246"/>
      <c r="AC291" s="246"/>
      <c r="AD291" s="246"/>
      <c r="AE291" s="246"/>
      <c r="AF291" s="246"/>
      <c r="AG291" s="246"/>
      <c r="AH291" s="246"/>
      <c r="AI291" s="246"/>
      <c r="AJ291" s="246"/>
      <c r="AK291" s="246"/>
      <c r="AL291" s="246"/>
      <c r="AM291" s="246"/>
      <c r="AN291" s="246"/>
      <c r="AO291" s="246"/>
      <c r="AQ291" s="131">
        <f>IF(J291&lt;&gt;"",1,0)</f>
        <v>0</v>
      </c>
      <c r="AR291" s="103">
        <f>IF(H291&lt;&gt;"",1,0)</f>
        <v>0</v>
      </c>
      <c r="AS291" s="103"/>
    </row>
    <row r="292" spans="2:45" ht="5.0999999999999996" customHeight="1" thickBot="1" x14ac:dyDescent="0.25">
      <c r="C292" s="124"/>
      <c r="D292" s="124"/>
      <c r="E292" s="126"/>
      <c r="F292" s="129"/>
      <c r="G292" s="128"/>
      <c r="H292" s="177"/>
      <c r="I292" s="127"/>
      <c r="J292" s="129"/>
      <c r="K292" s="129"/>
      <c r="L292" s="129"/>
      <c r="M292" s="129"/>
      <c r="N292" s="129"/>
      <c r="O292" s="129"/>
      <c r="P292" s="129"/>
      <c r="Q292" s="129"/>
      <c r="R292" s="129"/>
      <c r="S292" s="129"/>
      <c r="T292" s="129"/>
      <c r="U292" s="129"/>
      <c r="V292" s="129"/>
      <c r="W292" s="124"/>
      <c r="X292" s="178" t="s">
        <v>95</v>
      </c>
      <c r="Y292" s="178"/>
      <c r="Z292" s="178"/>
      <c r="AA292" s="178"/>
      <c r="AB292" s="178"/>
      <c r="AC292" s="178"/>
      <c r="AD292" s="178"/>
      <c r="AE292" s="178"/>
      <c r="AF292" s="178"/>
      <c r="AG292" s="178"/>
      <c r="AH292" s="178"/>
      <c r="AI292" s="178"/>
      <c r="AJ292" s="178"/>
      <c r="AK292" s="178"/>
      <c r="AL292" s="178"/>
      <c r="AM292" s="178"/>
      <c r="AN292" s="178"/>
      <c r="AO292" s="178"/>
      <c r="AP292" s="110"/>
      <c r="AQ292" s="103"/>
      <c r="AR292" s="103"/>
      <c r="AS292" s="103"/>
    </row>
    <row r="293" spans="2:45" ht="18" customHeight="1" thickBot="1" x14ac:dyDescent="0.25">
      <c r="B293" s="96">
        <v>29</v>
      </c>
      <c r="C293" s="124"/>
      <c r="D293" s="124"/>
      <c r="E293" s="126" t="s">
        <v>38</v>
      </c>
      <c r="F293" s="72"/>
      <c r="G293" s="128"/>
      <c r="H293" s="177"/>
      <c r="I293" s="127"/>
      <c r="J293" s="222" t="str">
        <f>IFERROR(VLOOKUP($F293,補助対象機器一覧!$A$2:$K$474,2,FALSE),"")</f>
        <v/>
      </c>
      <c r="K293" s="223"/>
      <c r="L293" s="224"/>
      <c r="M293" s="129"/>
      <c r="N293" s="227" t="str">
        <f>IFERROR(VLOOKUP($F293,補助対象機器一覧!$A$2:$K$474,7,FALSE),"")</f>
        <v/>
      </c>
      <c r="O293" s="228"/>
      <c r="P293" s="228"/>
      <c r="Q293" s="228"/>
      <c r="R293" s="228"/>
      <c r="S293" s="228"/>
      <c r="T293" s="229"/>
      <c r="U293" s="129"/>
      <c r="V293" s="129"/>
      <c r="W293" s="124"/>
      <c r="X293" s="246" t="str">
        <f>IF($B293&lt;=入力シート!$F$22,""&amp;中間シート!X272,"")</f>
        <v/>
      </c>
      <c r="Y293" s="246"/>
      <c r="Z293" s="246"/>
      <c r="AA293" s="246"/>
      <c r="AB293" s="246"/>
      <c r="AC293" s="246"/>
      <c r="AD293" s="246"/>
      <c r="AE293" s="246"/>
      <c r="AF293" s="246"/>
      <c r="AG293" s="246"/>
      <c r="AH293" s="246"/>
      <c r="AI293" s="246"/>
      <c r="AJ293" s="246"/>
      <c r="AK293" s="246"/>
      <c r="AL293" s="246"/>
      <c r="AM293" s="246"/>
      <c r="AN293" s="246"/>
      <c r="AO293" s="246"/>
      <c r="AP293" s="110"/>
      <c r="AQ293" s="131">
        <f>IF(J293&lt;&gt;"",1,0)</f>
        <v>0</v>
      </c>
      <c r="AR293" s="103">
        <f>IF(H293&lt;&gt;"",1,0)</f>
        <v>0</v>
      </c>
      <c r="AS293" s="103"/>
    </row>
    <row r="294" spans="2:45" ht="5.0999999999999996" customHeight="1" thickBot="1" x14ac:dyDescent="0.25">
      <c r="C294" s="124"/>
      <c r="D294" s="124"/>
      <c r="E294" s="126"/>
      <c r="F294" s="132"/>
      <c r="G294" s="128"/>
      <c r="H294" s="177"/>
      <c r="I294" s="127"/>
      <c r="J294" s="132"/>
      <c r="K294" s="132"/>
      <c r="L294" s="132"/>
      <c r="M294" s="129"/>
      <c r="N294" s="132"/>
      <c r="O294" s="132"/>
      <c r="P294" s="132"/>
      <c r="Q294" s="129"/>
      <c r="R294" s="132"/>
      <c r="S294" s="132"/>
      <c r="T294" s="132"/>
      <c r="U294" s="129"/>
      <c r="V294" s="129"/>
      <c r="W294" s="124"/>
      <c r="X294" s="178" t="s">
        <v>95</v>
      </c>
      <c r="Y294" s="178"/>
      <c r="Z294" s="178"/>
      <c r="AA294" s="178"/>
      <c r="AB294" s="178"/>
      <c r="AC294" s="178"/>
      <c r="AD294" s="178"/>
      <c r="AE294" s="178"/>
      <c r="AF294" s="178"/>
      <c r="AG294" s="178"/>
      <c r="AH294" s="178"/>
      <c r="AI294" s="178"/>
      <c r="AJ294" s="178"/>
      <c r="AK294" s="178"/>
      <c r="AL294" s="178"/>
      <c r="AM294" s="178"/>
      <c r="AN294" s="178"/>
      <c r="AO294" s="178"/>
      <c r="AP294" s="110"/>
      <c r="AQ294" s="103"/>
      <c r="AR294" s="103"/>
      <c r="AS294" s="103"/>
    </row>
    <row r="295" spans="2:45" ht="18" customHeight="1" thickBot="1" x14ac:dyDescent="0.25">
      <c r="B295" s="96">
        <v>29</v>
      </c>
      <c r="C295" s="124"/>
      <c r="D295" s="124"/>
      <c r="E295" s="126" t="s">
        <v>39</v>
      </c>
      <c r="F295" s="72"/>
      <c r="G295" s="128"/>
      <c r="H295" s="177"/>
      <c r="I295" s="127"/>
      <c r="J295" s="222" t="str">
        <f>IFERROR(VLOOKUP($F295,補助対象機器一覧!$A$2:$K$474,2,FALSE),"")</f>
        <v/>
      </c>
      <c r="K295" s="223"/>
      <c r="L295" s="224"/>
      <c r="M295" s="129"/>
      <c r="N295" s="227" t="str">
        <f>IFERROR(VLOOKUP($F295,補助対象機器一覧!$A$2:$K$474,7,FALSE),"")</f>
        <v/>
      </c>
      <c r="O295" s="228"/>
      <c r="P295" s="228"/>
      <c r="Q295" s="228"/>
      <c r="R295" s="228"/>
      <c r="S295" s="228"/>
      <c r="T295" s="229"/>
      <c r="U295" s="129"/>
      <c r="V295" s="129"/>
      <c r="W295" s="124"/>
      <c r="X295" s="246" t="str">
        <f>IF($B295&lt;=入力シート!$F$22,""&amp;中間シート!X273,"")</f>
        <v/>
      </c>
      <c r="Y295" s="246"/>
      <c r="Z295" s="246"/>
      <c r="AA295" s="246"/>
      <c r="AB295" s="246"/>
      <c r="AC295" s="246"/>
      <c r="AD295" s="246"/>
      <c r="AE295" s="246"/>
      <c r="AF295" s="246"/>
      <c r="AG295" s="246"/>
      <c r="AH295" s="246"/>
      <c r="AI295" s="246"/>
      <c r="AJ295" s="246"/>
      <c r="AK295" s="246"/>
      <c r="AL295" s="246"/>
      <c r="AM295" s="246"/>
      <c r="AN295" s="246"/>
      <c r="AO295" s="246"/>
      <c r="AP295" s="110"/>
      <c r="AQ295" s="131">
        <f>IF(J295&lt;&gt;"",1,0)</f>
        <v>0</v>
      </c>
      <c r="AR295" s="103">
        <f>IF(H295&lt;&gt;"",1,0)</f>
        <v>0</v>
      </c>
      <c r="AS295" s="103"/>
    </row>
    <row r="296" spans="2:45" x14ac:dyDescent="0.2">
      <c r="C296" s="124"/>
      <c r="D296" s="124"/>
      <c r="E296" s="128"/>
      <c r="F296" s="132"/>
      <c r="G296" s="128"/>
      <c r="H296" s="128"/>
      <c r="I296" s="133"/>
      <c r="J296" s="129"/>
      <c r="K296" s="129"/>
      <c r="L296" s="129"/>
      <c r="M296" s="129"/>
      <c r="N296" s="129"/>
      <c r="O296" s="129"/>
      <c r="P296" s="129"/>
      <c r="Q296" s="129"/>
      <c r="R296" s="129"/>
      <c r="S296" s="129"/>
      <c r="T296" s="129"/>
      <c r="U296" s="129"/>
      <c r="V296" s="129"/>
      <c r="W296" s="124"/>
      <c r="X296" s="178" t="s">
        <v>95</v>
      </c>
      <c r="Y296" s="178"/>
      <c r="Z296" s="178"/>
      <c r="AA296" s="178"/>
      <c r="AB296" s="178"/>
      <c r="AC296" s="178"/>
      <c r="AD296" s="178"/>
      <c r="AE296" s="178"/>
      <c r="AF296" s="178"/>
      <c r="AG296" s="178"/>
      <c r="AH296" s="178"/>
      <c r="AI296" s="178"/>
      <c r="AJ296" s="178"/>
      <c r="AK296" s="178"/>
      <c r="AL296" s="178"/>
      <c r="AM296" s="178"/>
      <c r="AN296" s="178"/>
      <c r="AO296" s="178"/>
      <c r="AQ296" s="103"/>
      <c r="AR296" s="103"/>
      <c r="AS296" s="103"/>
    </row>
    <row r="297" spans="2:45" ht="15.6" thickBot="1" x14ac:dyDescent="0.25">
      <c r="C297" s="103"/>
      <c r="D297" s="103"/>
      <c r="E297" s="134"/>
      <c r="F297" s="135"/>
      <c r="G297" s="134"/>
      <c r="H297" s="134"/>
      <c r="I297" s="136"/>
      <c r="J297" s="137"/>
      <c r="K297" s="137"/>
      <c r="L297" s="137"/>
      <c r="M297" s="137"/>
      <c r="N297" s="137"/>
      <c r="O297" s="137"/>
      <c r="P297" s="137"/>
      <c r="Q297" s="137"/>
      <c r="R297" s="137"/>
      <c r="S297" s="137"/>
      <c r="T297" s="137"/>
      <c r="U297" s="137"/>
      <c r="V297" s="137"/>
      <c r="W297" s="103"/>
      <c r="X297" s="178" t="s">
        <v>95</v>
      </c>
      <c r="Y297" s="178"/>
      <c r="Z297" s="178"/>
      <c r="AA297" s="178"/>
      <c r="AB297" s="178"/>
      <c r="AC297" s="178"/>
      <c r="AD297" s="178"/>
      <c r="AE297" s="178"/>
      <c r="AF297" s="178"/>
      <c r="AG297" s="178"/>
      <c r="AH297" s="178"/>
      <c r="AI297" s="178"/>
      <c r="AJ297" s="178"/>
      <c r="AK297" s="178"/>
      <c r="AL297" s="178"/>
      <c r="AM297" s="178"/>
      <c r="AN297" s="178"/>
      <c r="AO297" s="178"/>
      <c r="AQ297" s="103"/>
      <c r="AR297" s="103"/>
      <c r="AS297" s="103"/>
    </row>
    <row r="298" spans="2:45" ht="18" customHeight="1" thickBot="1" x14ac:dyDescent="0.25">
      <c r="B298" s="96">
        <v>30</v>
      </c>
      <c r="C298" s="103"/>
      <c r="D298" s="138" t="s">
        <v>88</v>
      </c>
      <c r="E298" s="139" t="s">
        <v>37</v>
      </c>
      <c r="F298" s="72"/>
      <c r="G298" s="103"/>
      <c r="H298" s="137"/>
      <c r="I298" s="140"/>
      <c r="J298" s="222" t="str">
        <f>IFERROR(VLOOKUP($F298,補助対象機器一覧!$A$2:$K$474,2,FALSE),"")</f>
        <v/>
      </c>
      <c r="K298" s="223"/>
      <c r="L298" s="224"/>
      <c r="M298" s="137"/>
      <c r="N298" s="227" t="str">
        <f>IFERROR(VLOOKUP($F298,補助対象機器一覧!$A$2:$K$474,7,FALSE),"")</f>
        <v/>
      </c>
      <c r="O298" s="228"/>
      <c r="P298" s="228"/>
      <c r="Q298" s="228"/>
      <c r="R298" s="228"/>
      <c r="S298" s="228"/>
      <c r="T298" s="229"/>
      <c r="U298" s="137"/>
      <c r="V298" s="137"/>
      <c r="W298" s="103"/>
      <c r="X298" s="246" t="str">
        <f>IF($B298&lt;=入力シート!$F$22,""&amp;中間シート!X274,"")</f>
        <v/>
      </c>
      <c r="Y298" s="246"/>
      <c r="Z298" s="246"/>
      <c r="AA298" s="246"/>
      <c r="AB298" s="246"/>
      <c r="AC298" s="246"/>
      <c r="AD298" s="246"/>
      <c r="AE298" s="246"/>
      <c r="AF298" s="246"/>
      <c r="AG298" s="246"/>
      <c r="AH298" s="246"/>
      <c r="AI298" s="246"/>
      <c r="AJ298" s="246"/>
      <c r="AK298" s="246"/>
      <c r="AL298" s="246"/>
      <c r="AM298" s="246"/>
      <c r="AN298" s="246"/>
      <c r="AO298" s="246"/>
      <c r="AQ298" s="131">
        <f>IF(J298&lt;&gt;"",1,0)</f>
        <v>0</v>
      </c>
      <c r="AR298" s="103">
        <f>IF(H298&lt;&gt;"",1,0)</f>
        <v>0</v>
      </c>
      <c r="AS298" s="103"/>
    </row>
    <row r="299" spans="2:45" ht="5.0999999999999996" customHeight="1" thickBot="1" x14ac:dyDescent="0.25">
      <c r="C299" s="103"/>
      <c r="D299" s="103"/>
      <c r="E299" s="134"/>
      <c r="F299" s="137"/>
      <c r="G299" s="134"/>
      <c r="H299" s="137"/>
      <c r="I299" s="140"/>
      <c r="J299" s="137"/>
      <c r="K299" s="137"/>
      <c r="L299" s="137"/>
      <c r="M299" s="137"/>
      <c r="N299" s="137"/>
      <c r="O299" s="137"/>
      <c r="P299" s="137"/>
      <c r="Q299" s="137"/>
      <c r="R299" s="137"/>
      <c r="S299" s="137"/>
      <c r="T299" s="137"/>
      <c r="U299" s="137"/>
      <c r="V299" s="137"/>
      <c r="W299" s="103"/>
      <c r="X299" s="178" t="s">
        <v>95</v>
      </c>
      <c r="Y299" s="178"/>
      <c r="Z299" s="178"/>
      <c r="AA299" s="178"/>
      <c r="AB299" s="178"/>
      <c r="AC299" s="178"/>
      <c r="AD299" s="178"/>
      <c r="AE299" s="178"/>
      <c r="AF299" s="178"/>
      <c r="AG299" s="178"/>
      <c r="AH299" s="178"/>
      <c r="AI299" s="178"/>
      <c r="AJ299" s="178"/>
      <c r="AK299" s="178"/>
      <c r="AL299" s="178"/>
      <c r="AM299" s="178"/>
      <c r="AN299" s="178"/>
      <c r="AO299" s="178"/>
      <c r="AP299" s="110"/>
      <c r="AQ299" s="103"/>
      <c r="AR299" s="103"/>
      <c r="AS299" s="103"/>
    </row>
    <row r="300" spans="2:45" ht="18" customHeight="1" thickBot="1" x14ac:dyDescent="0.25">
      <c r="B300" s="96">
        <v>30</v>
      </c>
      <c r="C300" s="103"/>
      <c r="D300" s="103"/>
      <c r="E300" s="139" t="s">
        <v>38</v>
      </c>
      <c r="F300" s="72"/>
      <c r="G300" s="134"/>
      <c r="H300" s="137"/>
      <c r="I300" s="140"/>
      <c r="J300" s="222" t="str">
        <f>IFERROR(VLOOKUP($F300,補助対象機器一覧!$A$2:$K$474,2,FALSE),"")</f>
        <v/>
      </c>
      <c r="K300" s="223"/>
      <c r="L300" s="224"/>
      <c r="M300" s="137"/>
      <c r="N300" s="227" t="str">
        <f>IFERROR(VLOOKUP($F300,補助対象機器一覧!$A$2:$K$474,7,FALSE),"")</f>
        <v/>
      </c>
      <c r="O300" s="228"/>
      <c r="P300" s="228"/>
      <c r="Q300" s="228"/>
      <c r="R300" s="228"/>
      <c r="S300" s="228"/>
      <c r="T300" s="229"/>
      <c r="U300" s="137"/>
      <c r="V300" s="137"/>
      <c r="W300" s="103"/>
      <c r="X300" s="246" t="str">
        <f>IF($B300&lt;=入力シート!$F$22,""&amp;中間シート!X275,"")</f>
        <v/>
      </c>
      <c r="Y300" s="246"/>
      <c r="Z300" s="246"/>
      <c r="AA300" s="246"/>
      <c r="AB300" s="246"/>
      <c r="AC300" s="246"/>
      <c r="AD300" s="246"/>
      <c r="AE300" s="246"/>
      <c r="AF300" s="246"/>
      <c r="AG300" s="246"/>
      <c r="AH300" s="246"/>
      <c r="AI300" s="246"/>
      <c r="AJ300" s="246"/>
      <c r="AK300" s="246"/>
      <c r="AL300" s="246"/>
      <c r="AM300" s="246"/>
      <c r="AN300" s="246"/>
      <c r="AO300" s="246"/>
      <c r="AP300" s="110"/>
      <c r="AQ300" s="131">
        <f>IF(J300&lt;&gt;"",1,0)</f>
        <v>0</v>
      </c>
      <c r="AR300" s="103">
        <f>IF(H300&lt;&gt;"",1,0)</f>
        <v>0</v>
      </c>
      <c r="AS300" s="103"/>
    </row>
    <row r="301" spans="2:45" ht="5.0999999999999996" customHeight="1" thickBot="1" x14ac:dyDescent="0.25">
      <c r="C301" s="103"/>
      <c r="D301" s="103"/>
      <c r="E301" s="139"/>
      <c r="F301" s="135"/>
      <c r="G301" s="134"/>
      <c r="H301" s="137"/>
      <c r="I301" s="140"/>
      <c r="J301" s="135"/>
      <c r="K301" s="135"/>
      <c r="L301" s="135"/>
      <c r="M301" s="137"/>
      <c r="N301" s="135"/>
      <c r="O301" s="135"/>
      <c r="P301" s="135"/>
      <c r="Q301" s="137"/>
      <c r="R301" s="135"/>
      <c r="S301" s="135"/>
      <c r="T301" s="135"/>
      <c r="U301" s="137"/>
      <c r="V301" s="137"/>
      <c r="W301" s="103"/>
      <c r="X301" s="178" t="s">
        <v>95</v>
      </c>
      <c r="Y301" s="178"/>
      <c r="Z301" s="178"/>
      <c r="AA301" s="178"/>
      <c r="AB301" s="178"/>
      <c r="AC301" s="178"/>
      <c r="AD301" s="178"/>
      <c r="AE301" s="178"/>
      <c r="AF301" s="178"/>
      <c r="AG301" s="178"/>
      <c r="AH301" s="178"/>
      <c r="AI301" s="178"/>
      <c r="AJ301" s="178"/>
      <c r="AK301" s="178"/>
      <c r="AL301" s="178"/>
      <c r="AM301" s="178"/>
      <c r="AN301" s="178"/>
      <c r="AO301" s="178"/>
      <c r="AP301" s="110"/>
      <c r="AQ301" s="103"/>
      <c r="AR301" s="103"/>
      <c r="AS301" s="103"/>
    </row>
    <row r="302" spans="2:45" ht="18" customHeight="1" thickBot="1" x14ac:dyDescent="0.25">
      <c r="B302" s="96">
        <v>30</v>
      </c>
      <c r="C302" s="103"/>
      <c r="D302" s="103"/>
      <c r="E302" s="139" t="s">
        <v>39</v>
      </c>
      <c r="F302" s="72"/>
      <c r="G302" s="134"/>
      <c r="H302" s="137"/>
      <c r="I302" s="140"/>
      <c r="J302" s="222" t="str">
        <f>IFERROR(VLOOKUP($F302,補助対象機器一覧!$A$2:$K$474,2,FALSE),"")</f>
        <v/>
      </c>
      <c r="K302" s="223"/>
      <c r="L302" s="224"/>
      <c r="M302" s="137"/>
      <c r="N302" s="227" t="str">
        <f>IFERROR(VLOOKUP($F302,補助対象機器一覧!$A$2:$K$474,7,FALSE),"")</f>
        <v/>
      </c>
      <c r="O302" s="228"/>
      <c r="P302" s="228"/>
      <c r="Q302" s="228"/>
      <c r="R302" s="228"/>
      <c r="S302" s="228"/>
      <c r="T302" s="229"/>
      <c r="U302" s="137"/>
      <c r="V302" s="137"/>
      <c r="W302" s="103"/>
      <c r="X302" s="246" t="str">
        <f>IF($B302&lt;=入力シート!$F$22,""&amp;中間シート!X276,"")</f>
        <v/>
      </c>
      <c r="Y302" s="246"/>
      <c r="Z302" s="246"/>
      <c r="AA302" s="246"/>
      <c r="AB302" s="246"/>
      <c r="AC302" s="246"/>
      <c r="AD302" s="246"/>
      <c r="AE302" s="246"/>
      <c r="AF302" s="246"/>
      <c r="AG302" s="246"/>
      <c r="AH302" s="246"/>
      <c r="AI302" s="246"/>
      <c r="AJ302" s="246"/>
      <c r="AK302" s="246"/>
      <c r="AL302" s="246"/>
      <c r="AM302" s="246"/>
      <c r="AN302" s="246"/>
      <c r="AO302" s="246"/>
      <c r="AP302" s="110"/>
      <c r="AQ302" s="131">
        <f>IF(J302&lt;&gt;"",1,0)</f>
        <v>0</v>
      </c>
      <c r="AR302" s="103">
        <f>IF(H302&lt;&gt;"",1,0)</f>
        <v>0</v>
      </c>
      <c r="AS302" s="103"/>
    </row>
    <row r="303" spans="2:45" x14ac:dyDescent="0.2">
      <c r="C303" s="103"/>
      <c r="D303" s="103"/>
      <c r="E303" s="134"/>
      <c r="F303" s="135"/>
      <c r="G303" s="134"/>
      <c r="H303" s="134"/>
      <c r="I303" s="136"/>
      <c r="J303" s="137"/>
      <c r="K303" s="137"/>
      <c r="L303" s="137"/>
      <c r="M303" s="137"/>
      <c r="N303" s="137"/>
      <c r="O303" s="137"/>
      <c r="P303" s="137"/>
      <c r="Q303" s="137"/>
      <c r="R303" s="137"/>
      <c r="S303" s="137"/>
      <c r="T303" s="137"/>
      <c r="U303" s="137"/>
      <c r="V303" s="137"/>
      <c r="W303" s="103"/>
      <c r="X303" s="178" t="s">
        <v>95</v>
      </c>
      <c r="Y303" s="178"/>
      <c r="Z303" s="178"/>
      <c r="AA303" s="178"/>
      <c r="AB303" s="178"/>
      <c r="AC303" s="178"/>
      <c r="AD303" s="178"/>
      <c r="AE303" s="178"/>
      <c r="AF303" s="178"/>
      <c r="AG303" s="178"/>
      <c r="AH303" s="178"/>
      <c r="AI303" s="178"/>
      <c r="AJ303" s="178"/>
      <c r="AK303" s="178"/>
      <c r="AL303" s="178"/>
      <c r="AM303" s="178"/>
      <c r="AN303" s="178"/>
      <c r="AO303" s="178"/>
      <c r="AQ303" s="103"/>
      <c r="AR303" s="103"/>
      <c r="AS303" s="103"/>
    </row>
    <row r="304" spans="2:45" x14ac:dyDescent="0.2">
      <c r="C304" s="103"/>
      <c r="D304" s="103"/>
      <c r="E304" s="134"/>
      <c r="F304" s="134"/>
      <c r="G304" s="134"/>
      <c r="H304" s="134"/>
      <c r="I304" s="136"/>
      <c r="J304" s="103"/>
      <c r="K304" s="103"/>
      <c r="L304" s="103"/>
      <c r="M304" s="103"/>
      <c r="N304" s="103"/>
      <c r="O304" s="103"/>
      <c r="P304" s="103"/>
      <c r="Q304" s="103"/>
      <c r="R304" s="103"/>
      <c r="S304" s="103"/>
      <c r="T304" s="103"/>
      <c r="U304" s="103"/>
      <c r="V304" s="103"/>
      <c r="W304" s="103"/>
      <c r="AQ304" s="103"/>
      <c r="AR304" s="103"/>
      <c r="AS304" s="103"/>
    </row>
    <row r="305" spans="3:46" x14ac:dyDescent="0.2">
      <c r="C305" s="103"/>
      <c r="D305" s="103"/>
      <c r="E305" s="134"/>
      <c r="F305" s="103"/>
      <c r="G305" s="103"/>
      <c r="H305" s="103"/>
      <c r="I305" s="140"/>
      <c r="J305" s="103"/>
      <c r="K305" s="103"/>
      <c r="L305" s="103"/>
      <c r="M305" s="103"/>
      <c r="N305" s="103"/>
      <c r="O305" s="103"/>
      <c r="P305" s="103"/>
      <c r="Q305" s="103"/>
      <c r="R305" s="103"/>
      <c r="S305" s="103"/>
      <c r="T305" s="251" t="s">
        <v>89</v>
      </c>
      <c r="U305" s="251"/>
      <c r="V305" s="251"/>
      <c r="W305" s="103"/>
      <c r="AQ305" s="103"/>
      <c r="AR305" s="103"/>
      <c r="AS305" s="103"/>
    </row>
    <row r="306" spans="3:46" ht="6.6" customHeight="1" x14ac:dyDescent="0.2">
      <c r="C306" s="103"/>
      <c r="D306" s="103"/>
      <c r="E306" s="134"/>
      <c r="F306" s="103"/>
      <c r="G306" s="103"/>
      <c r="H306" s="103"/>
      <c r="I306" s="140"/>
      <c r="J306" s="103"/>
      <c r="K306" s="103"/>
      <c r="L306" s="103"/>
      <c r="M306" s="103"/>
      <c r="N306" s="103"/>
      <c r="O306" s="103"/>
      <c r="P306" s="103"/>
      <c r="Q306" s="103"/>
      <c r="R306" s="103"/>
      <c r="S306" s="103"/>
      <c r="T306" s="141"/>
      <c r="U306" s="141"/>
      <c r="V306" s="141"/>
      <c r="W306" s="103"/>
      <c r="AQ306" s="103"/>
      <c r="AR306" s="103"/>
      <c r="AS306" s="103"/>
    </row>
    <row r="307" spans="3:46" ht="7.2" customHeight="1" x14ac:dyDescent="0.2">
      <c r="AQ307" s="103"/>
      <c r="AR307" s="103"/>
      <c r="AS307" s="103"/>
    </row>
    <row r="308" spans="3:46" ht="9" customHeight="1" x14ac:dyDescent="0.2">
      <c r="C308" s="112"/>
      <c r="D308" s="112"/>
      <c r="E308" s="142"/>
      <c r="F308" s="143"/>
      <c r="G308" s="143"/>
      <c r="H308" s="143"/>
      <c r="I308" s="144"/>
      <c r="J308" s="145"/>
      <c r="K308" s="145"/>
      <c r="L308" s="145"/>
      <c r="M308" s="145"/>
      <c r="N308" s="145"/>
      <c r="O308" s="146"/>
      <c r="P308" s="143"/>
      <c r="Q308" s="143"/>
      <c r="R308" s="143"/>
      <c r="S308" s="143"/>
      <c r="T308" s="143"/>
      <c r="U308" s="143"/>
      <c r="V308" s="143"/>
      <c r="W308" s="112"/>
      <c r="AQ308" s="103"/>
      <c r="AR308" s="103"/>
      <c r="AS308" s="103"/>
    </row>
    <row r="309" spans="3:46" x14ac:dyDescent="0.2">
      <c r="C309" s="112" t="str">
        <f>"２-３．事業場２"&amp;IF(2&lt;中間シート!G3,"～事業場"&amp;DBCS(中間シート!G3),"")&amp;"の補助事業に要する経費を税抜で入力してください。"</f>
        <v>２-３．事業場２の補助事業に要する経費を税抜で入力してください。</v>
      </c>
      <c r="D309" s="112"/>
      <c r="E309" s="109"/>
      <c r="F309" s="112"/>
      <c r="G309" s="112"/>
      <c r="H309" s="112"/>
      <c r="I309" s="144"/>
      <c r="J309" s="112"/>
      <c r="K309" s="112"/>
      <c r="L309" s="112"/>
      <c r="M309" s="112"/>
      <c r="N309" s="112"/>
      <c r="O309" s="112"/>
      <c r="P309" s="112"/>
      <c r="Q309" s="112"/>
      <c r="R309" s="112"/>
      <c r="S309" s="112"/>
      <c r="T309" s="112"/>
      <c r="U309" s="112"/>
      <c r="V309" s="112"/>
      <c r="W309" s="112"/>
      <c r="AQ309" s="103"/>
      <c r="AR309" s="103"/>
      <c r="AS309" s="103"/>
    </row>
    <row r="310" spans="3:46" ht="5.0999999999999996" customHeight="1" x14ac:dyDescent="0.2">
      <c r="C310" s="112"/>
      <c r="D310" s="112"/>
      <c r="E310" s="142"/>
      <c r="F310" s="143"/>
      <c r="G310" s="143"/>
      <c r="H310" s="143"/>
      <c r="I310" s="144"/>
      <c r="J310" s="146"/>
      <c r="K310" s="146"/>
      <c r="L310" s="146"/>
      <c r="M310" s="146"/>
      <c r="N310" s="146"/>
      <c r="O310" s="146"/>
      <c r="P310" s="143"/>
      <c r="Q310" s="143"/>
      <c r="R310" s="143"/>
      <c r="S310" s="143"/>
      <c r="T310" s="143"/>
      <c r="U310" s="143"/>
      <c r="V310" s="143"/>
      <c r="W310" s="112"/>
      <c r="AQ310" s="103"/>
      <c r="AR310" s="103"/>
      <c r="AS310" s="103"/>
    </row>
    <row r="311" spans="3:46" s="101" customFormat="1" x14ac:dyDescent="0.2">
      <c r="C311" s="143"/>
      <c r="D311" s="143" t="s">
        <v>41</v>
      </c>
      <c r="E311" s="143"/>
      <c r="F311" s="143"/>
      <c r="G311" s="143"/>
      <c r="H311" s="143"/>
      <c r="I311" s="144"/>
      <c r="J311" s="143"/>
      <c r="K311" s="143"/>
      <c r="L311" s="143"/>
      <c r="M311" s="143"/>
      <c r="N311" s="143"/>
      <c r="O311" s="143"/>
      <c r="P311" s="143"/>
      <c r="Q311" s="143"/>
      <c r="R311" s="143"/>
      <c r="S311" s="143"/>
      <c r="T311" s="143"/>
      <c r="U311" s="143"/>
      <c r="V311" s="143"/>
      <c r="W311" s="143"/>
      <c r="X311" s="96"/>
      <c r="Y311" s="96"/>
      <c r="Z311" s="96"/>
      <c r="AA311" s="96"/>
      <c r="AB311" s="96"/>
      <c r="AQ311" s="137"/>
      <c r="AR311" s="103"/>
      <c r="AS311" s="137"/>
      <c r="AT311" s="51"/>
    </row>
    <row r="312" spans="3:46" s="101" customFormat="1" x14ac:dyDescent="0.2">
      <c r="C312" s="143"/>
      <c r="D312" s="143" t="s">
        <v>285</v>
      </c>
      <c r="E312" s="143"/>
      <c r="F312" s="143"/>
      <c r="G312" s="143"/>
      <c r="H312" s="143"/>
      <c r="I312" s="144"/>
      <c r="J312" s="143"/>
      <c r="K312" s="143"/>
      <c r="L312" s="143"/>
      <c r="M312" s="143"/>
      <c r="N312" s="143"/>
      <c r="O312" s="143"/>
      <c r="P312" s="143"/>
      <c r="Q312" s="143"/>
      <c r="R312" s="143"/>
      <c r="S312" s="143"/>
      <c r="T312" s="143"/>
      <c r="U312" s="143"/>
      <c r="V312" s="143"/>
      <c r="W312" s="143"/>
      <c r="X312" s="96"/>
      <c r="Y312" s="96"/>
      <c r="Z312" s="96"/>
      <c r="AA312" s="96"/>
      <c r="AB312" s="96"/>
      <c r="AQ312" s="137"/>
      <c r="AR312" s="103"/>
      <c r="AS312" s="137"/>
      <c r="AT312" s="51"/>
    </row>
    <row r="313" spans="3:46" s="101" customFormat="1" x14ac:dyDescent="0.2">
      <c r="C313" s="143"/>
      <c r="D313" s="143" t="s">
        <v>286</v>
      </c>
      <c r="E313" s="143"/>
      <c r="F313" s="143"/>
      <c r="G313" s="143"/>
      <c r="H313" s="143"/>
      <c r="I313" s="144"/>
      <c r="J313" s="143"/>
      <c r="K313" s="143"/>
      <c r="L313" s="143"/>
      <c r="M313" s="143"/>
      <c r="N313" s="143"/>
      <c r="O313" s="143"/>
      <c r="P313" s="143"/>
      <c r="Q313" s="143"/>
      <c r="R313" s="143"/>
      <c r="S313" s="143"/>
      <c r="T313" s="143"/>
      <c r="U313" s="143"/>
      <c r="V313" s="143"/>
      <c r="W313" s="143"/>
      <c r="X313" s="96"/>
      <c r="Y313" s="96"/>
      <c r="Z313" s="96"/>
      <c r="AA313" s="96"/>
      <c r="AB313" s="96"/>
      <c r="AQ313" s="137"/>
      <c r="AR313" s="103"/>
      <c r="AS313" s="137"/>
      <c r="AT313" s="51"/>
    </row>
    <row r="314" spans="3:46" s="101" customFormat="1" ht="7.8" customHeight="1" x14ac:dyDescent="0.2">
      <c r="C314" s="143"/>
      <c r="D314" s="143"/>
      <c r="E314" s="143"/>
      <c r="F314" s="143"/>
      <c r="G314" s="143"/>
      <c r="H314" s="143"/>
      <c r="I314" s="144"/>
      <c r="J314" s="143"/>
      <c r="K314" s="143"/>
      <c r="L314" s="143"/>
      <c r="M314" s="143"/>
      <c r="N314" s="143"/>
      <c r="O314" s="143"/>
      <c r="P314" s="143"/>
      <c r="Q314" s="143"/>
      <c r="R314" s="143"/>
      <c r="S314" s="143"/>
      <c r="T314" s="143"/>
      <c r="U314" s="143"/>
      <c r="V314" s="143"/>
      <c r="W314" s="143"/>
      <c r="X314" s="96"/>
      <c r="Y314" s="96"/>
      <c r="Z314" s="96"/>
      <c r="AA314" s="96"/>
      <c r="AB314" s="96"/>
      <c r="AQ314" s="137"/>
      <c r="AR314" s="103"/>
      <c r="AS314" s="137"/>
      <c r="AT314" s="51"/>
    </row>
    <row r="315" spans="3:46" s="101" customFormat="1" x14ac:dyDescent="0.2">
      <c r="C315" s="143"/>
      <c r="D315" s="143" t="s">
        <v>276</v>
      </c>
      <c r="E315" s="143"/>
      <c r="F315" s="143"/>
      <c r="G315" s="143"/>
      <c r="H315" s="143"/>
      <c r="I315" s="144"/>
      <c r="J315" s="143"/>
      <c r="K315" s="143"/>
      <c r="L315" s="143"/>
      <c r="M315" s="143"/>
      <c r="N315" s="143"/>
      <c r="O315" s="143"/>
      <c r="P315" s="143"/>
      <c r="Q315" s="143"/>
      <c r="R315" s="143"/>
      <c r="S315" s="143"/>
      <c r="T315" s="143"/>
      <c r="U315" s="143"/>
      <c r="V315" s="143"/>
      <c r="W315" s="143"/>
      <c r="X315" s="96"/>
      <c r="Y315" s="96"/>
      <c r="Z315" s="96"/>
      <c r="AA315" s="96"/>
      <c r="AB315" s="96"/>
      <c r="AQ315" s="137"/>
      <c r="AR315" s="103"/>
      <c r="AS315" s="137"/>
      <c r="AT315" s="51"/>
    </row>
    <row r="316" spans="3:46" s="101" customFormat="1" ht="37.200000000000003" customHeight="1" x14ac:dyDescent="0.2">
      <c r="C316" s="143"/>
      <c r="D316" s="256" t="s">
        <v>293</v>
      </c>
      <c r="E316" s="256"/>
      <c r="F316" s="256"/>
      <c r="G316" s="256"/>
      <c r="H316" s="256"/>
      <c r="I316" s="256"/>
      <c r="J316" s="256"/>
      <c r="K316" s="256"/>
      <c r="L316" s="256"/>
      <c r="M316" s="256"/>
      <c r="N316" s="256"/>
      <c r="O316" s="256"/>
      <c r="P316" s="256"/>
      <c r="Q316" s="256"/>
      <c r="R316" s="256"/>
      <c r="S316" s="256"/>
      <c r="T316" s="256"/>
      <c r="U316" s="256"/>
      <c r="V316" s="256"/>
      <c r="W316" s="256"/>
      <c r="X316" s="96"/>
      <c r="Y316" s="96"/>
      <c r="Z316" s="96"/>
      <c r="AA316" s="96"/>
      <c r="AB316" s="96"/>
      <c r="AQ316" s="137"/>
      <c r="AR316" s="103"/>
      <c r="AS316" s="137"/>
      <c r="AT316" s="51"/>
    </row>
    <row r="317" spans="3:46" s="101" customFormat="1" ht="6.6" customHeight="1" x14ac:dyDescent="0.2">
      <c r="C317" s="143"/>
      <c r="D317" s="143"/>
      <c r="E317" s="143"/>
      <c r="F317" s="143"/>
      <c r="G317" s="143"/>
      <c r="H317" s="143"/>
      <c r="I317" s="144"/>
      <c r="J317" s="143"/>
      <c r="K317" s="143"/>
      <c r="L317" s="143"/>
      <c r="M317" s="143"/>
      <c r="N317" s="143"/>
      <c r="O317" s="143"/>
      <c r="P317" s="143"/>
      <c r="Q317" s="143"/>
      <c r="R317" s="143"/>
      <c r="S317" s="143"/>
      <c r="T317" s="143"/>
      <c r="U317" s="143"/>
      <c r="V317" s="143"/>
      <c r="W317" s="143"/>
      <c r="X317" s="96"/>
      <c r="Y317" s="96"/>
      <c r="Z317" s="96"/>
      <c r="AA317" s="96"/>
      <c r="AB317" s="96"/>
      <c r="AQ317" s="137"/>
      <c r="AR317" s="103"/>
      <c r="AS317" s="137"/>
      <c r="AT317" s="51"/>
    </row>
    <row r="318" spans="3:46" x14ac:dyDescent="0.2">
      <c r="C318" s="112"/>
      <c r="D318" s="112" t="s">
        <v>96</v>
      </c>
      <c r="E318" s="109"/>
      <c r="F318" s="112"/>
      <c r="G318" s="112"/>
      <c r="H318" s="112"/>
      <c r="I318" s="144"/>
      <c r="J318" s="112"/>
      <c r="K318" s="112"/>
      <c r="L318" s="112"/>
      <c r="M318" s="112"/>
      <c r="N318" s="112"/>
      <c r="O318" s="112"/>
      <c r="P318" s="112"/>
      <c r="Q318" s="112"/>
      <c r="R318" s="112"/>
      <c r="S318" s="112"/>
      <c r="T318" s="112"/>
      <c r="U318" s="112"/>
      <c r="V318" s="112"/>
      <c r="W318" s="112"/>
      <c r="AQ318" s="103"/>
      <c r="AR318" s="103"/>
      <c r="AS318" s="103"/>
    </row>
    <row r="319" spans="3:46" x14ac:dyDescent="0.2">
      <c r="C319" s="112"/>
      <c r="D319" s="113" t="s">
        <v>97</v>
      </c>
      <c r="E319" s="109"/>
      <c r="F319" s="112"/>
      <c r="G319" s="112"/>
      <c r="H319" s="112"/>
      <c r="I319" s="144"/>
      <c r="J319" s="112"/>
      <c r="K319" s="112"/>
      <c r="L319" s="112"/>
      <c r="M319" s="112"/>
      <c r="N319" s="112"/>
      <c r="O319" s="112"/>
      <c r="P319" s="112"/>
      <c r="Q319" s="112"/>
      <c r="R319" s="112"/>
      <c r="S319" s="112"/>
      <c r="T319" s="112"/>
      <c r="U319" s="112"/>
      <c r="V319" s="112"/>
      <c r="W319" s="112"/>
      <c r="AQ319" s="103"/>
      <c r="AR319" s="103"/>
      <c r="AS319" s="103"/>
    </row>
    <row r="320" spans="3:46" ht="9.6" customHeight="1" x14ac:dyDescent="0.2">
      <c r="C320" s="112"/>
      <c r="D320" s="112"/>
      <c r="E320" s="109"/>
      <c r="F320" s="112"/>
      <c r="G320" s="112"/>
      <c r="H320" s="112"/>
      <c r="I320" s="144"/>
      <c r="J320" s="112"/>
      <c r="K320" s="112"/>
      <c r="L320" s="112"/>
      <c r="M320" s="112"/>
      <c r="N320" s="112"/>
      <c r="O320" s="112"/>
      <c r="P320" s="112"/>
      <c r="Q320" s="112"/>
      <c r="R320" s="112"/>
      <c r="S320" s="112"/>
      <c r="T320" s="112"/>
      <c r="U320" s="112"/>
      <c r="V320" s="112"/>
      <c r="W320" s="112"/>
      <c r="AQ320" s="103"/>
      <c r="AR320" s="103"/>
      <c r="AS320" s="103"/>
    </row>
    <row r="321" spans="2:45" ht="49.95" customHeight="1" x14ac:dyDescent="0.2">
      <c r="C321" s="112"/>
      <c r="D321" s="112"/>
      <c r="E321" s="109"/>
      <c r="F321" s="252" t="s">
        <v>98</v>
      </c>
      <c r="G321" s="252"/>
      <c r="H321" s="252"/>
      <c r="I321" s="147"/>
      <c r="J321" s="148" t="s">
        <v>292</v>
      </c>
      <c r="K321" s="148"/>
      <c r="L321" s="169" t="s">
        <v>281</v>
      </c>
      <c r="M321" s="148"/>
      <c r="N321" s="148" t="s">
        <v>44</v>
      </c>
      <c r="O321" s="148"/>
      <c r="P321" s="149" t="s">
        <v>45</v>
      </c>
      <c r="Q321" s="142"/>
      <c r="R321" s="149" t="s">
        <v>46</v>
      </c>
      <c r="S321" s="149"/>
      <c r="T321" s="150" t="s">
        <v>47</v>
      </c>
      <c r="U321" s="142"/>
      <c r="V321" s="149" t="s">
        <v>287</v>
      </c>
      <c r="W321" s="112"/>
      <c r="AQ321" s="103" t="s">
        <v>48</v>
      </c>
      <c r="AR321" s="103" t="s">
        <v>49</v>
      </c>
      <c r="AS321" s="103" t="s">
        <v>99</v>
      </c>
    </row>
    <row r="322" spans="2:45" ht="15.6" thickBot="1" x14ac:dyDescent="0.25">
      <c r="C322" s="112"/>
      <c r="D322" s="112"/>
      <c r="E322" s="109"/>
      <c r="F322" s="143"/>
      <c r="G322" s="143"/>
      <c r="H322" s="143"/>
      <c r="I322" s="144"/>
      <c r="J322" s="143"/>
      <c r="K322" s="143"/>
      <c r="L322" s="143"/>
      <c r="M322" s="143"/>
      <c r="N322" s="143"/>
      <c r="O322" s="143"/>
      <c r="P322" s="143"/>
      <c r="Q322" s="143"/>
      <c r="R322" s="143"/>
      <c r="S322" s="143"/>
      <c r="T322" s="143"/>
      <c r="U322" s="143"/>
      <c r="V322" s="143"/>
      <c r="W322" s="112"/>
      <c r="AQ322" s="103"/>
      <c r="AR322" s="103"/>
      <c r="AS322" s="103"/>
    </row>
    <row r="323" spans="2:45" ht="18" customHeight="1" thickBot="1" x14ac:dyDescent="0.25">
      <c r="C323" s="112"/>
      <c r="D323" s="105" t="s">
        <v>29</v>
      </c>
      <c r="E323" s="151" t="s">
        <v>100</v>
      </c>
      <c r="F323" s="253" t="str">
        <f>IF(中間シート!F281=1,"含まれている",IF(中間シート!F281=2,"含まれていない",""))</f>
        <v/>
      </c>
      <c r="G323" s="254"/>
      <c r="H323" s="255"/>
      <c r="I323" s="144"/>
      <c r="J323" s="152">
        <f>中間シート!J281</f>
        <v>0</v>
      </c>
      <c r="K323" s="145"/>
      <c r="L323" s="152">
        <f>中間シート!K281</f>
        <v>0</v>
      </c>
      <c r="M323" s="145"/>
      <c r="N323" s="152">
        <f>中間シート!L281</f>
        <v>0</v>
      </c>
      <c r="O323" s="146"/>
      <c r="P323" s="153">
        <f>中間シート!D373</f>
        <v>0</v>
      </c>
      <c r="Q323" s="143"/>
      <c r="R323" s="153">
        <f>中間シート!G373</f>
        <v>0</v>
      </c>
      <c r="S323" s="143"/>
      <c r="T323" s="154" t="s">
        <v>316</v>
      </c>
      <c r="U323" s="143"/>
      <c r="V323" s="153">
        <f>中間シート!H373</f>
        <v>0</v>
      </c>
      <c r="W323" s="112"/>
      <c r="X323" s="96" t="str">
        <f ca="1">""&amp;中間シート!X281</f>
        <v>先に機器情報を入力してください。</v>
      </c>
      <c r="AQ323" s="131">
        <v>1</v>
      </c>
      <c r="AR323" s="103">
        <f>IF(F323="含まれている",1,IF(F323="含まれていない",2,0))</f>
        <v>0</v>
      </c>
      <c r="AS323" s="103" t="str">
        <f>IF(中間シート!N281=1,1,中間シート!P187)</f>
        <v/>
      </c>
    </row>
    <row r="324" spans="2:45" ht="5.0999999999999996" customHeight="1" thickBot="1" x14ac:dyDescent="0.25">
      <c r="C324" s="112"/>
      <c r="D324" s="112"/>
      <c r="E324" s="151"/>
      <c r="F324" s="143"/>
      <c r="G324" s="143"/>
      <c r="H324" s="143"/>
      <c r="I324" s="144"/>
      <c r="J324" s="145"/>
      <c r="K324" s="145"/>
      <c r="L324" s="145"/>
      <c r="M324" s="145"/>
      <c r="N324" s="145"/>
      <c r="O324" s="146"/>
      <c r="P324" s="143"/>
      <c r="Q324" s="143"/>
      <c r="R324" s="143"/>
      <c r="S324" s="143"/>
      <c r="T324" s="143"/>
      <c r="U324" s="143"/>
      <c r="V324" s="143"/>
      <c r="W324" s="112"/>
      <c r="AQ324" s="131"/>
      <c r="AR324" s="103"/>
      <c r="AS324" s="103"/>
    </row>
    <row r="325" spans="2:45" ht="18" customHeight="1" thickBot="1" x14ac:dyDescent="0.25">
      <c r="C325" s="112"/>
      <c r="D325" s="170" t="s">
        <v>282</v>
      </c>
      <c r="E325" s="151" t="s">
        <v>101</v>
      </c>
      <c r="F325" s="253" t="str">
        <f>IF(中間シート!F282=1,"含まれている",IF(中間シート!F282=2,"含まれていない",""))</f>
        <v/>
      </c>
      <c r="G325" s="254"/>
      <c r="H325" s="255"/>
      <c r="I325" s="144"/>
      <c r="J325" s="152">
        <f>中間シート!J282</f>
        <v>0</v>
      </c>
      <c r="K325" s="145"/>
      <c r="L325" s="152">
        <f>中間シート!K282</f>
        <v>0</v>
      </c>
      <c r="M325" s="145"/>
      <c r="N325" s="152">
        <f>中間シート!L282</f>
        <v>0</v>
      </c>
      <c r="O325" s="146"/>
      <c r="P325" s="143"/>
      <c r="Q325" s="143"/>
      <c r="R325" s="143"/>
      <c r="S325" s="143"/>
      <c r="T325" s="143"/>
      <c r="U325" s="143"/>
      <c r="V325" s="143"/>
      <c r="W325" s="112"/>
      <c r="X325" s="96" t="str">
        <f ca="1">""&amp;中間シート!X282</f>
        <v/>
      </c>
      <c r="AQ325" s="131">
        <f>中間シート!E282</f>
        <v>0</v>
      </c>
      <c r="AR325" s="103">
        <f>IF(F325="含まれている",1,IF(F325="含まれていない",2,0))</f>
        <v>0</v>
      </c>
      <c r="AS325" s="103" t="str">
        <f>IF(中間シート!N282=1,1,中間シート!P188)</f>
        <v/>
      </c>
    </row>
    <row r="326" spans="2:45" ht="5.0999999999999996" customHeight="1" thickBot="1" x14ac:dyDescent="0.25">
      <c r="C326" s="112"/>
      <c r="D326" s="112"/>
      <c r="E326" s="151"/>
      <c r="F326" s="143"/>
      <c r="G326" s="143"/>
      <c r="H326" s="143"/>
      <c r="I326" s="144"/>
      <c r="J326" s="145"/>
      <c r="K326" s="145"/>
      <c r="L326" s="145"/>
      <c r="M326" s="145"/>
      <c r="N326" s="145"/>
      <c r="O326" s="146"/>
      <c r="P326" s="143"/>
      <c r="Q326" s="143"/>
      <c r="R326" s="143"/>
      <c r="S326" s="143"/>
      <c r="T326" s="143"/>
      <c r="U326" s="143"/>
      <c r="V326" s="143"/>
      <c r="W326" s="112"/>
      <c r="AQ326" s="131"/>
      <c r="AR326" s="103"/>
      <c r="AS326" s="103"/>
    </row>
    <row r="327" spans="2:45" ht="18" customHeight="1" thickBot="1" x14ac:dyDescent="0.25">
      <c r="C327" s="112"/>
      <c r="D327" s="112"/>
      <c r="E327" s="151" t="s">
        <v>102</v>
      </c>
      <c r="F327" s="253" t="str">
        <f>IF(中間シート!F283=1,"含まれている",IF(中間シート!F283=2,"含まれていない",""))</f>
        <v/>
      </c>
      <c r="G327" s="254"/>
      <c r="H327" s="255"/>
      <c r="I327" s="144"/>
      <c r="J327" s="152">
        <f>中間シート!J283</f>
        <v>0</v>
      </c>
      <c r="K327" s="145"/>
      <c r="L327" s="152">
        <f>中間シート!K283</f>
        <v>0</v>
      </c>
      <c r="M327" s="145"/>
      <c r="N327" s="152">
        <f>中間シート!L283</f>
        <v>0</v>
      </c>
      <c r="O327" s="146"/>
      <c r="P327" s="143"/>
      <c r="Q327" s="143"/>
      <c r="R327" s="143"/>
      <c r="S327" s="143"/>
      <c r="T327" s="143"/>
      <c r="U327" s="143"/>
      <c r="V327" s="143"/>
      <c r="W327" s="112"/>
      <c r="X327" s="96" t="str">
        <f ca="1">""&amp;中間シート!X283</f>
        <v/>
      </c>
      <c r="AQ327" s="131">
        <f>中間シート!E283</f>
        <v>0</v>
      </c>
      <c r="AR327" s="103">
        <f>IF(F327="含まれている",1,IF(F327="含まれていない",2,0))</f>
        <v>0</v>
      </c>
      <c r="AS327" s="103" t="str">
        <f>IF(中間シート!N283=1,1,中間シート!P189)</f>
        <v/>
      </c>
    </row>
    <row r="328" spans="2:45" x14ac:dyDescent="0.2">
      <c r="C328" s="112"/>
      <c r="D328" s="112"/>
      <c r="E328" s="151"/>
      <c r="F328" s="146"/>
      <c r="G328" s="146"/>
      <c r="H328" s="146"/>
      <c r="I328" s="146"/>
      <c r="J328" s="146"/>
      <c r="K328" s="146"/>
      <c r="L328" s="146"/>
      <c r="M328" s="143"/>
      <c r="N328" s="143"/>
      <c r="O328" s="143"/>
      <c r="P328" s="146"/>
      <c r="Q328" s="143"/>
      <c r="R328" s="143"/>
      <c r="S328" s="143"/>
      <c r="T328" s="143"/>
      <c r="U328" s="143"/>
      <c r="V328" s="143"/>
      <c r="W328" s="112"/>
      <c r="AQ328" s="103"/>
      <c r="AR328" s="103"/>
      <c r="AS328" s="103"/>
    </row>
    <row r="329" spans="2:45" ht="15.6" thickBot="1" x14ac:dyDescent="0.25">
      <c r="C329" s="155"/>
      <c r="D329" s="155"/>
      <c r="E329" s="156"/>
      <c r="F329" s="155"/>
      <c r="G329" s="155"/>
      <c r="H329" s="155"/>
      <c r="I329" s="157"/>
      <c r="J329" s="155"/>
      <c r="K329" s="155"/>
      <c r="L329" s="155"/>
      <c r="M329" s="155"/>
      <c r="N329" s="155"/>
      <c r="O329" s="155"/>
      <c r="P329" s="155"/>
      <c r="Q329" s="155"/>
      <c r="R329" s="155"/>
      <c r="S329" s="155"/>
      <c r="T329" s="155"/>
      <c r="U329" s="155"/>
      <c r="V329" s="155"/>
      <c r="W329" s="155"/>
      <c r="AQ329" s="103"/>
      <c r="AR329" s="103"/>
      <c r="AS329" s="103"/>
    </row>
    <row r="330" spans="2:45" ht="18" customHeight="1" thickBot="1" x14ac:dyDescent="0.25">
      <c r="B330" s="96">
        <v>2</v>
      </c>
      <c r="C330" s="155"/>
      <c r="D330" s="158" t="s">
        <v>60</v>
      </c>
      <c r="E330" s="156" t="s">
        <v>100</v>
      </c>
      <c r="F330" s="248"/>
      <c r="G330" s="249"/>
      <c r="H330" s="250"/>
      <c r="I330" s="157"/>
      <c r="J330" s="88"/>
      <c r="K330" s="159"/>
      <c r="L330" s="88"/>
      <c r="M330" s="159"/>
      <c r="N330" s="88"/>
      <c r="O330" s="159"/>
      <c r="P330" s="153">
        <f>中間シート!D374</f>
        <v>0</v>
      </c>
      <c r="Q330" s="160"/>
      <c r="R330" s="153">
        <f>中間シート!G374</f>
        <v>0</v>
      </c>
      <c r="S330" s="160"/>
      <c r="T330" s="161" t="s">
        <v>315</v>
      </c>
      <c r="U330" s="160"/>
      <c r="V330" s="153">
        <f>中間シート!H374</f>
        <v>0</v>
      </c>
      <c r="W330" s="155"/>
      <c r="X330" s="96" t="str">
        <f>IF($B330&lt;=入力シート!$F$22,""&amp;中間シート!X284,"")</f>
        <v/>
      </c>
      <c r="AQ330" s="131">
        <f>中間シート!E284</f>
        <v>0</v>
      </c>
      <c r="AR330" s="103">
        <f>IF(F330="含まれている",1,IF(F330="含まれていない",2,0))</f>
        <v>0</v>
      </c>
      <c r="AS330" s="103" t="str">
        <f>IF(中間シート!N284=1,1,中間シート!P190)</f>
        <v/>
      </c>
    </row>
    <row r="331" spans="2:45" ht="5.0999999999999996" customHeight="1" thickBot="1" x14ac:dyDescent="0.25">
      <c r="C331" s="155"/>
      <c r="D331" s="155"/>
      <c r="E331" s="156"/>
      <c r="F331" s="160"/>
      <c r="G331" s="160"/>
      <c r="H331" s="160"/>
      <c r="I331" s="157"/>
      <c r="J331" s="159"/>
      <c r="K331" s="159"/>
      <c r="L331" s="159"/>
      <c r="M331" s="159"/>
      <c r="N331" s="159"/>
      <c r="O331" s="159"/>
      <c r="P331" s="160" t="s">
        <v>95</v>
      </c>
      <c r="Q331" s="160"/>
      <c r="R331" s="160" t="s">
        <v>95</v>
      </c>
      <c r="S331" s="160"/>
      <c r="T331" s="160"/>
      <c r="U331" s="160"/>
      <c r="V331" s="160" t="s">
        <v>95</v>
      </c>
      <c r="W331" s="155"/>
      <c r="X331" s="96" t="s">
        <v>95</v>
      </c>
      <c r="AQ331" s="103" t="s">
        <v>95</v>
      </c>
      <c r="AR331" s="103"/>
      <c r="AS331" s="103"/>
    </row>
    <row r="332" spans="2:45" ht="18" customHeight="1" thickBot="1" x14ac:dyDescent="0.25">
      <c r="B332" s="96">
        <v>2</v>
      </c>
      <c r="C332" s="155"/>
      <c r="D332" s="155"/>
      <c r="E332" s="156" t="s">
        <v>101</v>
      </c>
      <c r="F332" s="248"/>
      <c r="G332" s="249"/>
      <c r="H332" s="250"/>
      <c r="I332" s="157"/>
      <c r="J332" s="88"/>
      <c r="K332" s="159"/>
      <c r="L332" s="88"/>
      <c r="M332" s="159"/>
      <c r="N332" s="88"/>
      <c r="O332" s="159"/>
      <c r="P332" s="160" t="s">
        <v>95</v>
      </c>
      <c r="Q332" s="160"/>
      <c r="R332" s="160" t="s">
        <v>95</v>
      </c>
      <c r="S332" s="160"/>
      <c r="T332" s="160"/>
      <c r="U332" s="160"/>
      <c r="V332" s="162"/>
      <c r="W332" s="155"/>
      <c r="X332" s="96" t="str">
        <f>IF($B332&lt;=入力シート!$F$22,""&amp;中間シート!X285,"")</f>
        <v/>
      </c>
      <c r="AQ332" s="131">
        <f>中間シート!E285</f>
        <v>0</v>
      </c>
      <c r="AR332" s="103">
        <f>IF(F332="含まれている",1,IF(F332="含まれていない",2,0))</f>
        <v>0</v>
      </c>
      <c r="AS332" s="103" t="str">
        <f>IF(中間シート!N285=1,1,中間シート!P191)</f>
        <v/>
      </c>
    </row>
    <row r="333" spans="2:45" ht="5.0999999999999996" customHeight="1" thickBot="1" x14ac:dyDescent="0.25">
      <c r="C333" s="155"/>
      <c r="D333" s="155"/>
      <c r="E333" s="156"/>
      <c r="F333" s="160"/>
      <c r="G333" s="160"/>
      <c r="H333" s="160"/>
      <c r="I333" s="157"/>
      <c r="J333" s="159"/>
      <c r="K333" s="159"/>
      <c r="L333" s="159"/>
      <c r="M333" s="159"/>
      <c r="N333" s="159"/>
      <c r="O333" s="159"/>
      <c r="P333" s="160" t="s">
        <v>95</v>
      </c>
      <c r="Q333" s="160"/>
      <c r="R333" s="160" t="s">
        <v>95</v>
      </c>
      <c r="S333" s="160"/>
      <c r="T333" s="160"/>
      <c r="U333" s="160"/>
      <c r="V333" s="160" t="s">
        <v>95</v>
      </c>
      <c r="W333" s="155"/>
      <c r="X333" s="96" t="s">
        <v>95</v>
      </c>
      <c r="AQ333" s="131" t="s">
        <v>95</v>
      </c>
      <c r="AR333" s="103"/>
      <c r="AS333" s="103"/>
    </row>
    <row r="334" spans="2:45" ht="18" customHeight="1" thickBot="1" x14ac:dyDescent="0.25">
      <c r="B334" s="96">
        <v>2</v>
      </c>
      <c r="C334" s="155"/>
      <c r="D334" s="155"/>
      <c r="E334" s="156" t="s">
        <v>102</v>
      </c>
      <c r="F334" s="248"/>
      <c r="G334" s="249"/>
      <c r="H334" s="250"/>
      <c r="I334" s="157"/>
      <c r="J334" s="88"/>
      <c r="K334" s="159"/>
      <c r="L334" s="88"/>
      <c r="M334" s="159"/>
      <c r="N334" s="88"/>
      <c r="O334" s="159"/>
      <c r="P334" s="160" t="s">
        <v>95</v>
      </c>
      <c r="Q334" s="160"/>
      <c r="R334" s="160" t="s">
        <v>95</v>
      </c>
      <c r="S334" s="160"/>
      <c r="T334" s="160"/>
      <c r="U334" s="160"/>
      <c r="V334" s="160" t="s">
        <v>95</v>
      </c>
      <c r="W334" s="155"/>
      <c r="X334" s="96" t="str">
        <f>IF($B334&lt;=入力シート!$F$22,""&amp;中間シート!X286,"")</f>
        <v/>
      </c>
      <c r="AQ334" s="131">
        <f>中間シート!E286</f>
        <v>0</v>
      </c>
      <c r="AR334" s="103">
        <f>IF(F334="含まれている",1,IF(F334="含まれていない",2,0))</f>
        <v>0</v>
      </c>
      <c r="AS334" s="103" t="str">
        <f>IF(中間シート!N286=1,1,中間シート!P192)</f>
        <v/>
      </c>
    </row>
    <row r="335" spans="2:45" x14ac:dyDescent="0.2">
      <c r="C335" s="155"/>
      <c r="D335" s="155"/>
      <c r="E335" s="156"/>
      <c r="F335" s="159"/>
      <c r="G335" s="159"/>
      <c r="H335" s="159"/>
      <c r="I335" s="159"/>
      <c r="J335" s="159"/>
      <c r="K335" s="159"/>
      <c r="L335" s="159"/>
      <c r="M335" s="160"/>
      <c r="N335" s="159"/>
      <c r="O335" s="160"/>
      <c r="P335" s="159" t="s">
        <v>95</v>
      </c>
      <c r="Q335" s="160"/>
      <c r="R335" s="160" t="s">
        <v>95</v>
      </c>
      <c r="S335" s="160"/>
      <c r="T335" s="160"/>
      <c r="U335" s="160"/>
      <c r="V335" s="160" t="s">
        <v>95</v>
      </c>
      <c r="W335" s="155"/>
      <c r="X335" s="96" t="s">
        <v>95</v>
      </c>
      <c r="AQ335" s="103" t="s">
        <v>95</v>
      </c>
      <c r="AR335" s="103"/>
      <c r="AS335" s="103"/>
    </row>
    <row r="336" spans="2:45" ht="15.6" thickBot="1" x14ac:dyDescent="0.25">
      <c r="C336" s="112"/>
      <c r="D336" s="112"/>
      <c r="E336" s="151"/>
      <c r="F336" s="143"/>
      <c r="G336" s="143"/>
      <c r="H336" s="143"/>
      <c r="I336" s="144"/>
      <c r="J336" s="143"/>
      <c r="K336" s="143"/>
      <c r="L336" s="143"/>
      <c r="M336" s="143"/>
      <c r="N336" s="143"/>
      <c r="O336" s="143"/>
      <c r="P336" s="143" t="s">
        <v>95</v>
      </c>
      <c r="Q336" s="143"/>
      <c r="R336" s="143" t="s">
        <v>95</v>
      </c>
      <c r="S336" s="143"/>
      <c r="T336" s="143"/>
      <c r="U336" s="143"/>
      <c r="V336" s="143" t="s">
        <v>95</v>
      </c>
      <c r="W336" s="112"/>
      <c r="X336" s="96" t="s">
        <v>95</v>
      </c>
      <c r="AQ336" s="103" t="s">
        <v>95</v>
      </c>
      <c r="AR336" s="103"/>
      <c r="AS336" s="103"/>
    </row>
    <row r="337" spans="2:45" ht="18" customHeight="1" thickBot="1" x14ac:dyDescent="0.25">
      <c r="B337" s="96">
        <v>3</v>
      </c>
      <c r="C337" s="112"/>
      <c r="D337" s="105" t="s">
        <v>61</v>
      </c>
      <c r="E337" s="151" t="s">
        <v>100</v>
      </c>
      <c r="F337" s="248"/>
      <c r="G337" s="249"/>
      <c r="H337" s="250"/>
      <c r="I337" s="144"/>
      <c r="J337" s="88"/>
      <c r="K337" s="146"/>
      <c r="L337" s="88"/>
      <c r="M337" s="146"/>
      <c r="N337" s="88"/>
      <c r="O337" s="146"/>
      <c r="P337" s="153">
        <f>中間シート!D375</f>
        <v>0</v>
      </c>
      <c r="Q337" s="143"/>
      <c r="R337" s="153">
        <f>中間シート!G375</f>
        <v>0</v>
      </c>
      <c r="S337" s="143"/>
      <c r="T337" s="154" t="s">
        <v>315</v>
      </c>
      <c r="U337" s="143"/>
      <c r="V337" s="153">
        <f>中間シート!H375</f>
        <v>0</v>
      </c>
      <c r="W337" s="112"/>
      <c r="X337" s="96" t="str">
        <f>IF($B337&lt;=入力シート!$F$22,""&amp;中間シート!X287,"")</f>
        <v/>
      </c>
      <c r="AQ337" s="131">
        <f>中間シート!E287</f>
        <v>0</v>
      </c>
      <c r="AR337" s="103">
        <f>IF(F337="含まれている",1,IF(F337="含まれていない",2,0))</f>
        <v>0</v>
      </c>
      <c r="AS337" s="103" t="str">
        <f>IF(中間シート!N287=1,1,中間シート!P193)</f>
        <v/>
      </c>
    </row>
    <row r="338" spans="2:45" ht="5.0999999999999996" customHeight="1" thickBot="1" x14ac:dyDescent="0.25">
      <c r="C338" s="112"/>
      <c r="D338" s="112"/>
      <c r="E338" s="151"/>
      <c r="F338" s="143"/>
      <c r="G338" s="143"/>
      <c r="H338" s="143"/>
      <c r="I338" s="144"/>
      <c r="J338" s="146"/>
      <c r="K338" s="146"/>
      <c r="L338" s="146"/>
      <c r="M338" s="146"/>
      <c r="N338" s="146"/>
      <c r="O338" s="146"/>
      <c r="P338" s="143" t="s">
        <v>95</v>
      </c>
      <c r="Q338" s="143"/>
      <c r="R338" s="143" t="s">
        <v>95</v>
      </c>
      <c r="S338" s="143"/>
      <c r="T338" s="143"/>
      <c r="U338" s="143"/>
      <c r="V338" s="143" t="s">
        <v>95</v>
      </c>
      <c r="W338" s="112"/>
      <c r="X338" s="96" t="s">
        <v>95</v>
      </c>
      <c r="AQ338" s="103" t="s">
        <v>95</v>
      </c>
      <c r="AR338" s="103"/>
      <c r="AS338" s="103"/>
    </row>
    <row r="339" spans="2:45" ht="18" customHeight="1" thickBot="1" x14ac:dyDescent="0.25">
      <c r="B339" s="96">
        <v>3</v>
      </c>
      <c r="C339" s="112"/>
      <c r="D339" s="112"/>
      <c r="E339" s="151" t="s">
        <v>101</v>
      </c>
      <c r="F339" s="248"/>
      <c r="G339" s="249"/>
      <c r="H339" s="250"/>
      <c r="I339" s="144"/>
      <c r="J339" s="88"/>
      <c r="K339" s="146"/>
      <c r="L339" s="88"/>
      <c r="M339" s="146"/>
      <c r="N339" s="88"/>
      <c r="O339" s="146"/>
      <c r="P339" s="143" t="s">
        <v>95</v>
      </c>
      <c r="Q339" s="143"/>
      <c r="R339" s="143" t="s">
        <v>95</v>
      </c>
      <c r="S339" s="143"/>
      <c r="T339" s="143"/>
      <c r="U339" s="143"/>
      <c r="V339" s="143" t="s">
        <v>95</v>
      </c>
      <c r="W339" s="112"/>
      <c r="X339" s="96" t="str">
        <f>IF($B339&lt;=入力シート!$F$22,""&amp;中間シート!X288,"")</f>
        <v/>
      </c>
      <c r="AQ339" s="131">
        <f>中間シート!E288</f>
        <v>0</v>
      </c>
      <c r="AR339" s="103">
        <f>IF(F339="含まれている",1,IF(F339="含まれていない",2,0))</f>
        <v>0</v>
      </c>
      <c r="AS339" s="103" t="str">
        <f>IF(中間シート!N288=1,1,中間シート!P194)</f>
        <v/>
      </c>
    </row>
    <row r="340" spans="2:45" ht="5.0999999999999996" customHeight="1" thickBot="1" x14ac:dyDescent="0.25">
      <c r="C340" s="112"/>
      <c r="D340" s="112"/>
      <c r="E340" s="151"/>
      <c r="F340" s="143"/>
      <c r="G340" s="143"/>
      <c r="H340" s="143"/>
      <c r="I340" s="144"/>
      <c r="J340" s="146"/>
      <c r="K340" s="146"/>
      <c r="L340" s="146"/>
      <c r="M340" s="146"/>
      <c r="N340" s="146"/>
      <c r="O340" s="146"/>
      <c r="P340" s="143" t="s">
        <v>95</v>
      </c>
      <c r="Q340" s="143"/>
      <c r="R340" s="143" t="s">
        <v>95</v>
      </c>
      <c r="S340" s="143"/>
      <c r="T340" s="143"/>
      <c r="U340" s="143"/>
      <c r="V340" s="143" t="s">
        <v>95</v>
      </c>
      <c r="W340" s="112"/>
      <c r="X340" s="96" t="s">
        <v>95</v>
      </c>
      <c r="AQ340" s="131" t="s">
        <v>95</v>
      </c>
      <c r="AR340" s="103"/>
      <c r="AS340" s="103"/>
    </row>
    <row r="341" spans="2:45" ht="18" customHeight="1" thickBot="1" x14ac:dyDescent="0.25">
      <c r="B341" s="96">
        <v>3</v>
      </c>
      <c r="C341" s="112"/>
      <c r="D341" s="112"/>
      <c r="E341" s="151" t="s">
        <v>102</v>
      </c>
      <c r="F341" s="248"/>
      <c r="G341" s="249"/>
      <c r="H341" s="250"/>
      <c r="I341" s="144"/>
      <c r="J341" s="88"/>
      <c r="K341" s="146"/>
      <c r="L341" s="88"/>
      <c r="M341" s="146"/>
      <c r="N341" s="88"/>
      <c r="O341" s="146"/>
      <c r="P341" s="143" t="s">
        <v>95</v>
      </c>
      <c r="Q341" s="143"/>
      <c r="R341" s="143" t="s">
        <v>95</v>
      </c>
      <c r="S341" s="143"/>
      <c r="T341" s="143"/>
      <c r="U341" s="143"/>
      <c r="V341" s="143" t="s">
        <v>95</v>
      </c>
      <c r="W341" s="112"/>
      <c r="X341" s="96" t="str">
        <f>IF($B341&lt;=入力シート!$F$22,""&amp;中間シート!X289,"")</f>
        <v/>
      </c>
      <c r="AQ341" s="131">
        <f>中間シート!E289</f>
        <v>0</v>
      </c>
      <c r="AR341" s="103">
        <f>IF(F341="含まれている",1,IF(F341="含まれていない",2,0))</f>
        <v>0</v>
      </c>
      <c r="AS341" s="103" t="str">
        <f>IF(中間シート!N289=1,1,中間シート!P195)</f>
        <v/>
      </c>
    </row>
    <row r="342" spans="2:45" x14ac:dyDescent="0.2">
      <c r="C342" s="112"/>
      <c r="D342" s="112"/>
      <c r="E342" s="106"/>
      <c r="F342" s="146"/>
      <c r="G342" s="146"/>
      <c r="H342" s="146"/>
      <c r="I342" s="146"/>
      <c r="J342" s="146"/>
      <c r="K342" s="146"/>
      <c r="L342" s="146"/>
      <c r="M342" s="143"/>
      <c r="N342" s="146"/>
      <c r="O342" s="143"/>
      <c r="P342" s="146" t="s">
        <v>95</v>
      </c>
      <c r="Q342" s="143"/>
      <c r="R342" s="143" t="s">
        <v>95</v>
      </c>
      <c r="S342" s="143"/>
      <c r="T342" s="143"/>
      <c r="U342" s="143"/>
      <c r="V342" s="143" t="s">
        <v>95</v>
      </c>
      <c r="W342" s="112"/>
      <c r="X342" s="96" t="s">
        <v>95</v>
      </c>
      <c r="AQ342" s="103" t="s">
        <v>95</v>
      </c>
      <c r="AR342" s="103"/>
      <c r="AS342" s="103"/>
    </row>
    <row r="343" spans="2:45" ht="15.6" thickBot="1" x14ac:dyDescent="0.25">
      <c r="C343" s="155"/>
      <c r="D343" s="155"/>
      <c r="E343" s="156"/>
      <c r="F343" s="155"/>
      <c r="G343" s="155"/>
      <c r="H343" s="155"/>
      <c r="I343" s="157"/>
      <c r="J343" s="155"/>
      <c r="K343" s="155"/>
      <c r="L343" s="155"/>
      <c r="M343" s="155"/>
      <c r="N343" s="155"/>
      <c r="O343" s="155"/>
      <c r="P343" s="155" t="s">
        <v>95</v>
      </c>
      <c r="Q343" s="155"/>
      <c r="R343" s="155" t="s">
        <v>95</v>
      </c>
      <c r="S343" s="155"/>
      <c r="T343" s="155"/>
      <c r="U343" s="155"/>
      <c r="V343" s="155" t="s">
        <v>95</v>
      </c>
      <c r="W343" s="155"/>
      <c r="X343" s="96" t="s">
        <v>95</v>
      </c>
      <c r="AQ343" s="103" t="s">
        <v>95</v>
      </c>
      <c r="AR343" s="103"/>
      <c r="AS343" s="103"/>
    </row>
    <row r="344" spans="2:45" ht="18" customHeight="1" thickBot="1" x14ac:dyDescent="0.25">
      <c r="B344" s="96">
        <v>4</v>
      </c>
      <c r="C344" s="155"/>
      <c r="D344" s="158" t="s">
        <v>62</v>
      </c>
      <c r="E344" s="156" t="s">
        <v>100</v>
      </c>
      <c r="F344" s="248"/>
      <c r="G344" s="249"/>
      <c r="H344" s="250"/>
      <c r="I344" s="157"/>
      <c r="J344" s="88"/>
      <c r="K344" s="159"/>
      <c r="L344" s="88"/>
      <c r="M344" s="159"/>
      <c r="N344" s="88"/>
      <c r="O344" s="159"/>
      <c r="P344" s="153">
        <f>中間シート!D376</f>
        <v>0</v>
      </c>
      <c r="Q344" s="160"/>
      <c r="R344" s="153">
        <f>中間シート!G376</f>
        <v>0</v>
      </c>
      <c r="S344" s="160"/>
      <c r="T344" s="161" t="s">
        <v>315</v>
      </c>
      <c r="U344" s="160"/>
      <c r="V344" s="153">
        <f>中間シート!H376</f>
        <v>0</v>
      </c>
      <c r="W344" s="155"/>
      <c r="X344" s="96" t="str">
        <f>IF($B344&lt;=入力シート!$F$22,""&amp;中間シート!X290,"")</f>
        <v/>
      </c>
      <c r="AQ344" s="131">
        <f>中間シート!E290</f>
        <v>0</v>
      </c>
      <c r="AR344" s="103">
        <f>IF(F344="含まれている",1,IF(F344="含まれていない",2,0))</f>
        <v>0</v>
      </c>
      <c r="AS344" s="103" t="str">
        <f>IF(中間シート!N290=1,1,中間シート!P196)</f>
        <v/>
      </c>
    </row>
    <row r="345" spans="2:45" ht="5.0999999999999996" customHeight="1" thickBot="1" x14ac:dyDescent="0.25">
      <c r="C345" s="155"/>
      <c r="D345" s="155"/>
      <c r="E345" s="156"/>
      <c r="F345" s="160"/>
      <c r="G345" s="160"/>
      <c r="H345" s="160"/>
      <c r="I345" s="157"/>
      <c r="J345" s="159"/>
      <c r="K345" s="159"/>
      <c r="L345" s="159"/>
      <c r="M345" s="159"/>
      <c r="N345" s="159"/>
      <c r="O345" s="159"/>
      <c r="P345" s="160" t="s">
        <v>95</v>
      </c>
      <c r="Q345" s="160"/>
      <c r="R345" s="160" t="s">
        <v>95</v>
      </c>
      <c r="S345" s="160"/>
      <c r="T345" s="160"/>
      <c r="U345" s="160"/>
      <c r="V345" s="160" t="s">
        <v>95</v>
      </c>
      <c r="W345" s="155"/>
      <c r="X345" s="96" t="s">
        <v>95</v>
      </c>
      <c r="AQ345" s="103" t="s">
        <v>95</v>
      </c>
      <c r="AR345" s="103"/>
      <c r="AS345" s="103"/>
    </row>
    <row r="346" spans="2:45" ht="18" customHeight="1" thickBot="1" x14ac:dyDescent="0.25">
      <c r="B346" s="96">
        <v>4</v>
      </c>
      <c r="C346" s="155"/>
      <c r="D346" s="155"/>
      <c r="E346" s="156" t="s">
        <v>101</v>
      </c>
      <c r="F346" s="248"/>
      <c r="G346" s="249"/>
      <c r="H346" s="250"/>
      <c r="I346" s="157"/>
      <c r="J346" s="88"/>
      <c r="K346" s="159"/>
      <c r="L346" s="88"/>
      <c r="M346" s="159"/>
      <c r="N346" s="88"/>
      <c r="O346" s="159"/>
      <c r="P346" s="160" t="s">
        <v>95</v>
      </c>
      <c r="Q346" s="160"/>
      <c r="R346" s="160" t="s">
        <v>95</v>
      </c>
      <c r="S346" s="160"/>
      <c r="T346" s="160"/>
      <c r="U346" s="160"/>
      <c r="V346" s="160" t="s">
        <v>95</v>
      </c>
      <c r="W346" s="155"/>
      <c r="X346" s="96" t="str">
        <f>IF($B346&lt;=入力シート!$F$22,""&amp;中間シート!X291,"")</f>
        <v/>
      </c>
      <c r="AQ346" s="131">
        <f>中間シート!E291</f>
        <v>0</v>
      </c>
      <c r="AR346" s="103">
        <f>IF(F346="含まれている",1,IF(F346="含まれていない",2,0))</f>
        <v>0</v>
      </c>
      <c r="AS346" s="103" t="str">
        <f>IF(中間シート!N291=1,1,中間シート!P197)</f>
        <v/>
      </c>
    </row>
    <row r="347" spans="2:45" ht="5.0999999999999996" customHeight="1" thickBot="1" x14ac:dyDescent="0.25">
      <c r="C347" s="155"/>
      <c r="D347" s="155"/>
      <c r="E347" s="156"/>
      <c r="F347" s="160"/>
      <c r="G347" s="160"/>
      <c r="H347" s="160"/>
      <c r="I347" s="157"/>
      <c r="J347" s="159"/>
      <c r="K347" s="159"/>
      <c r="L347" s="159"/>
      <c r="M347" s="159"/>
      <c r="N347" s="159"/>
      <c r="O347" s="159"/>
      <c r="P347" s="160" t="s">
        <v>95</v>
      </c>
      <c r="Q347" s="160"/>
      <c r="R347" s="160" t="s">
        <v>95</v>
      </c>
      <c r="S347" s="160"/>
      <c r="T347" s="160"/>
      <c r="U347" s="160"/>
      <c r="V347" s="160" t="s">
        <v>95</v>
      </c>
      <c r="W347" s="155"/>
      <c r="X347" s="96" t="s">
        <v>95</v>
      </c>
      <c r="AQ347" s="131" t="s">
        <v>95</v>
      </c>
      <c r="AR347" s="103"/>
      <c r="AS347" s="103"/>
    </row>
    <row r="348" spans="2:45" ht="18" customHeight="1" thickBot="1" x14ac:dyDescent="0.25">
      <c r="B348" s="96">
        <v>4</v>
      </c>
      <c r="C348" s="155"/>
      <c r="D348" s="155"/>
      <c r="E348" s="156" t="s">
        <v>102</v>
      </c>
      <c r="F348" s="248"/>
      <c r="G348" s="249"/>
      <c r="H348" s="250"/>
      <c r="I348" s="157"/>
      <c r="J348" s="88"/>
      <c r="K348" s="159"/>
      <c r="L348" s="88"/>
      <c r="M348" s="159"/>
      <c r="N348" s="88"/>
      <c r="O348" s="159"/>
      <c r="P348" s="160" t="s">
        <v>95</v>
      </c>
      <c r="Q348" s="160"/>
      <c r="R348" s="160" t="s">
        <v>95</v>
      </c>
      <c r="S348" s="160"/>
      <c r="T348" s="160"/>
      <c r="U348" s="160"/>
      <c r="V348" s="160" t="s">
        <v>95</v>
      </c>
      <c r="W348" s="155"/>
      <c r="X348" s="96" t="str">
        <f>IF($B348&lt;=入力シート!$F$22,""&amp;中間シート!X292,"")</f>
        <v/>
      </c>
      <c r="AQ348" s="131">
        <f>中間シート!E292</f>
        <v>0</v>
      </c>
      <c r="AR348" s="103">
        <f>IF(F348="含まれている",1,IF(F348="含まれていない",2,0))</f>
        <v>0</v>
      </c>
      <c r="AS348" s="103" t="str">
        <f>IF(中間シート!N292=1,1,中間シート!P198)</f>
        <v/>
      </c>
    </row>
    <row r="349" spans="2:45" x14ac:dyDescent="0.2">
      <c r="C349" s="155"/>
      <c r="D349" s="155"/>
      <c r="E349" s="156"/>
      <c r="F349" s="159"/>
      <c r="G349" s="159"/>
      <c r="H349" s="159"/>
      <c r="I349" s="159"/>
      <c r="J349" s="159"/>
      <c r="K349" s="159"/>
      <c r="L349" s="159"/>
      <c r="M349" s="160"/>
      <c r="N349" s="159"/>
      <c r="O349" s="160"/>
      <c r="P349" s="159" t="s">
        <v>95</v>
      </c>
      <c r="Q349" s="160"/>
      <c r="R349" s="160" t="s">
        <v>95</v>
      </c>
      <c r="S349" s="160"/>
      <c r="T349" s="160"/>
      <c r="U349" s="160"/>
      <c r="V349" s="160" t="s">
        <v>95</v>
      </c>
      <c r="W349" s="155"/>
      <c r="X349" s="96" t="s">
        <v>95</v>
      </c>
      <c r="AQ349" s="103" t="s">
        <v>95</v>
      </c>
      <c r="AR349" s="103"/>
      <c r="AS349" s="103"/>
    </row>
    <row r="350" spans="2:45" ht="15.6" thickBot="1" x14ac:dyDescent="0.25">
      <c r="C350" s="112"/>
      <c r="D350" s="112"/>
      <c r="E350" s="151"/>
      <c r="F350" s="143"/>
      <c r="G350" s="143"/>
      <c r="H350" s="143"/>
      <c r="I350" s="144"/>
      <c r="J350" s="143"/>
      <c r="K350" s="143"/>
      <c r="L350" s="143"/>
      <c r="M350" s="143"/>
      <c r="N350" s="143"/>
      <c r="O350" s="143"/>
      <c r="P350" s="143" t="s">
        <v>95</v>
      </c>
      <c r="Q350" s="143"/>
      <c r="R350" s="143" t="s">
        <v>95</v>
      </c>
      <c r="S350" s="143"/>
      <c r="T350" s="143"/>
      <c r="U350" s="143"/>
      <c r="V350" s="143" t="s">
        <v>95</v>
      </c>
      <c r="W350" s="112"/>
      <c r="X350" s="96" t="s">
        <v>95</v>
      </c>
      <c r="AQ350" s="103" t="s">
        <v>95</v>
      </c>
      <c r="AR350" s="103"/>
      <c r="AS350" s="103"/>
    </row>
    <row r="351" spans="2:45" ht="18" customHeight="1" thickBot="1" x14ac:dyDescent="0.25">
      <c r="B351" s="96">
        <v>5</v>
      </c>
      <c r="C351" s="112"/>
      <c r="D351" s="105" t="s">
        <v>63</v>
      </c>
      <c r="E351" s="151" t="s">
        <v>100</v>
      </c>
      <c r="F351" s="248"/>
      <c r="G351" s="249"/>
      <c r="H351" s="250"/>
      <c r="I351" s="144"/>
      <c r="J351" s="88"/>
      <c r="K351" s="146"/>
      <c r="L351" s="88"/>
      <c r="M351" s="146"/>
      <c r="N351" s="88"/>
      <c r="O351" s="146"/>
      <c r="P351" s="153">
        <f>中間シート!D377</f>
        <v>0</v>
      </c>
      <c r="Q351" s="143"/>
      <c r="R351" s="153">
        <f>中間シート!G377</f>
        <v>0</v>
      </c>
      <c r="S351" s="143"/>
      <c r="T351" s="154" t="s">
        <v>315</v>
      </c>
      <c r="U351" s="143"/>
      <c r="V351" s="153">
        <f>中間シート!H377</f>
        <v>0</v>
      </c>
      <c r="W351" s="112"/>
      <c r="X351" s="96" t="str">
        <f>IF($B351&lt;=入力シート!$F$22,""&amp;中間シート!X293,"")</f>
        <v/>
      </c>
      <c r="AQ351" s="131">
        <f>中間シート!E293</f>
        <v>0</v>
      </c>
      <c r="AR351" s="103">
        <f>IF(F351="含まれている",1,IF(F351="含まれていない",2,0))</f>
        <v>0</v>
      </c>
      <c r="AS351" s="103" t="str">
        <f>IF(中間シート!N293=1,1,中間シート!P199)</f>
        <v/>
      </c>
    </row>
    <row r="352" spans="2:45" ht="5.0999999999999996" customHeight="1" thickBot="1" x14ac:dyDescent="0.25">
      <c r="C352" s="112"/>
      <c r="D352" s="112"/>
      <c r="E352" s="151"/>
      <c r="F352" s="143"/>
      <c r="G352" s="143"/>
      <c r="H352" s="143"/>
      <c r="I352" s="144"/>
      <c r="J352" s="146"/>
      <c r="K352" s="146"/>
      <c r="L352" s="146"/>
      <c r="M352" s="146"/>
      <c r="N352" s="146"/>
      <c r="O352" s="146"/>
      <c r="P352" s="143" t="s">
        <v>95</v>
      </c>
      <c r="Q352" s="143"/>
      <c r="R352" s="143" t="s">
        <v>95</v>
      </c>
      <c r="S352" s="143"/>
      <c r="T352" s="143"/>
      <c r="U352" s="143"/>
      <c r="V352" s="143" t="s">
        <v>95</v>
      </c>
      <c r="W352" s="112"/>
      <c r="X352" s="96" t="s">
        <v>95</v>
      </c>
      <c r="AQ352" s="103" t="s">
        <v>95</v>
      </c>
      <c r="AR352" s="103"/>
      <c r="AS352" s="103"/>
    </row>
    <row r="353" spans="2:45" ht="18" customHeight="1" thickBot="1" x14ac:dyDescent="0.25">
      <c r="B353" s="96">
        <v>5</v>
      </c>
      <c r="C353" s="112"/>
      <c r="D353" s="112"/>
      <c r="E353" s="151" t="s">
        <v>101</v>
      </c>
      <c r="F353" s="248"/>
      <c r="G353" s="249"/>
      <c r="H353" s="250"/>
      <c r="I353" s="144"/>
      <c r="J353" s="88"/>
      <c r="K353" s="146"/>
      <c r="L353" s="88"/>
      <c r="M353" s="146"/>
      <c r="N353" s="88"/>
      <c r="O353" s="146"/>
      <c r="P353" s="143" t="s">
        <v>95</v>
      </c>
      <c r="Q353" s="143"/>
      <c r="R353" s="143" t="s">
        <v>95</v>
      </c>
      <c r="S353" s="143"/>
      <c r="T353" s="143"/>
      <c r="U353" s="143"/>
      <c r="V353" s="143" t="s">
        <v>95</v>
      </c>
      <c r="W353" s="112"/>
      <c r="X353" s="96" t="str">
        <f>IF($B353&lt;=入力シート!$F$22,""&amp;中間シート!X294,"")</f>
        <v/>
      </c>
      <c r="AQ353" s="131">
        <f>中間シート!E294</f>
        <v>0</v>
      </c>
      <c r="AR353" s="103">
        <f>IF(F353="含まれている",1,IF(F353="含まれていない",2,0))</f>
        <v>0</v>
      </c>
      <c r="AS353" s="103" t="str">
        <f>IF(中間シート!N294=1,1,中間シート!P200)</f>
        <v/>
      </c>
    </row>
    <row r="354" spans="2:45" ht="5.0999999999999996" customHeight="1" thickBot="1" x14ac:dyDescent="0.25">
      <c r="C354" s="112"/>
      <c r="D354" s="112"/>
      <c r="E354" s="151"/>
      <c r="F354" s="143"/>
      <c r="G354" s="143"/>
      <c r="H354" s="143"/>
      <c r="I354" s="144"/>
      <c r="J354" s="146"/>
      <c r="K354" s="146"/>
      <c r="L354" s="146"/>
      <c r="M354" s="146"/>
      <c r="N354" s="146"/>
      <c r="O354" s="146"/>
      <c r="P354" s="143" t="s">
        <v>95</v>
      </c>
      <c r="Q354" s="143"/>
      <c r="R354" s="143" t="s">
        <v>95</v>
      </c>
      <c r="S354" s="143"/>
      <c r="T354" s="143"/>
      <c r="U354" s="143"/>
      <c r="V354" s="143" t="s">
        <v>95</v>
      </c>
      <c r="W354" s="112"/>
      <c r="X354" s="96" t="s">
        <v>95</v>
      </c>
      <c r="AQ354" s="131" t="s">
        <v>95</v>
      </c>
      <c r="AR354" s="103"/>
      <c r="AS354" s="103"/>
    </row>
    <row r="355" spans="2:45" ht="18" customHeight="1" thickBot="1" x14ac:dyDescent="0.25">
      <c r="B355" s="96">
        <v>5</v>
      </c>
      <c r="C355" s="112"/>
      <c r="D355" s="112"/>
      <c r="E355" s="151" t="s">
        <v>102</v>
      </c>
      <c r="F355" s="248"/>
      <c r="G355" s="249"/>
      <c r="H355" s="250"/>
      <c r="I355" s="144"/>
      <c r="J355" s="88"/>
      <c r="K355" s="146"/>
      <c r="L355" s="88"/>
      <c r="M355" s="146"/>
      <c r="N355" s="88"/>
      <c r="O355" s="146"/>
      <c r="P355" s="143" t="s">
        <v>95</v>
      </c>
      <c r="Q355" s="143"/>
      <c r="R355" s="143" t="s">
        <v>95</v>
      </c>
      <c r="S355" s="143"/>
      <c r="T355" s="143"/>
      <c r="U355" s="143"/>
      <c r="V355" s="143" t="s">
        <v>95</v>
      </c>
      <c r="W355" s="112"/>
      <c r="X355" s="96" t="str">
        <f>IF($B355&lt;=入力シート!$F$22,""&amp;中間シート!X295,"")</f>
        <v/>
      </c>
      <c r="AQ355" s="131">
        <f>中間シート!E295</f>
        <v>0</v>
      </c>
      <c r="AR355" s="103">
        <f>IF(F355="含まれている",1,IF(F355="含まれていない",2,0))</f>
        <v>0</v>
      </c>
      <c r="AS355" s="103" t="str">
        <f>IF(中間シート!N295=1,1,中間シート!P201)</f>
        <v/>
      </c>
    </row>
    <row r="356" spans="2:45" x14ac:dyDescent="0.2">
      <c r="C356" s="112"/>
      <c r="D356" s="112"/>
      <c r="E356" s="106"/>
      <c r="F356" s="146"/>
      <c r="G356" s="146"/>
      <c r="H356" s="146"/>
      <c r="I356" s="146"/>
      <c r="J356" s="146"/>
      <c r="K356" s="146"/>
      <c r="L356" s="146"/>
      <c r="M356" s="143"/>
      <c r="N356" s="146"/>
      <c r="O356" s="143"/>
      <c r="P356" s="146" t="s">
        <v>95</v>
      </c>
      <c r="Q356" s="143"/>
      <c r="R356" s="143" t="s">
        <v>95</v>
      </c>
      <c r="S356" s="143"/>
      <c r="T356" s="143"/>
      <c r="U356" s="143"/>
      <c r="V356" s="143" t="s">
        <v>95</v>
      </c>
      <c r="W356" s="112"/>
      <c r="X356" s="96" t="s">
        <v>95</v>
      </c>
      <c r="AQ356" s="103" t="s">
        <v>95</v>
      </c>
      <c r="AR356" s="103"/>
      <c r="AS356" s="103"/>
    </row>
    <row r="357" spans="2:45" ht="15.6" thickBot="1" x14ac:dyDescent="0.25">
      <c r="C357" s="155"/>
      <c r="D357" s="155"/>
      <c r="E357" s="156"/>
      <c r="F357" s="155"/>
      <c r="G357" s="155"/>
      <c r="H357" s="155"/>
      <c r="I357" s="157"/>
      <c r="J357" s="155"/>
      <c r="K357" s="155"/>
      <c r="L357" s="155"/>
      <c r="M357" s="155"/>
      <c r="N357" s="155"/>
      <c r="O357" s="155"/>
      <c r="P357" s="155" t="s">
        <v>95</v>
      </c>
      <c r="Q357" s="155"/>
      <c r="R357" s="155" t="s">
        <v>95</v>
      </c>
      <c r="S357" s="155"/>
      <c r="T357" s="155"/>
      <c r="U357" s="155"/>
      <c r="V357" s="155" t="s">
        <v>95</v>
      </c>
      <c r="W357" s="155"/>
      <c r="X357" s="96" t="s">
        <v>95</v>
      </c>
      <c r="AQ357" s="103" t="s">
        <v>95</v>
      </c>
      <c r="AR357" s="103"/>
      <c r="AS357" s="103"/>
    </row>
    <row r="358" spans="2:45" ht="18" customHeight="1" thickBot="1" x14ac:dyDescent="0.25">
      <c r="B358" s="96">
        <v>6</v>
      </c>
      <c r="C358" s="155"/>
      <c r="D358" s="158" t="s">
        <v>64</v>
      </c>
      <c r="E358" s="156" t="s">
        <v>100</v>
      </c>
      <c r="F358" s="248"/>
      <c r="G358" s="249"/>
      <c r="H358" s="250"/>
      <c r="I358" s="157"/>
      <c r="J358" s="88"/>
      <c r="K358" s="159"/>
      <c r="L358" s="88"/>
      <c r="M358" s="159"/>
      <c r="N358" s="88"/>
      <c r="O358" s="159"/>
      <c r="P358" s="153">
        <f>中間シート!D378</f>
        <v>0</v>
      </c>
      <c r="Q358" s="160"/>
      <c r="R358" s="153">
        <f>中間シート!G378</f>
        <v>0</v>
      </c>
      <c r="S358" s="160"/>
      <c r="T358" s="161" t="s">
        <v>315</v>
      </c>
      <c r="U358" s="160"/>
      <c r="V358" s="153">
        <f>中間シート!H378</f>
        <v>0</v>
      </c>
      <c r="W358" s="155"/>
      <c r="X358" s="96" t="str">
        <f>IF($B358&lt;=入力シート!$F$22,""&amp;中間シート!X296,"")</f>
        <v/>
      </c>
      <c r="AQ358" s="131">
        <f>中間シート!E296</f>
        <v>0</v>
      </c>
      <c r="AR358" s="103">
        <f>IF(F358="含まれている",1,IF(F358="含まれていない",2,0))</f>
        <v>0</v>
      </c>
      <c r="AS358" s="103" t="str">
        <f>IF(中間シート!N296=1,1,中間シート!P202)</f>
        <v/>
      </c>
    </row>
    <row r="359" spans="2:45" ht="5.0999999999999996" customHeight="1" thickBot="1" x14ac:dyDescent="0.25">
      <c r="C359" s="155"/>
      <c r="D359" s="155"/>
      <c r="E359" s="156"/>
      <c r="F359" s="160"/>
      <c r="G359" s="160"/>
      <c r="H359" s="160"/>
      <c r="I359" s="157"/>
      <c r="J359" s="159"/>
      <c r="K359" s="159"/>
      <c r="L359" s="159"/>
      <c r="M359" s="159"/>
      <c r="N359" s="159"/>
      <c r="O359" s="159"/>
      <c r="P359" s="160" t="s">
        <v>95</v>
      </c>
      <c r="Q359" s="160"/>
      <c r="R359" s="160" t="s">
        <v>95</v>
      </c>
      <c r="S359" s="160"/>
      <c r="T359" s="160"/>
      <c r="U359" s="160"/>
      <c r="V359" s="160" t="s">
        <v>95</v>
      </c>
      <c r="W359" s="155"/>
      <c r="X359" s="96" t="s">
        <v>95</v>
      </c>
      <c r="AQ359" s="103" t="s">
        <v>95</v>
      </c>
      <c r="AR359" s="103"/>
      <c r="AS359" s="103"/>
    </row>
    <row r="360" spans="2:45" ht="18" customHeight="1" thickBot="1" x14ac:dyDescent="0.25">
      <c r="B360" s="96">
        <v>6</v>
      </c>
      <c r="C360" s="155"/>
      <c r="D360" s="155"/>
      <c r="E360" s="156" t="s">
        <v>101</v>
      </c>
      <c r="F360" s="248"/>
      <c r="G360" s="249"/>
      <c r="H360" s="250"/>
      <c r="I360" s="157"/>
      <c r="J360" s="88"/>
      <c r="K360" s="159"/>
      <c r="L360" s="88"/>
      <c r="M360" s="159"/>
      <c r="N360" s="88"/>
      <c r="O360" s="159"/>
      <c r="P360" s="160" t="s">
        <v>95</v>
      </c>
      <c r="Q360" s="160"/>
      <c r="R360" s="160" t="s">
        <v>95</v>
      </c>
      <c r="S360" s="160"/>
      <c r="T360" s="160"/>
      <c r="U360" s="160"/>
      <c r="V360" s="160" t="s">
        <v>95</v>
      </c>
      <c r="W360" s="155"/>
      <c r="X360" s="96" t="str">
        <f>IF($B360&lt;=入力シート!$F$22,""&amp;中間シート!X297,"")</f>
        <v/>
      </c>
      <c r="AQ360" s="131">
        <f>中間シート!E297</f>
        <v>0</v>
      </c>
      <c r="AR360" s="103">
        <f>IF(F360="含まれている",1,IF(F360="含まれていない",2,0))</f>
        <v>0</v>
      </c>
      <c r="AS360" s="103" t="str">
        <f>IF(中間シート!N297=1,1,中間シート!P203)</f>
        <v/>
      </c>
    </row>
    <row r="361" spans="2:45" ht="5.0999999999999996" customHeight="1" thickBot="1" x14ac:dyDescent="0.25">
      <c r="C361" s="155"/>
      <c r="D361" s="155"/>
      <c r="E361" s="156"/>
      <c r="F361" s="160"/>
      <c r="G361" s="160"/>
      <c r="H361" s="160"/>
      <c r="I361" s="157"/>
      <c r="J361" s="159"/>
      <c r="K361" s="159"/>
      <c r="L361" s="159"/>
      <c r="M361" s="159"/>
      <c r="N361" s="159"/>
      <c r="O361" s="159"/>
      <c r="P361" s="160" t="s">
        <v>95</v>
      </c>
      <c r="Q361" s="160"/>
      <c r="R361" s="160" t="s">
        <v>95</v>
      </c>
      <c r="S361" s="160"/>
      <c r="T361" s="160"/>
      <c r="U361" s="160"/>
      <c r="V361" s="160" t="s">
        <v>95</v>
      </c>
      <c r="W361" s="155"/>
      <c r="X361" s="96" t="s">
        <v>95</v>
      </c>
      <c r="AQ361" s="131" t="s">
        <v>95</v>
      </c>
      <c r="AR361" s="103"/>
      <c r="AS361" s="103"/>
    </row>
    <row r="362" spans="2:45" ht="18" customHeight="1" thickBot="1" x14ac:dyDescent="0.25">
      <c r="B362" s="96">
        <v>6</v>
      </c>
      <c r="C362" s="155"/>
      <c r="D362" s="155"/>
      <c r="E362" s="156" t="s">
        <v>102</v>
      </c>
      <c r="F362" s="248"/>
      <c r="G362" s="249"/>
      <c r="H362" s="250"/>
      <c r="I362" s="157"/>
      <c r="J362" s="88"/>
      <c r="K362" s="159"/>
      <c r="L362" s="88"/>
      <c r="M362" s="159"/>
      <c r="N362" s="88"/>
      <c r="O362" s="159"/>
      <c r="P362" s="160" t="s">
        <v>95</v>
      </c>
      <c r="Q362" s="160"/>
      <c r="R362" s="160" t="s">
        <v>95</v>
      </c>
      <c r="S362" s="160"/>
      <c r="T362" s="160"/>
      <c r="U362" s="160"/>
      <c r="V362" s="160" t="s">
        <v>95</v>
      </c>
      <c r="W362" s="155"/>
      <c r="X362" s="96" t="str">
        <f>IF($B362&lt;=入力シート!$F$22,""&amp;中間シート!X298,"")</f>
        <v/>
      </c>
      <c r="AQ362" s="131">
        <f>中間シート!E298</f>
        <v>0</v>
      </c>
      <c r="AR362" s="103">
        <f>IF(F362="含まれている",1,IF(F362="含まれていない",2,0))</f>
        <v>0</v>
      </c>
      <c r="AS362" s="103" t="str">
        <f>IF(中間シート!N298=1,1,中間シート!P204)</f>
        <v/>
      </c>
    </row>
    <row r="363" spans="2:45" x14ac:dyDescent="0.2">
      <c r="C363" s="155"/>
      <c r="D363" s="155"/>
      <c r="E363" s="156"/>
      <c r="F363" s="159"/>
      <c r="G363" s="159"/>
      <c r="H363" s="159"/>
      <c r="I363" s="159"/>
      <c r="J363" s="159"/>
      <c r="K363" s="159"/>
      <c r="L363" s="159"/>
      <c r="M363" s="160"/>
      <c r="N363" s="159"/>
      <c r="O363" s="160"/>
      <c r="P363" s="159" t="s">
        <v>95</v>
      </c>
      <c r="Q363" s="160"/>
      <c r="R363" s="160" t="s">
        <v>95</v>
      </c>
      <c r="S363" s="160"/>
      <c r="T363" s="160"/>
      <c r="U363" s="160"/>
      <c r="V363" s="160" t="s">
        <v>95</v>
      </c>
      <c r="W363" s="155"/>
      <c r="X363" s="96" t="s">
        <v>95</v>
      </c>
      <c r="AQ363" s="103" t="s">
        <v>95</v>
      </c>
      <c r="AR363" s="103"/>
      <c r="AS363" s="103"/>
    </row>
    <row r="364" spans="2:45" ht="15.6" thickBot="1" x14ac:dyDescent="0.25">
      <c r="C364" s="112"/>
      <c r="D364" s="112"/>
      <c r="E364" s="151"/>
      <c r="F364" s="143"/>
      <c r="G364" s="143"/>
      <c r="H364" s="143"/>
      <c r="I364" s="144"/>
      <c r="J364" s="143"/>
      <c r="K364" s="143"/>
      <c r="L364" s="143"/>
      <c r="M364" s="143"/>
      <c r="N364" s="143"/>
      <c r="O364" s="143"/>
      <c r="P364" s="143" t="s">
        <v>95</v>
      </c>
      <c r="Q364" s="143"/>
      <c r="R364" s="143" t="s">
        <v>95</v>
      </c>
      <c r="S364" s="143"/>
      <c r="T364" s="143"/>
      <c r="U364" s="143"/>
      <c r="V364" s="143" t="s">
        <v>95</v>
      </c>
      <c r="W364" s="112"/>
      <c r="X364" s="96" t="s">
        <v>95</v>
      </c>
      <c r="AQ364" s="103" t="s">
        <v>95</v>
      </c>
      <c r="AR364" s="103"/>
      <c r="AS364" s="103"/>
    </row>
    <row r="365" spans="2:45" ht="18" customHeight="1" thickBot="1" x14ac:dyDescent="0.25">
      <c r="B365" s="96">
        <v>7</v>
      </c>
      <c r="C365" s="112"/>
      <c r="D365" s="105" t="s">
        <v>65</v>
      </c>
      <c r="E365" s="151" t="s">
        <v>100</v>
      </c>
      <c r="F365" s="248"/>
      <c r="G365" s="249"/>
      <c r="H365" s="250"/>
      <c r="I365" s="144"/>
      <c r="J365" s="88"/>
      <c r="K365" s="146"/>
      <c r="L365" s="88"/>
      <c r="M365" s="146"/>
      <c r="N365" s="88"/>
      <c r="O365" s="146"/>
      <c r="P365" s="153">
        <f>中間シート!D379</f>
        <v>0</v>
      </c>
      <c r="Q365" s="143"/>
      <c r="R365" s="153">
        <f>中間シート!G379</f>
        <v>0</v>
      </c>
      <c r="S365" s="143"/>
      <c r="T365" s="154" t="s">
        <v>315</v>
      </c>
      <c r="U365" s="143"/>
      <c r="V365" s="153">
        <f>中間シート!H379</f>
        <v>0</v>
      </c>
      <c r="W365" s="112"/>
      <c r="X365" s="96" t="str">
        <f>IF($B365&lt;=入力シート!$F$22,""&amp;中間シート!X299,"")</f>
        <v/>
      </c>
      <c r="AQ365" s="131">
        <f>中間シート!E299</f>
        <v>0</v>
      </c>
      <c r="AR365" s="103">
        <f>IF(F365="含まれている",1,IF(F365="含まれていない",2,0))</f>
        <v>0</v>
      </c>
      <c r="AS365" s="103" t="str">
        <f>IF(中間シート!N299=1,1,中間シート!P205)</f>
        <v/>
      </c>
    </row>
    <row r="366" spans="2:45" ht="5.0999999999999996" customHeight="1" thickBot="1" x14ac:dyDescent="0.25">
      <c r="C366" s="112"/>
      <c r="D366" s="112"/>
      <c r="E366" s="151"/>
      <c r="F366" s="143"/>
      <c r="G366" s="143"/>
      <c r="H366" s="143"/>
      <c r="I366" s="144"/>
      <c r="J366" s="146"/>
      <c r="K366" s="146"/>
      <c r="L366" s="146"/>
      <c r="M366" s="146"/>
      <c r="N366" s="146"/>
      <c r="O366" s="146"/>
      <c r="P366" s="143" t="s">
        <v>95</v>
      </c>
      <c r="Q366" s="143"/>
      <c r="R366" s="143" t="s">
        <v>95</v>
      </c>
      <c r="S366" s="143"/>
      <c r="T366" s="143"/>
      <c r="U366" s="143"/>
      <c r="V366" s="143" t="s">
        <v>95</v>
      </c>
      <c r="W366" s="112"/>
      <c r="X366" s="96" t="s">
        <v>95</v>
      </c>
      <c r="AQ366" s="103" t="s">
        <v>95</v>
      </c>
      <c r="AR366" s="103"/>
      <c r="AS366" s="103"/>
    </row>
    <row r="367" spans="2:45" ht="18" customHeight="1" thickBot="1" x14ac:dyDescent="0.25">
      <c r="B367" s="96">
        <v>7</v>
      </c>
      <c r="C367" s="112"/>
      <c r="D367" s="112"/>
      <c r="E367" s="151" t="s">
        <v>101</v>
      </c>
      <c r="F367" s="248"/>
      <c r="G367" s="249"/>
      <c r="H367" s="250"/>
      <c r="I367" s="144"/>
      <c r="J367" s="88"/>
      <c r="K367" s="146"/>
      <c r="L367" s="88"/>
      <c r="M367" s="146"/>
      <c r="N367" s="88"/>
      <c r="O367" s="146"/>
      <c r="P367" s="143" t="s">
        <v>95</v>
      </c>
      <c r="Q367" s="143"/>
      <c r="R367" s="143" t="s">
        <v>95</v>
      </c>
      <c r="S367" s="143"/>
      <c r="T367" s="143"/>
      <c r="U367" s="143"/>
      <c r="V367" s="143" t="s">
        <v>95</v>
      </c>
      <c r="W367" s="112"/>
      <c r="X367" s="96" t="str">
        <f>IF($B367&lt;=入力シート!$F$22,""&amp;中間シート!X300,"")</f>
        <v/>
      </c>
      <c r="AQ367" s="131">
        <f>中間シート!E300</f>
        <v>0</v>
      </c>
      <c r="AR367" s="103">
        <f>IF(F367="含まれている",1,IF(F367="含まれていない",2,0))</f>
        <v>0</v>
      </c>
      <c r="AS367" s="103" t="str">
        <f>IF(中間シート!N300=1,1,中間シート!P206)</f>
        <v/>
      </c>
    </row>
    <row r="368" spans="2:45" ht="5.0999999999999996" customHeight="1" thickBot="1" x14ac:dyDescent="0.25">
      <c r="C368" s="112"/>
      <c r="D368" s="112"/>
      <c r="E368" s="151"/>
      <c r="F368" s="143"/>
      <c r="G368" s="143"/>
      <c r="H368" s="143"/>
      <c r="I368" s="144"/>
      <c r="J368" s="146"/>
      <c r="K368" s="146"/>
      <c r="L368" s="146"/>
      <c r="M368" s="146"/>
      <c r="N368" s="146"/>
      <c r="O368" s="146"/>
      <c r="P368" s="143" t="s">
        <v>95</v>
      </c>
      <c r="Q368" s="143"/>
      <c r="R368" s="143" t="s">
        <v>95</v>
      </c>
      <c r="S368" s="143"/>
      <c r="T368" s="143"/>
      <c r="U368" s="143"/>
      <c r="V368" s="143" t="s">
        <v>95</v>
      </c>
      <c r="W368" s="112"/>
      <c r="X368" s="96" t="s">
        <v>95</v>
      </c>
      <c r="AQ368" s="131" t="s">
        <v>95</v>
      </c>
      <c r="AR368" s="103"/>
      <c r="AS368" s="103"/>
    </row>
    <row r="369" spans="2:45" ht="18" customHeight="1" thickBot="1" x14ac:dyDescent="0.25">
      <c r="B369" s="96">
        <v>7</v>
      </c>
      <c r="C369" s="112"/>
      <c r="D369" s="112"/>
      <c r="E369" s="151" t="s">
        <v>102</v>
      </c>
      <c r="F369" s="248"/>
      <c r="G369" s="249"/>
      <c r="H369" s="250"/>
      <c r="I369" s="144"/>
      <c r="J369" s="88"/>
      <c r="K369" s="146"/>
      <c r="L369" s="88"/>
      <c r="M369" s="146"/>
      <c r="N369" s="88"/>
      <c r="O369" s="146"/>
      <c r="P369" s="143" t="s">
        <v>95</v>
      </c>
      <c r="Q369" s="143"/>
      <c r="R369" s="143" t="s">
        <v>95</v>
      </c>
      <c r="S369" s="143"/>
      <c r="T369" s="143"/>
      <c r="U369" s="143"/>
      <c r="V369" s="143" t="s">
        <v>95</v>
      </c>
      <c r="W369" s="112"/>
      <c r="X369" s="96" t="str">
        <f>IF($B369&lt;=入力シート!$F$22,""&amp;中間シート!X301,"")</f>
        <v/>
      </c>
      <c r="AQ369" s="131">
        <f>中間シート!E301</f>
        <v>0</v>
      </c>
      <c r="AR369" s="103">
        <f>IF(F369="含まれている",1,IF(F369="含まれていない",2,0))</f>
        <v>0</v>
      </c>
      <c r="AS369" s="103" t="str">
        <f>IF(中間シート!N301=1,1,中間シート!P207)</f>
        <v/>
      </c>
    </row>
    <row r="370" spans="2:45" x14ac:dyDescent="0.2">
      <c r="C370" s="112"/>
      <c r="D370" s="112"/>
      <c r="E370" s="106"/>
      <c r="F370" s="146"/>
      <c r="G370" s="146"/>
      <c r="H370" s="146"/>
      <c r="I370" s="146"/>
      <c r="J370" s="146"/>
      <c r="K370" s="146"/>
      <c r="L370" s="146"/>
      <c r="M370" s="143"/>
      <c r="N370" s="146"/>
      <c r="O370" s="143"/>
      <c r="P370" s="146" t="s">
        <v>95</v>
      </c>
      <c r="Q370" s="143"/>
      <c r="R370" s="143" t="s">
        <v>95</v>
      </c>
      <c r="S370" s="143"/>
      <c r="T370" s="143"/>
      <c r="U370" s="143"/>
      <c r="V370" s="143" t="s">
        <v>95</v>
      </c>
      <c r="W370" s="112"/>
      <c r="X370" s="96" t="s">
        <v>95</v>
      </c>
      <c r="AQ370" s="103" t="s">
        <v>95</v>
      </c>
      <c r="AR370" s="103"/>
      <c r="AS370" s="103"/>
    </row>
    <row r="371" spans="2:45" ht="15.6" thickBot="1" x14ac:dyDescent="0.25">
      <c r="C371" s="155"/>
      <c r="D371" s="155"/>
      <c r="E371" s="156"/>
      <c r="F371" s="155"/>
      <c r="G371" s="155"/>
      <c r="H371" s="155"/>
      <c r="I371" s="157"/>
      <c r="J371" s="155"/>
      <c r="K371" s="155"/>
      <c r="L371" s="155"/>
      <c r="M371" s="155"/>
      <c r="N371" s="155"/>
      <c r="O371" s="155"/>
      <c r="P371" s="155" t="s">
        <v>95</v>
      </c>
      <c r="Q371" s="155"/>
      <c r="R371" s="155" t="s">
        <v>95</v>
      </c>
      <c r="S371" s="155"/>
      <c r="T371" s="155"/>
      <c r="U371" s="155"/>
      <c r="V371" s="155" t="s">
        <v>95</v>
      </c>
      <c r="W371" s="155"/>
      <c r="X371" s="96" t="s">
        <v>95</v>
      </c>
      <c r="AQ371" s="103" t="s">
        <v>95</v>
      </c>
      <c r="AR371" s="103"/>
      <c r="AS371" s="103"/>
    </row>
    <row r="372" spans="2:45" ht="18" customHeight="1" thickBot="1" x14ac:dyDescent="0.25">
      <c r="B372" s="96">
        <v>8</v>
      </c>
      <c r="C372" s="155"/>
      <c r="D372" s="158" t="s">
        <v>66</v>
      </c>
      <c r="E372" s="156" t="s">
        <v>100</v>
      </c>
      <c r="F372" s="248"/>
      <c r="G372" s="249"/>
      <c r="H372" s="250"/>
      <c r="I372" s="157"/>
      <c r="J372" s="88"/>
      <c r="K372" s="159"/>
      <c r="L372" s="88"/>
      <c r="M372" s="159"/>
      <c r="N372" s="88"/>
      <c r="O372" s="159"/>
      <c r="P372" s="153">
        <f>中間シート!D380</f>
        <v>0</v>
      </c>
      <c r="Q372" s="160"/>
      <c r="R372" s="153">
        <f>中間シート!G380</f>
        <v>0</v>
      </c>
      <c r="S372" s="160"/>
      <c r="T372" s="161" t="s">
        <v>315</v>
      </c>
      <c r="U372" s="160"/>
      <c r="V372" s="153">
        <f>中間シート!H380</f>
        <v>0</v>
      </c>
      <c r="W372" s="155"/>
      <c r="X372" s="96" t="str">
        <f>IF($B372&lt;=入力シート!$F$22,""&amp;中間シート!X302,"")</f>
        <v/>
      </c>
      <c r="AQ372" s="131">
        <f>中間シート!E302</f>
        <v>0</v>
      </c>
      <c r="AR372" s="103">
        <f>IF(F372="含まれている",1,IF(F372="含まれていない",2,0))</f>
        <v>0</v>
      </c>
      <c r="AS372" s="103" t="str">
        <f>IF(中間シート!N302=1,1,中間シート!P208)</f>
        <v/>
      </c>
    </row>
    <row r="373" spans="2:45" ht="5.0999999999999996" customHeight="1" thickBot="1" x14ac:dyDescent="0.25">
      <c r="C373" s="155"/>
      <c r="D373" s="155"/>
      <c r="E373" s="156"/>
      <c r="F373" s="160"/>
      <c r="G373" s="160"/>
      <c r="H373" s="160"/>
      <c r="I373" s="157"/>
      <c r="J373" s="159"/>
      <c r="K373" s="159"/>
      <c r="L373" s="159"/>
      <c r="M373" s="159"/>
      <c r="N373" s="159"/>
      <c r="O373" s="159"/>
      <c r="P373" s="160" t="s">
        <v>95</v>
      </c>
      <c r="Q373" s="160"/>
      <c r="R373" s="160" t="s">
        <v>95</v>
      </c>
      <c r="S373" s="160"/>
      <c r="T373" s="160"/>
      <c r="U373" s="160"/>
      <c r="V373" s="160" t="s">
        <v>95</v>
      </c>
      <c r="W373" s="155"/>
      <c r="X373" s="96" t="s">
        <v>95</v>
      </c>
      <c r="AQ373" s="103" t="s">
        <v>95</v>
      </c>
      <c r="AR373" s="103"/>
      <c r="AS373" s="103"/>
    </row>
    <row r="374" spans="2:45" ht="18" customHeight="1" thickBot="1" x14ac:dyDescent="0.25">
      <c r="B374" s="96">
        <v>8</v>
      </c>
      <c r="C374" s="155"/>
      <c r="D374" s="155"/>
      <c r="E374" s="156" t="s">
        <v>101</v>
      </c>
      <c r="F374" s="248"/>
      <c r="G374" s="249"/>
      <c r="H374" s="250"/>
      <c r="I374" s="157"/>
      <c r="J374" s="88"/>
      <c r="K374" s="159"/>
      <c r="L374" s="88"/>
      <c r="M374" s="159"/>
      <c r="N374" s="88"/>
      <c r="O374" s="159"/>
      <c r="P374" s="160" t="s">
        <v>95</v>
      </c>
      <c r="Q374" s="160"/>
      <c r="R374" s="160" t="s">
        <v>95</v>
      </c>
      <c r="S374" s="160"/>
      <c r="T374" s="160"/>
      <c r="U374" s="160"/>
      <c r="V374" s="160" t="s">
        <v>95</v>
      </c>
      <c r="W374" s="155"/>
      <c r="X374" s="96" t="str">
        <f>IF($B374&lt;=入力シート!$F$22,""&amp;中間シート!X303,"")</f>
        <v/>
      </c>
      <c r="AQ374" s="131">
        <f>中間シート!E303</f>
        <v>0</v>
      </c>
      <c r="AR374" s="103">
        <f>IF(F374="含まれている",1,IF(F374="含まれていない",2,0))</f>
        <v>0</v>
      </c>
      <c r="AS374" s="103" t="str">
        <f>IF(中間シート!N303=1,1,中間シート!P209)</f>
        <v/>
      </c>
    </row>
    <row r="375" spans="2:45" ht="5.0999999999999996" customHeight="1" thickBot="1" x14ac:dyDescent="0.25">
      <c r="C375" s="155"/>
      <c r="D375" s="155"/>
      <c r="E375" s="156"/>
      <c r="F375" s="160"/>
      <c r="G375" s="160"/>
      <c r="H375" s="160"/>
      <c r="I375" s="157"/>
      <c r="J375" s="159"/>
      <c r="K375" s="159"/>
      <c r="L375" s="159"/>
      <c r="M375" s="159"/>
      <c r="N375" s="159"/>
      <c r="O375" s="159"/>
      <c r="P375" s="160" t="s">
        <v>95</v>
      </c>
      <c r="Q375" s="160"/>
      <c r="R375" s="160" t="s">
        <v>95</v>
      </c>
      <c r="S375" s="160"/>
      <c r="T375" s="160"/>
      <c r="U375" s="160"/>
      <c r="V375" s="160" t="s">
        <v>95</v>
      </c>
      <c r="W375" s="155"/>
      <c r="X375" s="96" t="s">
        <v>95</v>
      </c>
      <c r="AQ375" s="131" t="s">
        <v>95</v>
      </c>
      <c r="AR375" s="103"/>
      <c r="AS375" s="103"/>
    </row>
    <row r="376" spans="2:45" ht="18" customHeight="1" thickBot="1" x14ac:dyDescent="0.25">
      <c r="B376" s="96">
        <v>8</v>
      </c>
      <c r="C376" s="155"/>
      <c r="D376" s="155"/>
      <c r="E376" s="156" t="s">
        <v>102</v>
      </c>
      <c r="F376" s="248"/>
      <c r="G376" s="249"/>
      <c r="H376" s="250"/>
      <c r="I376" s="157"/>
      <c r="J376" s="88"/>
      <c r="K376" s="159"/>
      <c r="L376" s="88"/>
      <c r="M376" s="159"/>
      <c r="N376" s="88"/>
      <c r="O376" s="159"/>
      <c r="P376" s="160" t="s">
        <v>95</v>
      </c>
      <c r="Q376" s="160"/>
      <c r="R376" s="160" t="s">
        <v>95</v>
      </c>
      <c r="S376" s="160"/>
      <c r="T376" s="160"/>
      <c r="U376" s="160"/>
      <c r="V376" s="160" t="s">
        <v>95</v>
      </c>
      <c r="W376" s="155"/>
      <c r="X376" s="96" t="str">
        <f>IF($B376&lt;=入力シート!$F$22,""&amp;中間シート!X304,"")</f>
        <v/>
      </c>
      <c r="AQ376" s="131">
        <f>中間シート!E304</f>
        <v>0</v>
      </c>
      <c r="AR376" s="103">
        <f>IF(F376="含まれている",1,IF(F376="含まれていない",2,0))</f>
        <v>0</v>
      </c>
      <c r="AS376" s="103" t="str">
        <f>IF(中間シート!N304=1,1,中間シート!P210)</f>
        <v/>
      </c>
    </row>
    <row r="377" spans="2:45" x14ac:dyDescent="0.2">
      <c r="C377" s="155"/>
      <c r="D377" s="155"/>
      <c r="E377" s="156"/>
      <c r="F377" s="159"/>
      <c r="G377" s="159"/>
      <c r="H377" s="159"/>
      <c r="I377" s="159"/>
      <c r="J377" s="159"/>
      <c r="K377" s="159"/>
      <c r="L377" s="159"/>
      <c r="M377" s="160"/>
      <c r="N377" s="159"/>
      <c r="O377" s="160"/>
      <c r="P377" s="159" t="s">
        <v>95</v>
      </c>
      <c r="Q377" s="160"/>
      <c r="R377" s="160" t="s">
        <v>95</v>
      </c>
      <c r="S377" s="160"/>
      <c r="T377" s="160"/>
      <c r="U377" s="160"/>
      <c r="V377" s="160" t="s">
        <v>95</v>
      </c>
      <c r="W377" s="155"/>
      <c r="X377" s="96" t="s">
        <v>95</v>
      </c>
      <c r="AQ377" s="103" t="s">
        <v>95</v>
      </c>
      <c r="AR377" s="103"/>
      <c r="AS377" s="103"/>
    </row>
    <row r="378" spans="2:45" ht="15.6" thickBot="1" x14ac:dyDescent="0.25">
      <c r="C378" s="112"/>
      <c r="D378" s="112"/>
      <c r="E378" s="151"/>
      <c r="F378" s="143"/>
      <c r="G378" s="143"/>
      <c r="H378" s="143"/>
      <c r="I378" s="144"/>
      <c r="J378" s="143"/>
      <c r="K378" s="143"/>
      <c r="L378" s="143"/>
      <c r="M378" s="143"/>
      <c r="N378" s="143"/>
      <c r="O378" s="143"/>
      <c r="P378" s="143" t="s">
        <v>95</v>
      </c>
      <c r="Q378" s="143"/>
      <c r="R378" s="143" t="s">
        <v>95</v>
      </c>
      <c r="S378" s="143"/>
      <c r="T378" s="143"/>
      <c r="U378" s="143"/>
      <c r="V378" s="143" t="s">
        <v>95</v>
      </c>
      <c r="W378" s="112"/>
      <c r="X378" s="96" t="s">
        <v>95</v>
      </c>
      <c r="AQ378" s="103" t="s">
        <v>95</v>
      </c>
      <c r="AR378" s="103"/>
      <c r="AS378" s="103"/>
    </row>
    <row r="379" spans="2:45" ht="18" customHeight="1" thickBot="1" x14ac:dyDescent="0.25">
      <c r="B379" s="96">
        <v>9</v>
      </c>
      <c r="C379" s="112"/>
      <c r="D379" s="105" t="s">
        <v>67</v>
      </c>
      <c r="E379" s="151" t="s">
        <v>100</v>
      </c>
      <c r="F379" s="248"/>
      <c r="G379" s="249"/>
      <c r="H379" s="250"/>
      <c r="I379" s="144"/>
      <c r="J379" s="88"/>
      <c r="K379" s="146"/>
      <c r="L379" s="88"/>
      <c r="M379" s="146"/>
      <c r="N379" s="88"/>
      <c r="O379" s="146"/>
      <c r="P379" s="153">
        <f>中間シート!D381</f>
        <v>0</v>
      </c>
      <c r="Q379" s="143"/>
      <c r="R379" s="153">
        <f>中間シート!G381</f>
        <v>0</v>
      </c>
      <c r="S379" s="143"/>
      <c r="T379" s="154" t="s">
        <v>315</v>
      </c>
      <c r="U379" s="143"/>
      <c r="V379" s="153">
        <f>中間シート!H381</f>
        <v>0</v>
      </c>
      <c r="W379" s="112"/>
      <c r="X379" s="96" t="str">
        <f>IF($B379&lt;=入力シート!$F$22,""&amp;中間シート!X305,"")</f>
        <v/>
      </c>
      <c r="AQ379" s="131">
        <f>中間シート!E305</f>
        <v>0</v>
      </c>
      <c r="AR379" s="103">
        <f>IF(F379="含まれている",1,IF(F379="含まれていない",2,0))</f>
        <v>0</v>
      </c>
      <c r="AS379" s="103" t="str">
        <f>IF(中間シート!N305=1,1,中間シート!P211)</f>
        <v/>
      </c>
    </row>
    <row r="380" spans="2:45" ht="5.0999999999999996" customHeight="1" thickBot="1" x14ac:dyDescent="0.25">
      <c r="C380" s="112"/>
      <c r="D380" s="112"/>
      <c r="E380" s="151"/>
      <c r="F380" s="143"/>
      <c r="G380" s="143"/>
      <c r="H380" s="143"/>
      <c r="I380" s="144"/>
      <c r="J380" s="146"/>
      <c r="K380" s="146"/>
      <c r="L380" s="146"/>
      <c r="M380" s="146"/>
      <c r="N380" s="146"/>
      <c r="O380" s="146"/>
      <c r="P380" s="143" t="s">
        <v>95</v>
      </c>
      <c r="Q380" s="143"/>
      <c r="R380" s="143" t="s">
        <v>95</v>
      </c>
      <c r="S380" s="143"/>
      <c r="T380" s="143"/>
      <c r="U380" s="143"/>
      <c r="V380" s="143" t="s">
        <v>95</v>
      </c>
      <c r="W380" s="112"/>
      <c r="X380" s="96" t="s">
        <v>95</v>
      </c>
      <c r="AQ380" s="103" t="s">
        <v>95</v>
      </c>
      <c r="AR380" s="103"/>
      <c r="AS380" s="103"/>
    </row>
    <row r="381" spans="2:45" ht="18" customHeight="1" thickBot="1" x14ac:dyDescent="0.25">
      <c r="B381" s="96">
        <v>9</v>
      </c>
      <c r="C381" s="112"/>
      <c r="D381" s="112"/>
      <c r="E381" s="151" t="s">
        <v>101</v>
      </c>
      <c r="F381" s="248"/>
      <c r="G381" s="249"/>
      <c r="H381" s="250"/>
      <c r="I381" s="144"/>
      <c r="J381" s="88"/>
      <c r="K381" s="146"/>
      <c r="L381" s="88"/>
      <c r="M381" s="146"/>
      <c r="N381" s="88"/>
      <c r="O381" s="146"/>
      <c r="P381" s="143" t="s">
        <v>95</v>
      </c>
      <c r="Q381" s="143"/>
      <c r="R381" s="143" t="s">
        <v>95</v>
      </c>
      <c r="S381" s="143"/>
      <c r="T381" s="143"/>
      <c r="U381" s="143"/>
      <c r="V381" s="143" t="s">
        <v>95</v>
      </c>
      <c r="W381" s="112"/>
      <c r="X381" s="96" t="str">
        <f>IF($B381&lt;=入力シート!$F$22,""&amp;中間シート!X306,"")</f>
        <v/>
      </c>
      <c r="AQ381" s="131">
        <f>中間シート!E306</f>
        <v>0</v>
      </c>
      <c r="AR381" s="103">
        <f>IF(F381="含まれている",1,IF(F381="含まれていない",2,0))</f>
        <v>0</v>
      </c>
      <c r="AS381" s="103" t="str">
        <f>IF(中間シート!N306=1,1,中間シート!P212)</f>
        <v/>
      </c>
    </row>
    <row r="382" spans="2:45" ht="5.0999999999999996" customHeight="1" thickBot="1" x14ac:dyDescent="0.25">
      <c r="C382" s="112"/>
      <c r="D382" s="112"/>
      <c r="E382" s="151"/>
      <c r="F382" s="143"/>
      <c r="G382" s="143"/>
      <c r="H382" s="143"/>
      <c r="I382" s="144"/>
      <c r="J382" s="146"/>
      <c r="K382" s="146"/>
      <c r="L382" s="146"/>
      <c r="M382" s="146"/>
      <c r="N382" s="146"/>
      <c r="O382" s="146"/>
      <c r="P382" s="143" t="s">
        <v>95</v>
      </c>
      <c r="Q382" s="143"/>
      <c r="R382" s="143" t="s">
        <v>95</v>
      </c>
      <c r="S382" s="143"/>
      <c r="T382" s="143"/>
      <c r="U382" s="143"/>
      <c r="V382" s="143" t="s">
        <v>95</v>
      </c>
      <c r="W382" s="112"/>
      <c r="X382" s="96" t="s">
        <v>95</v>
      </c>
      <c r="AQ382" s="131" t="s">
        <v>95</v>
      </c>
      <c r="AR382" s="103"/>
      <c r="AS382" s="103"/>
    </row>
    <row r="383" spans="2:45" ht="18" customHeight="1" thickBot="1" x14ac:dyDescent="0.25">
      <c r="B383" s="96">
        <v>9</v>
      </c>
      <c r="C383" s="112"/>
      <c r="D383" s="112"/>
      <c r="E383" s="151" t="s">
        <v>102</v>
      </c>
      <c r="F383" s="248"/>
      <c r="G383" s="249"/>
      <c r="H383" s="250"/>
      <c r="I383" s="144"/>
      <c r="J383" s="88"/>
      <c r="K383" s="146"/>
      <c r="L383" s="88"/>
      <c r="M383" s="146"/>
      <c r="N383" s="88"/>
      <c r="O383" s="146"/>
      <c r="P383" s="143" t="s">
        <v>95</v>
      </c>
      <c r="Q383" s="143"/>
      <c r="R383" s="143" t="s">
        <v>95</v>
      </c>
      <c r="S383" s="143"/>
      <c r="T383" s="143"/>
      <c r="U383" s="143"/>
      <c r="V383" s="143" t="s">
        <v>95</v>
      </c>
      <c r="W383" s="112"/>
      <c r="X383" s="96" t="str">
        <f>IF($B383&lt;=入力シート!$F$22,""&amp;中間シート!X307,"")</f>
        <v/>
      </c>
      <c r="AQ383" s="131">
        <f>中間シート!E307</f>
        <v>0</v>
      </c>
      <c r="AR383" s="103">
        <f>IF(F383="含まれている",1,IF(F383="含まれていない",2,0))</f>
        <v>0</v>
      </c>
      <c r="AS383" s="103" t="str">
        <f>IF(中間シート!N307=1,1,中間シート!P213)</f>
        <v/>
      </c>
    </row>
    <row r="384" spans="2:45" x14ac:dyDescent="0.2">
      <c r="C384" s="112"/>
      <c r="D384" s="112"/>
      <c r="E384" s="106"/>
      <c r="F384" s="146"/>
      <c r="G384" s="146"/>
      <c r="H384" s="146"/>
      <c r="I384" s="146"/>
      <c r="J384" s="146"/>
      <c r="K384" s="146"/>
      <c r="L384" s="146"/>
      <c r="M384" s="143"/>
      <c r="N384" s="146"/>
      <c r="O384" s="143"/>
      <c r="P384" s="146" t="s">
        <v>95</v>
      </c>
      <c r="Q384" s="143"/>
      <c r="R384" s="143" t="s">
        <v>95</v>
      </c>
      <c r="S384" s="143"/>
      <c r="T384" s="143"/>
      <c r="U384" s="143"/>
      <c r="V384" s="143" t="s">
        <v>95</v>
      </c>
      <c r="W384" s="112"/>
      <c r="X384" s="96" t="s">
        <v>95</v>
      </c>
      <c r="AQ384" s="103" t="s">
        <v>95</v>
      </c>
      <c r="AR384" s="103"/>
      <c r="AS384" s="103"/>
    </row>
    <row r="385" spans="2:45" ht="15.6" thickBot="1" x14ac:dyDescent="0.25">
      <c r="C385" s="155"/>
      <c r="D385" s="155"/>
      <c r="E385" s="156"/>
      <c r="F385" s="155"/>
      <c r="G385" s="155"/>
      <c r="H385" s="155"/>
      <c r="I385" s="157"/>
      <c r="J385" s="155"/>
      <c r="K385" s="155"/>
      <c r="L385" s="155"/>
      <c r="M385" s="155"/>
      <c r="N385" s="155"/>
      <c r="O385" s="155"/>
      <c r="P385" s="155" t="s">
        <v>95</v>
      </c>
      <c r="Q385" s="155"/>
      <c r="R385" s="155" t="s">
        <v>95</v>
      </c>
      <c r="S385" s="155"/>
      <c r="T385" s="155"/>
      <c r="U385" s="155"/>
      <c r="V385" s="155" t="s">
        <v>95</v>
      </c>
      <c r="W385" s="155"/>
      <c r="X385" s="96" t="s">
        <v>95</v>
      </c>
      <c r="AQ385" s="103" t="s">
        <v>95</v>
      </c>
      <c r="AR385" s="103"/>
      <c r="AS385" s="103"/>
    </row>
    <row r="386" spans="2:45" ht="18" customHeight="1" thickBot="1" x14ac:dyDescent="0.25">
      <c r="B386" s="96">
        <v>10</v>
      </c>
      <c r="C386" s="155"/>
      <c r="D386" s="158" t="s">
        <v>68</v>
      </c>
      <c r="E386" s="156" t="s">
        <v>100</v>
      </c>
      <c r="F386" s="248"/>
      <c r="G386" s="249"/>
      <c r="H386" s="250"/>
      <c r="I386" s="157"/>
      <c r="J386" s="88"/>
      <c r="K386" s="159"/>
      <c r="L386" s="88"/>
      <c r="M386" s="159"/>
      <c r="N386" s="88"/>
      <c r="O386" s="159"/>
      <c r="P386" s="153">
        <f>中間シート!D382</f>
        <v>0</v>
      </c>
      <c r="Q386" s="160"/>
      <c r="R386" s="153">
        <f>中間シート!G382</f>
        <v>0</v>
      </c>
      <c r="S386" s="160"/>
      <c r="T386" s="161" t="s">
        <v>315</v>
      </c>
      <c r="U386" s="160"/>
      <c r="V386" s="153">
        <f>中間シート!H382</f>
        <v>0</v>
      </c>
      <c r="W386" s="155"/>
      <c r="X386" s="96" t="str">
        <f>IF($B386&lt;=入力シート!$F$22,""&amp;中間シート!X308,"")</f>
        <v/>
      </c>
      <c r="AQ386" s="131">
        <f>中間シート!E308</f>
        <v>0</v>
      </c>
      <c r="AR386" s="103">
        <f>IF(F386="含まれている",1,IF(F386="含まれていない",2,0))</f>
        <v>0</v>
      </c>
      <c r="AS386" s="103" t="str">
        <f>IF(中間シート!N308=1,1,中間シート!P214)</f>
        <v/>
      </c>
    </row>
    <row r="387" spans="2:45" ht="5.0999999999999996" customHeight="1" thickBot="1" x14ac:dyDescent="0.25">
      <c r="C387" s="155"/>
      <c r="D387" s="155"/>
      <c r="E387" s="156"/>
      <c r="F387" s="160"/>
      <c r="G387" s="160"/>
      <c r="H387" s="160"/>
      <c r="I387" s="157"/>
      <c r="J387" s="159"/>
      <c r="K387" s="159"/>
      <c r="L387" s="159"/>
      <c r="M387" s="159"/>
      <c r="N387" s="159"/>
      <c r="O387" s="159"/>
      <c r="P387" s="160" t="s">
        <v>95</v>
      </c>
      <c r="Q387" s="160"/>
      <c r="R387" s="160" t="s">
        <v>95</v>
      </c>
      <c r="S387" s="160"/>
      <c r="T387" s="160"/>
      <c r="U387" s="160"/>
      <c r="V387" s="160" t="s">
        <v>95</v>
      </c>
      <c r="W387" s="155"/>
      <c r="X387" s="96" t="s">
        <v>95</v>
      </c>
      <c r="AQ387" s="103" t="s">
        <v>95</v>
      </c>
      <c r="AR387" s="103"/>
      <c r="AS387" s="103"/>
    </row>
    <row r="388" spans="2:45" ht="18" customHeight="1" thickBot="1" x14ac:dyDescent="0.25">
      <c r="B388" s="96">
        <v>10</v>
      </c>
      <c r="C388" s="155"/>
      <c r="D388" s="155"/>
      <c r="E388" s="156" t="s">
        <v>101</v>
      </c>
      <c r="F388" s="248"/>
      <c r="G388" s="249"/>
      <c r="H388" s="250"/>
      <c r="I388" s="157"/>
      <c r="J388" s="88"/>
      <c r="K388" s="159"/>
      <c r="L388" s="88"/>
      <c r="M388" s="159"/>
      <c r="N388" s="88"/>
      <c r="O388" s="159"/>
      <c r="P388" s="160" t="s">
        <v>95</v>
      </c>
      <c r="Q388" s="160"/>
      <c r="R388" s="160" t="s">
        <v>95</v>
      </c>
      <c r="S388" s="160"/>
      <c r="T388" s="160"/>
      <c r="U388" s="160"/>
      <c r="V388" s="160" t="s">
        <v>95</v>
      </c>
      <c r="W388" s="155"/>
      <c r="X388" s="96" t="str">
        <f>IF($B388&lt;=入力シート!$F$22,""&amp;中間シート!X309,"")</f>
        <v/>
      </c>
      <c r="AQ388" s="131">
        <f>中間シート!E309</f>
        <v>0</v>
      </c>
      <c r="AR388" s="103">
        <f>IF(F388="含まれている",1,IF(F388="含まれていない",2,0))</f>
        <v>0</v>
      </c>
      <c r="AS388" s="103" t="str">
        <f>IF(中間シート!N309=1,1,中間シート!P215)</f>
        <v/>
      </c>
    </row>
    <row r="389" spans="2:45" ht="5.0999999999999996" customHeight="1" thickBot="1" x14ac:dyDescent="0.25">
      <c r="C389" s="155"/>
      <c r="D389" s="155"/>
      <c r="E389" s="156"/>
      <c r="F389" s="160"/>
      <c r="G389" s="160"/>
      <c r="H389" s="160"/>
      <c r="I389" s="157"/>
      <c r="J389" s="159"/>
      <c r="K389" s="159"/>
      <c r="L389" s="159"/>
      <c r="M389" s="159"/>
      <c r="N389" s="159"/>
      <c r="O389" s="159"/>
      <c r="P389" s="160" t="s">
        <v>95</v>
      </c>
      <c r="Q389" s="160"/>
      <c r="R389" s="160" t="s">
        <v>95</v>
      </c>
      <c r="S389" s="160"/>
      <c r="T389" s="160"/>
      <c r="U389" s="160"/>
      <c r="V389" s="160" t="s">
        <v>95</v>
      </c>
      <c r="W389" s="155"/>
      <c r="X389" s="96" t="s">
        <v>95</v>
      </c>
      <c r="AQ389" s="131" t="s">
        <v>95</v>
      </c>
      <c r="AR389" s="103"/>
      <c r="AS389" s="103"/>
    </row>
    <row r="390" spans="2:45" ht="18" customHeight="1" thickBot="1" x14ac:dyDescent="0.25">
      <c r="B390" s="96">
        <v>10</v>
      </c>
      <c r="C390" s="155"/>
      <c r="D390" s="155"/>
      <c r="E390" s="156" t="s">
        <v>102</v>
      </c>
      <c r="F390" s="248"/>
      <c r="G390" s="249"/>
      <c r="H390" s="250"/>
      <c r="I390" s="157"/>
      <c r="J390" s="88"/>
      <c r="K390" s="159"/>
      <c r="L390" s="88"/>
      <c r="M390" s="159"/>
      <c r="N390" s="88"/>
      <c r="O390" s="159"/>
      <c r="P390" s="160" t="s">
        <v>95</v>
      </c>
      <c r="Q390" s="160"/>
      <c r="R390" s="160" t="s">
        <v>95</v>
      </c>
      <c r="S390" s="160"/>
      <c r="T390" s="160"/>
      <c r="U390" s="160"/>
      <c r="V390" s="160" t="s">
        <v>95</v>
      </c>
      <c r="W390" s="155"/>
      <c r="X390" s="96" t="str">
        <f>IF($B390&lt;=入力シート!$F$22,""&amp;中間シート!X310,"")</f>
        <v/>
      </c>
      <c r="AQ390" s="131">
        <f>中間シート!E310</f>
        <v>0</v>
      </c>
      <c r="AR390" s="103">
        <f>IF(F390="含まれている",1,IF(F390="含まれていない",2,0))</f>
        <v>0</v>
      </c>
      <c r="AS390" s="103" t="str">
        <f>IF(中間シート!N310=1,1,中間シート!P216)</f>
        <v/>
      </c>
    </row>
    <row r="391" spans="2:45" x14ac:dyDescent="0.2">
      <c r="C391" s="155"/>
      <c r="D391" s="155"/>
      <c r="E391" s="156"/>
      <c r="F391" s="159"/>
      <c r="G391" s="159"/>
      <c r="H391" s="159"/>
      <c r="I391" s="159"/>
      <c r="J391" s="159"/>
      <c r="K391" s="159"/>
      <c r="L391" s="159"/>
      <c r="M391" s="160"/>
      <c r="N391" s="159"/>
      <c r="O391" s="160"/>
      <c r="P391" s="159" t="s">
        <v>95</v>
      </c>
      <c r="Q391" s="160"/>
      <c r="R391" s="160" t="s">
        <v>95</v>
      </c>
      <c r="S391" s="160"/>
      <c r="T391" s="160"/>
      <c r="U391" s="160"/>
      <c r="V391" s="160" t="s">
        <v>95</v>
      </c>
      <c r="W391" s="155"/>
      <c r="X391" s="96" t="s">
        <v>95</v>
      </c>
      <c r="AQ391" s="103" t="s">
        <v>95</v>
      </c>
      <c r="AR391" s="103"/>
      <c r="AS391" s="103"/>
    </row>
    <row r="392" spans="2:45" ht="15.6" thickBot="1" x14ac:dyDescent="0.25">
      <c r="C392" s="112"/>
      <c r="D392" s="112"/>
      <c r="E392" s="151"/>
      <c r="F392" s="143"/>
      <c r="G392" s="143"/>
      <c r="H392" s="143"/>
      <c r="I392" s="144"/>
      <c r="J392" s="143"/>
      <c r="K392" s="143"/>
      <c r="L392" s="143"/>
      <c r="M392" s="143"/>
      <c r="N392" s="143"/>
      <c r="O392" s="143"/>
      <c r="P392" s="143" t="s">
        <v>95</v>
      </c>
      <c r="Q392" s="143"/>
      <c r="R392" s="143" t="s">
        <v>95</v>
      </c>
      <c r="S392" s="143"/>
      <c r="T392" s="143"/>
      <c r="U392" s="143"/>
      <c r="V392" s="143" t="s">
        <v>95</v>
      </c>
      <c r="W392" s="112"/>
      <c r="X392" s="96" t="s">
        <v>95</v>
      </c>
      <c r="AQ392" s="103" t="s">
        <v>95</v>
      </c>
      <c r="AR392" s="103"/>
      <c r="AS392" s="103"/>
    </row>
    <row r="393" spans="2:45" ht="18" customHeight="1" thickBot="1" x14ac:dyDescent="0.25">
      <c r="B393" s="96">
        <v>11</v>
      </c>
      <c r="C393" s="112"/>
      <c r="D393" s="105" t="s">
        <v>69</v>
      </c>
      <c r="E393" s="151" t="s">
        <v>100</v>
      </c>
      <c r="F393" s="248"/>
      <c r="G393" s="249"/>
      <c r="H393" s="250"/>
      <c r="I393" s="144"/>
      <c r="J393" s="88"/>
      <c r="K393" s="146"/>
      <c r="L393" s="88"/>
      <c r="M393" s="146"/>
      <c r="N393" s="88"/>
      <c r="O393" s="146"/>
      <c r="P393" s="153">
        <f>中間シート!D383</f>
        <v>0</v>
      </c>
      <c r="Q393" s="143"/>
      <c r="R393" s="153">
        <f>中間シート!G383</f>
        <v>0</v>
      </c>
      <c r="S393" s="143"/>
      <c r="T393" s="154" t="s">
        <v>315</v>
      </c>
      <c r="U393" s="143"/>
      <c r="V393" s="153">
        <f>中間シート!H383</f>
        <v>0</v>
      </c>
      <c r="W393" s="112"/>
      <c r="X393" s="96" t="str">
        <f>IF($B393&lt;=入力シート!$F$22,""&amp;中間シート!X311,"")</f>
        <v/>
      </c>
      <c r="AQ393" s="131">
        <f>中間シート!E311</f>
        <v>0</v>
      </c>
      <c r="AR393" s="103">
        <f>IF(F393="含まれている",1,IF(F393="含まれていない",2,0))</f>
        <v>0</v>
      </c>
      <c r="AS393" s="103" t="str">
        <f>IF(中間シート!N311=1,1,中間シート!P217)</f>
        <v/>
      </c>
    </row>
    <row r="394" spans="2:45" ht="5.0999999999999996" customHeight="1" thickBot="1" x14ac:dyDescent="0.25">
      <c r="C394" s="112"/>
      <c r="D394" s="112"/>
      <c r="E394" s="151"/>
      <c r="F394" s="143"/>
      <c r="G394" s="143"/>
      <c r="H394" s="143"/>
      <c r="I394" s="144"/>
      <c r="J394" s="146"/>
      <c r="K394" s="146"/>
      <c r="L394" s="146"/>
      <c r="M394" s="146"/>
      <c r="N394" s="146"/>
      <c r="O394" s="146"/>
      <c r="P394" s="143" t="s">
        <v>95</v>
      </c>
      <c r="Q394" s="143"/>
      <c r="R394" s="143" t="s">
        <v>95</v>
      </c>
      <c r="S394" s="143"/>
      <c r="T394" s="143"/>
      <c r="U394" s="143"/>
      <c r="V394" s="143" t="s">
        <v>95</v>
      </c>
      <c r="W394" s="112"/>
      <c r="X394" s="96" t="s">
        <v>95</v>
      </c>
      <c r="AQ394" s="103" t="s">
        <v>95</v>
      </c>
      <c r="AR394" s="103"/>
      <c r="AS394" s="103"/>
    </row>
    <row r="395" spans="2:45" ht="18" customHeight="1" thickBot="1" x14ac:dyDescent="0.25">
      <c r="B395" s="96">
        <v>11</v>
      </c>
      <c r="C395" s="112"/>
      <c r="D395" s="112"/>
      <c r="E395" s="151" t="s">
        <v>101</v>
      </c>
      <c r="F395" s="248"/>
      <c r="G395" s="249"/>
      <c r="H395" s="250"/>
      <c r="I395" s="144"/>
      <c r="J395" s="88"/>
      <c r="K395" s="146"/>
      <c r="L395" s="88"/>
      <c r="M395" s="146"/>
      <c r="N395" s="88"/>
      <c r="O395" s="146"/>
      <c r="P395" s="143" t="s">
        <v>95</v>
      </c>
      <c r="Q395" s="143"/>
      <c r="R395" s="143" t="s">
        <v>95</v>
      </c>
      <c r="S395" s="143"/>
      <c r="T395" s="143"/>
      <c r="U395" s="143"/>
      <c r="V395" s="143" t="s">
        <v>95</v>
      </c>
      <c r="W395" s="112"/>
      <c r="X395" s="96" t="str">
        <f>IF($B395&lt;=入力シート!$F$22,""&amp;中間シート!X312,"")</f>
        <v/>
      </c>
      <c r="AQ395" s="131">
        <f>中間シート!E312</f>
        <v>0</v>
      </c>
      <c r="AR395" s="103">
        <f>IF(F395="含まれている",1,IF(F395="含まれていない",2,0))</f>
        <v>0</v>
      </c>
      <c r="AS395" s="103" t="str">
        <f>IF(中間シート!N312=1,1,中間シート!P218)</f>
        <v/>
      </c>
    </row>
    <row r="396" spans="2:45" ht="5.0999999999999996" customHeight="1" thickBot="1" x14ac:dyDescent="0.25">
      <c r="C396" s="112"/>
      <c r="D396" s="112"/>
      <c r="E396" s="151"/>
      <c r="F396" s="143"/>
      <c r="G396" s="143"/>
      <c r="H396" s="143"/>
      <c r="I396" s="144"/>
      <c r="J396" s="146"/>
      <c r="K396" s="146"/>
      <c r="L396" s="146"/>
      <c r="M396" s="146"/>
      <c r="N396" s="146"/>
      <c r="O396" s="146"/>
      <c r="P396" s="143" t="s">
        <v>95</v>
      </c>
      <c r="Q396" s="143"/>
      <c r="R396" s="143" t="s">
        <v>95</v>
      </c>
      <c r="S396" s="143"/>
      <c r="T396" s="143"/>
      <c r="U396" s="143"/>
      <c r="V396" s="143" t="s">
        <v>95</v>
      </c>
      <c r="W396" s="112"/>
      <c r="X396" s="96" t="s">
        <v>95</v>
      </c>
      <c r="AQ396" s="131" t="s">
        <v>95</v>
      </c>
      <c r="AR396" s="103"/>
      <c r="AS396" s="103"/>
    </row>
    <row r="397" spans="2:45" ht="18" customHeight="1" thickBot="1" x14ac:dyDescent="0.25">
      <c r="B397" s="96">
        <v>11</v>
      </c>
      <c r="C397" s="112"/>
      <c r="D397" s="112"/>
      <c r="E397" s="151" t="s">
        <v>102</v>
      </c>
      <c r="F397" s="248"/>
      <c r="G397" s="249"/>
      <c r="H397" s="250"/>
      <c r="I397" s="144"/>
      <c r="J397" s="88"/>
      <c r="K397" s="146"/>
      <c r="L397" s="88"/>
      <c r="M397" s="146"/>
      <c r="N397" s="88"/>
      <c r="O397" s="146"/>
      <c r="P397" s="143" t="s">
        <v>95</v>
      </c>
      <c r="Q397" s="143"/>
      <c r="R397" s="143" t="s">
        <v>95</v>
      </c>
      <c r="S397" s="143"/>
      <c r="T397" s="143"/>
      <c r="U397" s="143"/>
      <c r="V397" s="143" t="s">
        <v>95</v>
      </c>
      <c r="W397" s="112"/>
      <c r="X397" s="96" t="str">
        <f>IF($B397&lt;=入力シート!$F$22,""&amp;中間シート!X313,"")</f>
        <v/>
      </c>
      <c r="AQ397" s="131">
        <f>中間シート!E313</f>
        <v>0</v>
      </c>
      <c r="AR397" s="103">
        <f>IF(F397="含まれている",1,IF(F397="含まれていない",2,0))</f>
        <v>0</v>
      </c>
      <c r="AS397" s="103" t="str">
        <f>IF(中間シート!N313=1,1,中間シート!P219)</f>
        <v/>
      </c>
    </row>
    <row r="398" spans="2:45" x14ac:dyDescent="0.2">
      <c r="C398" s="112"/>
      <c r="D398" s="112"/>
      <c r="E398" s="106"/>
      <c r="F398" s="146"/>
      <c r="G398" s="146"/>
      <c r="H398" s="146"/>
      <c r="I398" s="146"/>
      <c r="J398" s="146"/>
      <c r="K398" s="146"/>
      <c r="L398" s="146"/>
      <c r="M398" s="143"/>
      <c r="N398" s="146"/>
      <c r="O398" s="143"/>
      <c r="P398" s="146" t="s">
        <v>95</v>
      </c>
      <c r="Q398" s="143"/>
      <c r="R398" s="143" t="s">
        <v>95</v>
      </c>
      <c r="S398" s="143"/>
      <c r="T398" s="143"/>
      <c r="U398" s="143"/>
      <c r="V398" s="143" t="s">
        <v>95</v>
      </c>
      <c r="W398" s="112"/>
      <c r="X398" s="96" t="s">
        <v>95</v>
      </c>
      <c r="AQ398" s="103" t="s">
        <v>95</v>
      </c>
      <c r="AR398" s="103"/>
      <c r="AS398" s="103"/>
    </row>
    <row r="399" spans="2:45" ht="15.6" thickBot="1" x14ac:dyDescent="0.25">
      <c r="C399" s="155"/>
      <c r="D399" s="155"/>
      <c r="E399" s="156"/>
      <c r="F399" s="155"/>
      <c r="G399" s="155"/>
      <c r="H399" s="155"/>
      <c r="I399" s="157"/>
      <c r="J399" s="155"/>
      <c r="K399" s="155"/>
      <c r="L399" s="155"/>
      <c r="M399" s="155"/>
      <c r="N399" s="155"/>
      <c r="O399" s="155"/>
      <c r="P399" s="155" t="s">
        <v>95</v>
      </c>
      <c r="Q399" s="155"/>
      <c r="R399" s="155" t="s">
        <v>95</v>
      </c>
      <c r="S399" s="155"/>
      <c r="T399" s="155"/>
      <c r="U399" s="155"/>
      <c r="V399" s="155" t="s">
        <v>95</v>
      </c>
      <c r="W399" s="155"/>
      <c r="X399" s="96" t="s">
        <v>95</v>
      </c>
      <c r="AQ399" s="103" t="s">
        <v>95</v>
      </c>
      <c r="AR399" s="103"/>
      <c r="AS399" s="103"/>
    </row>
    <row r="400" spans="2:45" ht="18" customHeight="1" thickBot="1" x14ac:dyDescent="0.25">
      <c r="B400" s="96">
        <v>12</v>
      </c>
      <c r="C400" s="155"/>
      <c r="D400" s="158" t="s">
        <v>70</v>
      </c>
      <c r="E400" s="156" t="s">
        <v>100</v>
      </c>
      <c r="F400" s="248"/>
      <c r="G400" s="249"/>
      <c r="H400" s="250"/>
      <c r="I400" s="157"/>
      <c r="J400" s="88"/>
      <c r="K400" s="159"/>
      <c r="L400" s="88"/>
      <c r="M400" s="159"/>
      <c r="N400" s="88"/>
      <c r="O400" s="159"/>
      <c r="P400" s="153">
        <f>中間シート!D384</f>
        <v>0</v>
      </c>
      <c r="Q400" s="160"/>
      <c r="R400" s="153">
        <f>中間シート!G384</f>
        <v>0</v>
      </c>
      <c r="S400" s="160"/>
      <c r="T400" s="161" t="s">
        <v>315</v>
      </c>
      <c r="U400" s="160"/>
      <c r="V400" s="153">
        <f>中間シート!H384</f>
        <v>0</v>
      </c>
      <c r="W400" s="155"/>
      <c r="X400" s="96" t="str">
        <f>IF($B400&lt;=入力シート!$F$22,""&amp;中間シート!X314,"")</f>
        <v/>
      </c>
      <c r="AQ400" s="131">
        <f>中間シート!E314</f>
        <v>0</v>
      </c>
      <c r="AR400" s="103">
        <f>IF(F400="含まれている",1,IF(F400="含まれていない",2,0))</f>
        <v>0</v>
      </c>
      <c r="AS400" s="103" t="str">
        <f>IF(中間シート!N314=1,1,中間シート!P220)</f>
        <v/>
      </c>
    </row>
    <row r="401" spans="2:45" ht="5.0999999999999996" customHeight="1" thickBot="1" x14ac:dyDescent="0.25">
      <c r="C401" s="155"/>
      <c r="D401" s="155"/>
      <c r="E401" s="156"/>
      <c r="F401" s="160"/>
      <c r="G401" s="160"/>
      <c r="H401" s="160"/>
      <c r="I401" s="157"/>
      <c r="J401" s="159"/>
      <c r="K401" s="159"/>
      <c r="L401" s="159"/>
      <c r="M401" s="159"/>
      <c r="N401" s="159"/>
      <c r="O401" s="159"/>
      <c r="P401" s="160" t="s">
        <v>95</v>
      </c>
      <c r="Q401" s="160"/>
      <c r="R401" s="160" t="s">
        <v>95</v>
      </c>
      <c r="S401" s="160"/>
      <c r="T401" s="160"/>
      <c r="U401" s="160"/>
      <c r="V401" s="160" t="s">
        <v>95</v>
      </c>
      <c r="W401" s="155"/>
      <c r="X401" s="96" t="s">
        <v>95</v>
      </c>
      <c r="AQ401" s="103" t="s">
        <v>95</v>
      </c>
      <c r="AR401" s="103"/>
      <c r="AS401" s="103"/>
    </row>
    <row r="402" spans="2:45" ht="18" customHeight="1" thickBot="1" x14ac:dyDescent="0.25">
      <c r="B402" s="96">
        <v>12</v>
      </c>
      <c r="C402" s="155"/>
      <c r="D402" s="155"/>
      <c r="E402" s="156" t="s">
        <v>101</v>
      </c>
      <c r="F402" s="248"/>
      <c r="G402" s="249"/>
      <c r="H402" s="250"/>
      <c r="I402" s="157"/>
      <c r="J402" s="88"/>
      <c r="K402" s="159"/>
      <c r="L402" s="88"/>
      <c r="M402" s="159"/>
      <c r="N402" s="88"/>
      <c r="O402" s="159"/>
      <c r="P402" s="160" t="s">
        <v>95</v>
      </c>
      <c r="Q402" s="160"/>
      <c r="R402" s="160" t="s">
        <v>95</v>
      </c>
      <c r="S402" s="160"/>
      <c r="T402" s="160"/>
      <c r="U402" s="160"/>
      <c r="V402" s="160" t="s">
        <v>95</v>
      </c>
      <c r="W402" s="155"/>
      <c r="X402" s="96" t="str">
        <f>IF($B402&lt;=入力シート!$F$22,""&amp;中間シート!X315,"")</f>
        <v/>
      </c>
      <c r="AQ402" s="131">
        <f>中間シート!E315</f>
        <v>0</v>
      </c>
      <c r="AR402" s="103">
        <f>IF(F402="含まれている",1,IF(F402="含まれていない",2,0))</f>
        <v>0</v>
      </c>
      <c r="AS402" s="103" t="str">
        <f>IF(中間シート!N315=1,1,中間シート!P221)</f>
        <v/>
      </c>
    </row>
    <row r="403" spans="2:45" ht="5.0999999999999996" customHeight="1" thickBot="1" x14ac:dyDescent="0.25">
      <c r="C403" s="155"/>
      <c r="D403" s="155"/>
      <c r="E403" s="156"/>
      <c r="F403" s="160"/>
      <c r="G403" s="160"/>
      <c r="H403" s="160"/>
      <c r="I403" s="157"/>
      <c r="J403" s="159"/>
      <c r="K403" s="159"/>
      <c r="L403" s="159"/>
      <c r="M403" s="159"/>
      <c r="N403" s="159"/>
      <c r="O403" s="159"/>
      <c r="P403" s="160" t="s">
        <v>95</v>
      </c>
      <c r="Q403" s="160"/>
      <c r="R403" s="160" t="s">
        <v>95</v>
      </c>
      <c r="S403" s="160"/>
      <c r="T403" s="160"/>
      <c r="U403" s="160"/>
      <c r="V403" s="160" t="s">
        <v>95</v>
      </c>
      <c r="W403" s="155"/>
      <c r="X403" s="96" t="s">
        <v>95</v>
      </c>
      <c r="AQ403" s="131" t="s">
        <v>95</v>
      </c>
      <c r="AR403" s="103"/>
      <c r="AS403" s="103"/>
    </row>
    <row r="404" spans="2:45" ht="18" customHeight="1" thickBot="1" x14ac:dyDescent="0.25">
      <c r="B404" s="96">
        <v>12</v>
      </c>
      <c r="C404" s="155"/>
      <c r="D404" s="155"/>
      <c r="E404" s="156" t="s">
        <v>102</v>
      </c>
      <c r="F404" s="248"/>
      <c r="G404" s="249"/>
      <c r="H404" s="250"/>
      <c r="I404" s="157"/>
      <c r="J404" s="88"/>
      <c r="K404" s="159"/>
      <c r="L404" s="88"/>
      <c r="M404" s="159"/>
      <c r="N404" s="88"/>
      <c r="O404" s="159"/>
      <c r="P404" s="160" t="s">
        <v>95</v>
      </c>
      <c r="Q404" s="160"/>
      <c r="R404" s="160" t="s">
        <v>95</v>
      </c>
      <c r="S404" s="160"/>
      <c r="T404" s="160"/>
      <c r="U404" s="160"/>
      <c r="V404" s="160" t="s">
        <v>95</v>
      </c>
      <c r="W404" s="155"/>
      <c r="X404" s="96" t="str">
        <f>IF($B404&lt;=入力シート!$F$22,""&amp;中間シート!X316,"")</f>
        <v/>
      </c>
      <c r="AQ404" s="131">
        <f>中間シート!E316</f>
        <v>0</v>
      </c>
      <c r="AR404" s="103">
        <f>IF(F404="含まれている",1,IF(F404="含まれていない",2,0))</f>
        <v>0</v>
      </c>
      <c r="AS404" s="103" t="str">
        <f>IF(中間シート!N316=1,1,中間シート!P222)</f>
        <v/>
      </c>
    </row>
    <row r="405" spans="2:45" x14ac:dyDescent="0.2">
      <c r="C405" s="155"/>
      <c r="D405" s="155"/>
      <c r="E405" s="156"/>
      <c r="F405" s="159"/>
      <c r="G405" s="159"/>
      <c r="H405" s="159"/>
      <c r="I405" s="159"/>
      <c r="J405" s="159"/>
      <c r="K405" s="159"/>
      <c r="L405" s="159"/>
      <c r="M405" s="160"/>
      <c r="N405" s="159"/>
      <c r="O405" s="160"/>
      <c r="P405" s="159" t="s">
        <v>95</v>
      </c>
      <c r="Q405" s="160"/>
      <c r="R405" s="160" t="s">
        <v>95</v>
      </c>
      <c r="S405" s="160"/>
      <c r="T405" s="160"/>
      <c r="U405" s="160"/>
      <c r="V405" s="160" t="s">
        <v>95</v>
      </c>
      <c r="W405" s="155"/>
      <c r="X405" s="96" t="s">
        <v>95</v>
      </c>
      <c r="AQ405" s="103" t="s">
        <v>95</v>
      </c>
      <c r="AR405" s="103"/>
      <c r="AS405" s="103"/>
    </row>
    <row r="406" spans="2:45" ht="15.6" thickBot="1" x14ac:dyDescent="0.25">
      <c r="C406" s="112"/>
      <c r="D406" s="112"/>
      <c r="E406" s="151"/>
      <c r="F406" s="143"/>
      <c r="G406" s="143"/>
      <c r="H406" s="143"/>
      <c r="I406" s="144"/>
      <c r="J406" s="143"/>
      <c r="K406" s="143"/>
      <c r="L406" s="143"/>
      <c r="M406" s="143"/>
      <c r="N406" s="143"/>
      <c r="O406" s="143"/>
      <c r="P406" s="143" t="s">
        <v>95</v>
      </c>
      <c r="Q406" s="143"/>
      <c r="R406" s="143" t="s">
        <v>95</v>
      </c>
      <c r="S406" s="143"/>
      <c r="T406" s="143"/>
      <c r="U406" s="143"/>
      <c r="V406" s="143" t="s">
        <v>95</v>
      </c>
      <c r="W406" s="112"/>
      <c r="X406" s="96" t="s">
        <v>95</v>
      </c>
      <c r="AQ406" s="103" t="s">
        <v>95</v>
      </c>
      <c r="AR406" s="103"/>
      <c r="AS406" s="103"/>
    </row>
    <row r="407" spans="2:45" ht="18" customHeight="1" thickBot="1" x14ac:dyDescent="0.25">
      <c r="B407" s="96">
        <v>13</v>
      </c>
      <c r="C407" s="112"/>
      <c r="D407" s="105" t="s">
        <v>71</v>
      </c>
      <c r="E407" s="151" t="s">
        <v>100</v>
      </c>
      <c r="F407" s="248"/>
      <c r="G407" s="249"/>
      <c r="H407" s="250"/>
      <c r="I407" s="144"/>
      <c r="J407" s="88"/>
      <c r="K407" s="146"/>
      <c r="L407" s="88"/>
      <c r="M407" s="146"/>
      <c r="N407" s="88"/>
      <c r="O407" s="146"/>
      <c r="P407" s="153">
        <f>中間シート!D385</f>
        <v>0</v>
      </c>
      <c r="Q407" s="143"/>
      <c r="R407" s="153">
        <f>中間シート!G385</f>
        <v>0</v>
      </c>
      <c r="S407" s="143"/>
      <c r="T407" s="154" t="s">
        <v>315</v>
      </c>
      <c r="U407" s="143"/>
      <c r="V407" s="153">
        <f>中間シート!H385</f>
        <v>0</v>
      </c>
      <c r="W407" s="112"/>
      <c r="X407" s="96" t="str">
        <f>IF($B407&lt;=入力シート!$F$22,""&amp;中間シート!X317,"")</f>
        <v/>
      </c>
      <c r="AQ407" s="131">
        <f>中間シート!E317</f>
        <v>0</v>
      </c>
      <c r="AR407" s="103">
        <f>IF(F407="含まれている",1,IF(F407="含まれていない",2,0))</f>
        <v>0</v>
      </c>
      <c r="AS407" s="103" t="str">
        <f>IF(中間シート!N317=1,1,中間シート!P223)</f>
        <v/>
      </c>
    </row>
    <row r="408" spans="2:45" ht="5.0999999999999996" customHeight="1" thickBot="1" x14ac:dyDescent="0.25">
      <c r="C408" s="112"/>
      <c r="D408" s="112"/>
      <c r="E408" s="151"/>
      <c r="F408" s="143"/>
      <c r="G408" s="143"/>
      <c r="H408" s="143"/>
      <c r="I408" s="144"/>
      <c r="J408" s="146"/>
      <c r="K408" s="146"/>
      <c r="L408" s="146"/>
      <c r="M408" s="146"/>
      <c r="N408" s="146"/>
      <c r="O408" s="146"/>
      <c r="P408" s="143" t="s">
        <v>95</v>
      </c>
      <c r="Q408" s="143"/>
      <c r="R408" s="143" t="s">
        <v>95</v>
      </c>
      <c r="S408" s="143"/>
      <c r="T408" s="143"/>
      <c r="U408" s="143"/>
      <c r="V408" s="143" t="s">
        <v>95</v>
      </c>
      <c r="W408" s="112"/>
      <c r="X408" s="96" t="s">
        <v>95</v>
      </c>
      <c r="AQ408" s="103" t="s">
        <v>95</v>
      </c>
      <c r="AR408" s="103"/>
      <c r="AS408" s="103"/>
    </row>
    <row r="409" spans="2:45" ht="18" customHeight="1" thickBot="1" x14ac:dyDescent="0.25">
      <c r="B409" s="96">
        <v>13</v>
      </c>
      <c r="C409" s="112"/>
      <c r="D409" s="112"/>
      <c r="E409" s="151" t="s">
        <v>101</v>
      </c>
      <c r="F409" s="248"/>
      <c r="G409" s="249"/>
      <c r="H409" s="250"/>
      <c r="I409" s="144"/>
      <c r="J409" s="88"/>
      <c r="K409" s="146"/>
      <c r="L409" s="88"/>
      <c r="M409" s="146"/>
      <c r="N409" s="88"/>
      <c r="O409" s="146"/>
      <c r="P409" s="143" t="s">
        <v>95</v>
      </c>
      <c r="Q409" s="143"/>
      <c r="R409" s="143" t="s">
        <v>95</v>
      </c>
      <c r="S409" s="143"/>
      <c r="T409" s="143"/>
      <c r="U409" s="143"/>
      <c r="V409" s="143" t="s">
        <v>95</v>
      </c>
      <c r="W409" s="112"/>
      <c r="X409" s="96" t="str">
        <f>IF($B409&lt;=入力シート!$F$22,""&amp;中間シート!X318,"")</f>
        <v/>
      </c>
      <c r="AQ409" s="131">
        <f>中間シート!E318</f>
        <v>0</v>
      </c>
      <c r="AR409" s="103">
        <f>IF(F409="含まれている",1,IF(F409="含まれていない",2,0))</f>
        <v>0</v>
      </c>
      <c r="AS409" s="103" t="str">
        <f>IF(中間シート!N318=1,1,中間シート!P224)</f>
        <v/>
      </c>
    </row>
    <row r="410" spans="2:45" ht="5.0999999999999996" customHeight="1" thickBot="1" x14ac:dyDescent="0.25">
      <c r="C410" s="112"/>
      <c r="D410" s="112"/>
      <c r="E410" s="151"/>
      <c r="F410" s="143"/>
      <c r="G410" s="143"/>
      <c r="H410" s="143"/>
      <c r="I410" s="144"/>
      <c r="J410" s="146"/>
      <c r="K410" s="146"/>
      <c r="L410" s="146"/>
      <c r="M410" s="146"/>
      <c r="N410" s="146"/>
      <c r="O410" s="146"/>
      <c r="P410" s="143" t="s">
        <v>95</v>
      </c>
      <c r="Q410" s="143"/>
      <c r="R410" s="143" t="s">
        <v>95</v>
      </c>
      <c r="S410" s="143"/>
      <c r="T410" s="143"/>
      <c r="U410" s="143"/>
      <c r="V410" s="143" t="s">
        <v>95</v>
      </c>
      <c r="W410" s="112"/>
      <c r="X410" s="96" t="s">
        <v>95</v>
      </c>
      <c r="AQ410" s="131" t="s">
        <v>95</v>
      </c>
      <c r="AR410" s="103"/>
      <c r="AS410" s="103"/>
    </row>
    <row r="411" spans="2:45" ht="18" customHeight="1" thickBot="1" x14ac:dyDescent="0.25">
      <c r="B411" s="96">
        <v>13</v>
      </c>
      <c r="C411" s="112"/>
      <c r="D411" s="112"/>
      <c r="E411" s="151" t="s">
        <v>102</v>
      </c>
      <c r="F411" s="248"/>
      <c r="G411" s="249"/>
      <c r="H411" s="250"/>
      <c r="I411" s="144"/>
      <c r="J411" s="88"/>
      <c r="K411" s="146"/>
      <c r="L411" s="88"/>
      <c r="M411" s="146"/>
      <c r="N411" s="88"/>
      <c r="O411" s="146"/>
      <c r="P411" s="143" t="s">
        <v>95</v>
      </c>
      <c r="Q411" s="143"/>
      <c r="R411" s="143" t="s">
        <v>95</v>
      </c>
      <c r="S411" s="143"/>
      <c r="T411" s="143"/>
      <c r="U411" s="143"/>
      <c r="V411" s="143" t="s">
        <v>95</v>
      </c>
      <c r="W411" s="112"/>
      <c r="X411" s="96" t="str">
        <f>IF($B411&lt;=入力シート!$F$22,""&amp;中間シート!X319,"")</f>
        <v/>
      </c>
      <c r="AQ411" s="131">
        <f>中間シート!E319</f>
        <v>0</v>
      </c>
      <c r="AR411" s="103">
        <f>IF(F411="含まれている",1,IF(F411="含まれていない",2,0))</f>
        <v>0</v>
      </c>
      <c r="AS411" s="103" t="str">
        <f>IF(中間シート!N319=1,1,中間シート!P225)</f>
        <v/>
      </c>
    </row>
    <row r="412" spans="2:45" x14ac:dyDescent="0.2">
      <c r="C412" s="112"/>
      <c r="D412" s="112"/>
      <c r="E412" s="106"/>
      <c r="F412" s="146"/>
      <c r="G412" s="146"/>
      <c r="H412" s="146"/>
      <c r="I412" s="146"/>
      <c r="J412" s="146"/>
      <c r="K412" s="146"/>
      <c r="L412" s="146"/>
      <c r="M412" s="143"/>
      <c r="N412" s="146"/>
      <c r="O412" s="143"/>
      <c r="P412" s="146" t="s">
        <v>95</v>
      </c>
      <c r="Q412" s="143"/>
      <c r="R412" s="143" t="s">
        <v>95</v>
      </c>
      <c r="S412" s="143"/>
      <c r="T412" s="143"/>
      <c r="U412" s="143"/>
      <c r="V412" s="143" t="s">
        <v>95</v>
      </c>
      <c r="W412" s="112"/>
      <c r="X412" s="96" t="s">
        <v>95</v>
      </c>
      <c r="AQ412" s="103" t="s">
        <v>95</v>
      </c>
      <c r="AR412" s="103"/>
      <c r="AS412" s="103"/>
    </row>
    <row r="413" spans="2:45" ht="15.6" thickBot="1" x14ac:dyDescent="0.25">
      <c r="C413" s="155"/>
      <c r="D413" s="155"/>
      <c r="E413" s="156"/>
      <c r="F413" s="155"/>
      <c r="G413" s="155"/>
      <c r="H413" s="155"/>
      <c r="I413" s="157"/>
      <c r="J413" s="155"/>
      <c r="K413" s="155"/>
      <c r="L413" s="155"/>
      <c r="M413" s="155"/>
      <c r="N413" s="155"/>
      <c r="O413" s="155"/>
      <c r="P413" s="155" t="s">
        <v>95</v>
      </c>
      <c r="Q413" s="155"/>
      <c r="R413" s="155" t="s">
        <v>95</v>
      </c>
      <c r="S413" s="155"/>
      <c r="T413" s="155"/>
      <c r="U413" s="155"/>
      <c r="V413" s="155" t="s">
        <v>95</v>
      </c>
      <c r="W413" s="155"/>
      <c r="X413" s="96" t="s">
        <v>95</v>
      </c>
      <c r="AQ413" s="103" t="s">
        <v>95</v>
      </c>
      <c r="AR413" s="103"/>
      <c r="AS413" s="103"/>
    </row>
    <row r="414" spans="2:45" ht="18" customHeight="1" thickBot="1" x14ac:dyDescent="0.25">
      <c r="B414" s="96">
        <v>14</v>
      </c>
      <c r="C414" s="155"/>
      <c r="D414" s="158" t="s">
        <v>72</v>
      </c>
      <c r="E414" s="156" t="s">
        <v>100</v>
      </c>
      <c r="F414" s="248"/>
      <c r="G414" s="249"/>
      <c r="H414" s="250"/>
      <c r="I414" s="157"/>
      <c r="J414" s="88"/>
      <c r="K414" s="159"/>
      <c r="L414" s="88"/>
      <c r="M414" s="159"/>
      <c r="N414" s="88"/>
      <c r="O414" s="159"/>
      <c r="P414" s="153">
        <f>中間シート!D386</f>
        <v>0</v>
      </c>
      <c r="Q414" s="160"/>
      <c r="R414" s="153">
        <f>中間シート!G386</f>
        <v>0</v>
      </c>
      <c r="S414" s="160"/>
      <c r="T414" s="161" t="s">
        <v>315</v>
      </c>
      <c r="U414" s="160"/>
      <c r="V414" s="153">
        <f>中間シート!H386</f>
        <v>0</v>
      </c>
      <c r="W414" s="155"/>
      <c r="X414" s="96" t="str">
        <f>IF($B414&lt;=入力シート!$F$22,""&amp;中間シート!X320,"")</f>
        <v/>
      </c>
      <c r="AQ414" s="131">
        <f>中間シート!E320</f>
        <v>0</v>
      </c>
      <c r="AR414" s="103">
        <f>IF(F414="含まれている",1,IF(F414="含まれていない",2,0))</f>
        <v>0</v>
      </c>
      <c r="AS414" s="103" t="str">
        <f>IF(中間シート!N320=1,1,中間シート!P226)</f>
        <v/>
      </c>
    </row>
    <row r="415" spans="2:45" ht="5.0999999999999996" customHeight="1" thickBot="1" x14ac:dyDescent="0.25">
      <c r="C415" s="155"/>
      <c r="D415" s="155"/>
      <c r="E415" s="156"/>
      <c r="F415" s="160"/>
      <c r="G415" s="160"/>
      <c r="H415" s="160"/>
      <c r="I415" s="157"/>
      <c r="J415" s="159"/>
      <c r="K415" s="159"/>
      <c r="L415" s="159"/>
      <c r="M415" s="159"/>
      <c r="N415" s="159"/>
      <c r="O415" s="159"/>
      <c r="P415" s="160" t="s">
        <v>95</v>
      </c>
      <c r="Q415" s="160"/>
      <c r="R415" s="160" t="s">
        <v>95</v>
      </c>
      <c r="S415" s="160"/>
      <c r="T415" s="160"/>
      <c r="U415" s="160"/>
      <c r="V415" s="160" t="s">
        <v>95</v>
      </c>
      <c r="W415" s="155"/>
      <c r="X415" s="96" t="s">
        <v>95</v>
      </c>
      <c r="AQ415" s="103" t="s">
        <v>95</v>
      </c>
      <c r="AR415" s="103"/>
      <c r="AS415" s="103"/>
    </row>
    <row r="416" spans="2:45" ht="18" customHeight="1" thickBot="1" x14ac:dyDescent="0.25">
      <c r="B416" s="96">
        <v>14</v>
      </c>
      <c r="C416" s="155"/>
      <c r="D416" s="155"/>
      <c r="E416" s="156" t="s">
        <v>101</v>
      </c>
      <c r="F416" s="248"/>
      <c r="G416" s="249"/>
      <c r="H416" s="250"/>
      <c r="I416" s="157"/>
      <c r="J416" s="88"/>
      <c r="K416" s="159"/>
      <c r="L416" s="88"/>
      <c r="M416" s="159"/>
      <c r="N416" s="88"/>
      <c r="O416" s="159"/>
      <c r="P416" s="160" t="s">
        <v>95</v>
      </c>
      <c r="Q416" s="160"/>
      <c r="R416" s="160" t="s">
        <v>95</v>
      </c>
      <c r="S416" s="160"/>
      <c r="T416" s="160"/>
      <c r="U416" s="160"/>
      <c r="V416" s="160" t="s">
        <v>95</v>
      </c>
      <c r="W416" s="155"/>
      <c r="X416" s="96" t="str">
        <f>IF($B416&lt;=入力シート!$F$22,""&amp;中間シート!X321,"")</f>
        <v/>
      </c>
      <c r="AQ416" s="131">
        <f>中間シート!E321</f>
        <v>0</v>
      </c>
      <c r="AR416" s="103">
        <f>IF(F416="含まれている",1,IF(F416="含まれていない",2,0))</f>
        <v>0</v>
      </c>
      <c r="AS416" s="103" t="str">
        <f>IF(中間シート!N321=1,1,中間シート!P227)</f>
        <v/>
      </c>
    </row>
    <row r="417" spans="2:45" ht="5.0999999999999996" customHeight="1" thickBot="1" x14ac:dyDescent="0.25">
      <c r="C417" s="155"/>
      <c r="D417" s="155"/>
      <c r="E417" s="156"/>
      <c r="F417" s="160"/>
      <c r="G417" s="160"/>
      <c r="H417" s="160"/>
      <c r="I417" s="157"/>
      <c r="J417" s="159"/>
      <c r="K417" s="159"/>
      <c r="L417" s="159"/>
      <c r="M417" s="159"/>
      <c r="N417" s="159"/>
      <c r="O417" s="159"/>
      <c r="P417" s="160" t="s">
        <v>95</v>
      </c>
      <c r="Q417" s="160"/>
      <c r="R417" s="160" t="s">
        <v>95</v>
      </c>
      <c r="S417" s="160"/>
      <c r="T417" s="160"/>
      <c r="U417" s="160"/>
      <c r="V417" s="160" t="s">
        <v>95</v>
      </c>
      <c r="W417" s="155"/>
      <c r="X417" s="96" t="s">
        <v>95</v>
      </c>
      <c r="AQ417" s="131" t="s">
        <v>95</v>
      </c>
      <c r="AR417" s="103"/>
      <c r="AS417" s="103"/>
    </row>
    <row r="418" spans="2:45" ht="18" customHeight="1" thickBot="1" x14ac:dyDescent="0.25">
      <c r="B418" s="96">
        <v>14</v>
      </c>
      <c r="C418" s="155"/>
      <c r="D418" s="155"/>
      <c r="E418" s="156" t="s">
        <v>102</v>
      </c>
      <c r="F418" s="248"/>
      <c r="G418" s="249"/>
      <c r="H418" s="250"/>
      <c r="I418" s="157"/>
      <c r="J418" s="88"/>
      <c r="K418" s="159"/>
      <c r="L418" s="88"/>
      <c r="M418" s="159"/>
      <c r="N418" s="88"/>
      <c r="O418" s="159"/>
      <c r="P418" s="160" t="s">
        <v>95</v>
      </c>
      <c r="Q418" s="160"/>
      <c r="R418" s="160" t="s">
        <v>95</v>
      </c>
      <c r="S418" s="160"/>
      <c r="T418" s="160"/>
      <c r="U418" s="160"/>
      <c r="V418" s="160" t="s">
        <v>95</v>
      </c>
      <c r="W418" s="155"/>
      <c r="X418" s="96" t="str">
        <f>IF($B418&lt;=入力シート!$F$22,""&amp;中間シート!X322,"")</f>
        <v/>
      </c>
      <c r="AQ418" s="131">
        <f>中間シート!E322</f>
        <v>0</v>
      </c>
      <c r="AR418" s="103">
        <f>IF(F418="含まれている",1,IF(F418="含まれていない",2,0))</f>
        <v>0</v>
      </c>
      <c r="AS418" s="103" t="str">
        <f>IF(中間シート!N322=1,1,中間シート!P228)</f>
        <v/>
      </c>
    </row>
    <row r="419" spans="2:45" x14ac:dyDescent="0.2">
      <c r="C419" s="155"/>
      <c r="D419" s="155"/>
      <c r="E419" s="156"/>
      <c r="F419" s="159"/>
      <c r="G419" s="159"/>
      <c r="H419" s="159"/>
      <c r="I419" s="159"/>
      <c r="J419" s="159"/>
      <c r="K419" s="159"/>
      <c r="L419" s="159"/>
      <c r="M419" s="160"/>
      <c r="N419" s="159"/>
      <c r="O419" s="160"/>
      <c r="P419" s="159" t="s">
        <v>95</v>
      </c>
      <c r="Q419" s="160"/>
      <c r="R419" s="160" t="s">
        <v>95</v>
      </c>
      <c r="S419" s="160"/>
      <c r="T419" s="160"/>
      <c r="U419" s="160"/>
      <c r="V419" s="160" t="s">
        <v>95</v>
      </c>
      <c r="W419" s="155"/>
      <c r="X419" s="96" t="s">
        <v>95</v>
      </c>
      <c r="AQ419" s="103" t="s">
        <v>95</v>
      </c>
      <c r="AR419" s="103"/>
      <c r="AS419" s="103"/>
    </row>
    <row r="420" spans="2:45" ht="15.6" thickBot="1" x14ac:dyDescent="0.25">
      <c r="C420" s="112"/>
      <c r="D420" s="112"/>
      <c r="E420" s="151"/>
      <c r="F420" s="143"/>
      <c r="G420" s="143"/>
      <c r="H420" s="143"/>
      <c r="I420" s="144"/>
      <c r="J420" s="143"/>
      <c r="K420" s="143"/>
      <c r="L420" s="143"/>
      <c r="M420" s="143"/>
      <c r="N420" s="143"/>
      <c r="O420" s="143"/>
      <c r="P420" s="143" t="s">
        <v>95</v>
      </c>
      <c r="Q420" s="143"/>
      <c r="R420" s="143" t="s">
        <v>95</v>
      </c>
      <c r="S420" s="143"/>
      <c r="T420" s="143"/>
      <c r="U420" s="143"/>
      <c r="V420" s="143" t="s">
        <v>95</v>
      </c>
      <c r="W420" s="112"/>
      <c r="X420" s="96" t="s">
        <v>95</v>
      </c>
      <c r="AQ420" s="103" t="s">
        <v>95</v>
      </c>
      <c r="AR420" s="103"/>
      <c r="AS420" s="103"/>
    </row>
    <row r="421" spans="2:45" ht="18" customHeight="1" thickBot="1" x14ac:dyDescent="0.25">
      <c r="B421" s="96">
        <v>15</v>
      </c>
      <c r="C421" s="112"/>
      <c r="D421" s="105" t="s">
        <v>73</v>
      </c>
      <c r="E421" s="151" t="s">
        <v>100</v>
      </c>
      <c r="F421" s="248"/>
      <c r="G421" s="249"/>
      <c r="H421" s="250"/>
      <c r="I421" s="144"/>
      <c r="J421" s="88"/>
      <c r="K421" s="146"/>
      <c r="L421" s="88"/>
      <c r="M421" s="146"/>
      <c r="N421" s="88"/>
      <c r="O421" s="146"/>
      <c r="P421" s="153">
        <f>中間シート!D387</f>
        <v>0</v>
      </c>
      <c r="Q421" s="143"/>
      <c r="R421" s="153">
        <f>中間シート!G387</f>
        <v>0</v>
      </c>
      <c r="S421" s="143"/>
      <c r="T421" s="154" t="s">
        <v>315</v>
      </c>
      <c r="U421" s="143"/>
      <c r="V421" s="153">
        <f>中間シート!H387</f>
        <v>0</v>
      </c>
      <c r="W421" s="112"/>
      <c r="X421" s="96" t="str">
        <f>IF($B421&lt;=入力シート!$F$22,""&amp;中間シート!X323,"")</f>
        <v/>
      </c>
      <c r="AQ421" s="131">
        <f>中間シート!E323</f>
        <v>0</v>
      </c>
      <c r="AR421" s="103">
        <f>IF(F421="含まれている",1,IF(F421="含まれていない",2,0))</f>
        <v>0</v>
      </c>
      <c r="AS421" s="103" t="str">
        <f>IF(中間シート!N323=1,1,中間シート!P229)</f>
        <v/>
      </c>
    </row>
    <row r="422" spans="2:45" ht="5.0999999999999996" customHeight="1" thickBot="1" x14ac:dyDescent="0.25">
      <c r="C422" s="112"/>
      <c r="D422" s="112"/>
      <c r="E422" s="151"/>
      <c r="F422" s="143"/>
      <c r="G422" s="143"/>
      <c r="H422" s="143"/>
      <c r="I422" s="144"/>
      <c r="J422" s="146"/>
      <c r="K422" s="146"/>
      <c r="L422" s="146"/>
      <c r="M422" s="146"/>
      <c r="N422" s="146"/>
      <c r="O422" s="146"/>
      <c r="P422" s="143" t="s">
        <v>95</v>
      </c>
      <c r="Q422" s="143"/>
      <c r="R422" s="143" t="s">
        <v>95</v>
      </c>
      <c r="S422" s="143"/>
      <c r="T422" s="143"/>
      <c r="U422" s="143"/>
      <c r="V422" s="143" t="s">
        <v>95</v>
      </c>
      <c r="W422" s="112"/>
      <c r="X422" s="96" t="s">
        <v>95</v>
      </c>
      <c r="AQ422" s="103" t="s">
        <v>95</v>
      </c>
      <c r="AR422" s="103"/>
      <c r="AS422" s="103"/>
    </row>
    <row r="423" spans="2:45" ht="18" customHeight="1" thickBot="1" x14ac:dyDescent="0.25">
      <c r="B423" s="96">
        <v>15</v>
      </c>
      <c r="C423" s="112"/>
      <c r="D423" s="112"/>
      <c r="E423" s="151" t="s">
        <v>101</v>
      </c>
      <c r="F423" s="248"/>
      <c r="G423" s="249"/>
      <c r="H423" s="250"/>
      <c r="I423" s="144"/>
      <c r="J423" s="88"/>
      <c r="K423" s="146"/>
      <c r="L423" s="88"/>
      <c r="M423" s="146"/>
      <c r="N423" s="88"/>
      <c r="O423" s="146"/>
      <c r="P423" s="143" t="s">
        <v>95</v>
      </c>
      <c r="Q423" s="143"/>
      <c r="R423" s="143" t="s">
        <v>95</v>
      </c>
      <c r="S423" s="143"/>
      <c r="T423" s="143"/>
      <c r="U423" s="143"/>
      <c r="V423" s="143" t="s">
        <v>95</v>
      </c>
      <c r="W423" s="112"/>
      <c r="X423" s="96" t="str">
        <f>IF($B423&lt;=入力シート!$F$22,""&amp;中間シート!X324,"")</f>
        <v/>
      </c>
      <c r="AQ423" s="131">
        <f>中間シート!E324</f>
        <v>0</v>
      </c>
      <c r="AR423" s="103">
        <f>IF(F423="含まれている",1,IF(F423="含まれていない",2,0))</f>
        <v>0</v>
      </c>
      <c r="AS423" s="103" t="str">
        <f>IF(中間シート!N324=1,1,中間シート!P230)</f>
        <v/>
      </c>
    </row>
    <row r="424" spans="2:45" ht="5.0999999999999996" customHeight="1" thickBot="1" x14ac:dyDescent="0.25">
      <c r="C424" s="112"/>
      <c r="D424" s="112"/>
      <c r="E424" s="151"/>
      <c r="F424" s="143"/>
      <c r="G424" s="143"/>
      <c r="H424" s="143"/>
      <c r="I424" s="144"/>
      <c r="J424" s="146"/>
      <c r="K424" s="146"/>
      <c r="L424" s="146"/>
      <c r="M424" s="146"/>
      <c r="N424" s="146"/>
      <c r="O424" s="146"/>
      <c r="P424" s="143" t="s">
        <v>95</v>
      </c>
      <c r="Q424" s="143"/>
      <c r="R424" s="143" t="s">
        <v>95</v>
      </c>
      <c r="S424" s="143"/>
      <c r="T424" s="143"/>
      <c r="U424" s="143"/>
      <c r="V424" s="143" t="s">
        <v>95</v>
      </c>
      <c r="W424" s="112"/>
      <c r="X424" s="96" t="s">
        <v>95</v>
      </c>
      <c r="AQ424" s="131" t="s">
        <v>95</v>
      </c>
      <c r="AR424" s="103"/>
      <c r="AS424" s="103"/>
    </row>
    <row r="425" spans="2:45" ht="18" customHeight="1" thickBot="1" x14ac:dyDescent="0.25">
      <c r="B425" s="96">
        <v>15</v>
      </c>
      <c r="C425" s="112"/>
      <c r="D425" s="112"/>
      <c r="E425" s="151" t="s">
        <v>102</v>
      </c>
      <c r="F425" s="248"/>
      <c r="G425" s="249"/>
      <c r="H425" s="250"/>
      <c r="I425" s="144"/>
      <c r="J425" s="88"/>
      <c r="K425" s="146"/>
      <c r="L425" s="88"/>
      <c r="M425" s="146"/>
      <c r="N425" s="88"/>
      <c r="O425" s="146"/>
      <c r="P425" s="143" t="s">
        <v>95</v>
      </c>
      <c r="Q425" s="143"/>
      <c r="R425" s="143" t="s">
        <v>95</v>
      </c>
      <c r="S425" s="143"/>
      <c r="T425" s="143"/>
      <c r="U425" s="143"/>
      <c r="V425" s="143" t="s">
        <v>95</v>
      </c>
      <c r="W425" s="112"/>
      <c r="X425" s="96" t="str">
        <f>IF($B425&lt;=入力シート!$F$22,""&amp;中間シート!X325,"")</f>
        <v/>
      </c>
      <c r="AQ425" s="131">
        <f>中間シート!E325</f>
        <v>0</v>
      </c>
      <c r="AR425" s="103">
        <f>IF(F425="含まれている",1,IF(F425="含まれていない",2,0))</f>
        <v>0</v>
      </c>
      <c r="AS425" s="103" t="str">
        <f>IF(中間シート!N325=1,1,中間シート!P231)</f>
        <v/>
      </c>
    </row>
    <row r="426" spans="2:45" x14ac:dyDescent="0.2">
      <c r="C426" s="112"/>
      <c r="D426" s="112"/>
      <c r="E426" s="106"/>
      <c r="F426" s="146"/>
      <c r="G426" s="146"/>
      <c r="H426" s="146"/>
      <c r="I426" s="146"/>
      <c r="J426" s="146"/>
      <c r="K426" s="146"/>
      <c r="L426" s="146"/>
      <c r="M426" s="143"/>
      <c r="N426" s="146"/>
      <c r="O426" s="143"/>
      <c r="P426" s="146" t="s">
        <v>95</v>
      </c>
      <c r="Q426" s="143"/>
      <c r="R426" s="143" t="s">
        <v>95</v>
      </c>
      <c r="S426" s="143"/>
      <c r="T426" s="143"/>
      <c r="U426" s="143"/>
      <c r="V426" s="143" t="s">
        <v>95</v>
      </c>
      <c r="W426" s="112"/>
      <c r="X426" s="96" t="s">
        <v>95</v>
      </c>
      <c r="AQ426" s="103" t="s">
        <v>95</v>
      </c>
      <c r="AR426" s="103"/>
      <c r="AS426" s="103"/>
    </row>
    <row r="427" spans="2:45" ht="15.6" thickBot="1" x14ac:dyDescent="0.25">
      <c r="C427" s="155"/>
      <c r="D427" s="155"/>
      <c r="E427" s="156"/>
      <c r="F427" s="155"/>
      <c r="G427" s="155"/>
      <c r="H427" s="155"/>
      <c r="I427" s="157"/>
      <c r="J427" s="155"/>
      <c r="K427" s="155"/>
      <c r="L427" s="155"/>
      <c r="M427" s="155"/>
      <c r="N427" s="155"/>
      <c r="O427" s="155"/>
      <c r="P427" s="155" t="s">
        <v>95</v>
      </c>
      <c r="Q427" s="155"/>
      <c r="R427" s="155" t="s">
        <v>95</v>
      </c>
      <c r="S427" s="155"/>
      <c r="T427" s="155"/>
      <c r="U427" s="155"/>
      <c r="V427" s="155" t="s">
        <v>95</v>
      </c>
      <c r="W427" s="155"/>
      <c r="X427" s="96" t="s">
        <v>95</v>
      </c>
      <c r="AQ427" s="103" t="s">
        <v>95</v>
      </c>
      <c r="AR427" s="103"/>
      <c r="AS427" s="103"/>
    </row>
    <row r="428" spans="2:45" ht="18" customHeight="1" thickBot="1" x14ac:dyDescent="0.25">
      <c r="B428" s="96">
        <v>16</v>
      </c>
      <c r="C428" s="155"/>
      <c r="D428" s="158" t="s">
        <v>74</v>
      </c>
      <c r="E428" s="156" t="s">
        <v>100</v>
      </c>
      <c r="F428" s="248"/>
      <c r="G428" s="249"/>
      <c r="H428" s="250"/>
      <c r="I428" s="157"/>
      <c r="J428" s="88"/>
      <c r="K428" s="159"/>
      <c r="L428" s="88"/>
      <c r="M428" s="159"/>
      <c r="N428" s="88"/>
      <c r="O428" s="159"/>
      <c r="P428" s="153">
        <f>中間シート!D388</f>
        <v>0</v>
      </c>
      <c r="Q428" s="160"/>
      <c r="R428" s="153">
        <f>中間シート!G388</f>
        <v>0</v>
      </c>
      <c r="S428" s="160"/>
      <c r="T428" s="161" t="s">
        <v>315</v>
      </c>
      <c r="U428" s="160"/>
      <c r="V428" s="153">
        <f>中間シート!H388</f>
        <v>0</v>
      </c>
      <c r="W428" s="155"/>
      <c r="X428" s="96" t="str">
        <f>IF($B428&lt;=入力シート!$F$22,""&amp;中間シート!X326,"")</f>
        <v/>
      </c>
      <c r="AQ428" s="131">
        <f>中間シート!E326</f>
        <v>0</v>
      </c>
      <c r="AR428" s="103">
        <f>IF(F428="含まれている",1,IF(F428="含まれていない",2,0))</f>
        <v>0</v>
      </c>
      <c r="AS428" s="103" t="str">
        <f>IF(中間シート!N326=1,1,中間シート!P232)</f>
        <v/>
      </c>
    </row>
    <row r="429" spans="2:45" ht="5.0999999999999996" customHeight="1" thickBot="1" x14ac:dyDescent="0.25">
      <c r="C429" s="155"/>
      <c r="D429" s="155"/>
      <c r="E429" s="156"/>
      <c r="F429" s="160"/>
      <c r="G429" s="160"/>
      <c r="H429" s="160"/>
      <c r="I429" s="157"/>
      <c r="J429" s="159"/>
      <c r="K429" s="159"/>
      <c r="L429" s="159"/>
      <c r="M429" s="159"/>
      <c r="N429" s="159"/>
      <c r="O429" s="159"/>
      <c r="P429" s="160" t="s">
        <v>95</v>
      </c>
      <c r="Q429" s="160"/>
      <c r="R429" s="160" t="s">
        <v>95</v>
      </c>
      <c r="S429" s="160"/>
      <c r="T429" s="160"/>
      <c r="U429" s="160"/>
      <c r="V429" s="160" t="s">
        <v>95</v>
      </c>
      <c r="W429" s="155"/>
      <c r="X429" s="96" t="s">
        <v>95</v>
      </c>
      <c r="AQ429" s="103" t="s">
        <v>95</v>
      </c>
      <c r="AR429" s="103"/>
      <c r="AS429" s="103"/>
    </row>
    <row r="430" spans="2:45" ht="18" customHeight="1" thickBot="1" x14ac:dyDescent="0.25">
      <c r="B430" s="96">
        <v>16</v>
      </c>
      <c r="C430" s="155"/>
      <c r="D430" s="155"/>
      <c r="E430" s="156" t="s">
        <v>101</v>
      </c>
      <c r="F430" s="248"/>
      <c r="G430" s="249"/>
      <c r="H430" s="250"/>
      <c r="I430" s="157"/>
      <c r="J430" s="88"/>
      <c r="K430" s="159"/>
      <c r="L430" s="88"/>
      <c r="M430" s="159"/>
      <c r="N430" s="88"/>
      <c r="O430" s="159"/>
      <c r="P430" s="160" t="s">
        <v>95</v>
      </c>
      <c r="Q430" s="160"/>
      <c r="R430" s="160" t="s">
        <v>95</v>
      </c>
      <c r="S430" s="160"/>
      <c r="T430" s="160"/>
      <c r="U430" s="160"/>
      <c r="V430" s="160" t="s">
        <v>95</v>
      </c>
      <c r="W430" s="155"/>
      <c r="X430" s="96" t="str">
        <f>IF($B430&lt;=入力シート!$F$22,""&amp;中間シート!X327,"")</f>
        <v/>
      </c>
      <c r="AQ430" s="131">
        <f>中間シート!E327</f>
        <v>0</v>
      </c>
      <c r="AR430" s="103">
        <f>IF(F430="含まれている",1,IF(F430="含まれていない",2,0))</f>
        <v>0</v>
      </c>
      <c r="AS430" s="103" t="str">
        <f>IF(中間シート!N327=1,1,中間シート!P233)</f>
        <v/>
      </c>
    </row>
    <row r="431" spans="2:45" ht="5.0999999999999996" customHeight="1" thickBot="1" x14ac:dyDescent="0.25">
      <c r="C431" s="155"/>
      <c r="D431" s="155"/>
      <c r="E431" s="156"/>
      <c r="F431" s="160"/>
      <c r="G431" s="160"/>
      <c r="H431" s="160"/>
      <c r="I431" s="157"/>
      <c r="J431" s="159"/>
      <c r="K431" s="159"/>
      <c r="L431" s="159"/>
      <c r="M431" s="159"/>
      <c r="N431" s="159"/>
      <c r="O431" s="159"/>
      <c r="P431" s="160" t="s">
        <v>95</v>
      </c>
      <c r="Q431" s="160"/>
      <c r="R431" s="160" t="s">
        <v>95</v>
      </c>
      <c r="S431" s="160"/>
      <c r="T431" s="160"/>
      <c r="U431" s="160"/>
      <c r="V431" s="160" t="s">
        <v>95</v>
      </c>
      <c r="W431" s="155"/>
      <c r="X431" s="96" t="s">
        <v>95</v>
      </c>
      <c r="AQ431" s="131" t="s">
        <v>95</v>
      </c>
      <c r="AR431" s="103"/>
      <c r="AS431" s="103"/>
    </row>
    <row r="432" spans="2:45" ht="18" customHeight="1" thickBot="1" x14ac:dyDescent="0.25">
      <c r="B432" s="96">
        <v>16</v>
      </c>
      <c r="C432" s="155"/>
      <c r="D432" s="155"/>
      <c r="E432" s="156" t="s">
        <v>102</v>
      </c>
      <c r="F432" s="248"/>
      <c r="G432" s="249"/>
      <c r="H432" s="250"/>
      <c r="I432" s="157"/>
      <c r="J432" s="88"/>
      <c r="K432" s="159"/>
      <c r="L432" s="88"/>
      <c r="M432" s="159"/>
      <c r="N432" s="88"/>
      <c r="O432" s="159"/>
      <c r="P432" s="160" t="s">
        <v>95</v>
      </c>
      <c r="Q432" s="160"/>
      <c r="R432" s="160" t="s">
        <v>95</v>
      </c>
      <c r="S432" s="160"/>
      <c r="T432" s="160"/>
      <c r="U432" s="160"/>
      <c r="V432" s="160" t="s">
        <v>95</v>
      </c>
      <c r="W432" s="155"/>
      <c r="X432" s="96" t="str">
        <f>IF($B432&lt;=入力シート!$F$22,""&amp;中間シート!X328,"")</f>
        <v/>
      </c>
      <c r="AQ432" s="131">
        <f>中間シート!E328</f>
        <v>0</v>
      </c>
      <c r="AR432" s="103">
        <f>IF(F432="含まれている",1,IF(F432="含まれていない",2,0))</f>
        <v>0</v>
      </c>
      <c r="AS432" s="103" t="str">
        <f>IF(中間シート!N328=1,1,中間シート!P234)</f>
        <v/>
      </c>
    </row>
    <row r="433" spans="2:45" x14ac:dyDescent="0.2">
      <c r="C433" s="155"/>
      <c r="D433" s="155"/>
      <c r="E433" s="156"/>
      <c r="F433" s="159"/>
      <c r="G433" s="159"/>
      <c r="H433" s="159"/>
      <c r="I433" s="159"/>
      <c r="J433" s="159"/>
      <c r="K433" s="159"/>
      <c r="L433" s="159"/>
      <c r="M433" s="160"/>
      <c r="N433" s="159"/>
      <c r="O433" s="160"/>
      <c r="P433" s="159" t="s">
        <v>95</v>
      </c>
      <c r="Q433" s="160"/>
      <c r="R433" s="160" t="s">
        <v>95</v>
      </c>
      <c r="S433" s="160"/>
      <c r="T433" s="160"/>
      <c r="U433" s="160"/>
      <c r="V433" s="160" t="s">
        <v>95</v>
      </c>
      <c r="W433" s="155"/>
      <c r="X433" s="96" t="s">
        <v>95</v>
      </c>
      <c r="AQ433" s="103" t="s">
        <v>95</v>
      </c>
      <c r="AR433" s="103"/>
      <c r="AS433" s="103"/>
    </row>
    <row r="434" spans="2:45" ht="15.6" thickBot="1" x14ac:dyDescent="0.25">
      <c r="C434" s="112"/>
      <c r="D434" s="112"/>
      <c r="E434" s="151"/>
      <c r="F434" s="143"/>
      <c r="G434" s="143"/>
      <c r="H434" s="143"/>
      <c r="I434" s="144"/>
      <c r="J434" s="143"/>
      <c r="K434" s="143"/>
      <c r="L434" s="143"/>
      <c r="M434" s="143"/>
      <c r="N434" s="143"/>
      <c r="O434" s="143"/>
      <c r="P434" s="143" t="s">
        <v>95</v>
      </c>
      <c r="Q434" s="143"/>
      <c r="R434" s="143" t="s">
        <v>95</v>
      </c>
      <c r="S434" s="143"/>
      <c r="T434" s="143"/>
      <c r="U434" s="143"/>
      <c r="V434" s="143" t="s">
        <v>95</v>
      </c>
      <c r="W434" s="112"/>
      <c r="X434" s="96" t="s">
        <v>95</v>
      </c>
      <c r="AQ434" s="103" t="s">
        <v>95</v>
      </c>
      <c r="AR434" s="103"/>
      <c r="AS434" s="103"/>
    </row>
    <row r="435" spans="2:45" ht="18" customHeight="1" thickBot="1" x14ac:dyDescent="0.25">
      <c r="B435" s="96">
        <v>17</v>
      </c>
      <c r="C435" s="112"/>
      <c r="D435" s="105" t="s">
        <v>75</v>
      </c>
      <c r="E435" s="151" t="s">
        <v>100</v>
      </c>
      <c r="F435" s="248"/>
      <c r="G435" s="249"/>
      <c r="H435" s="250"/>
      <c r="I435" s="144"/>
      <c r="J435" s="88"/>
      <c r="K435" s="146"/>
      <c r="L435" s="88"/>
      <c r="M435" s="146"/>
      <c r="N435" s="88"/>
      <c r="O435" s="146"/>
      <c r="P435" s="153">
        <f>中間シート!D389</f>
        <v>0</v>
      </c>
      <c r="Q435" s="143"/>
      <c r="R435" s="153">
        <f>中間シート!G389</f>
        <v>0</v>
      </c>
      <c r="S435" s="143"/>
      <c r="T435" s="154" t="s">
        <v>315</v>
      </c>
      <c r="U435" s="143"/>
      <c r="V435" s="153">
        <f>中間シート!H389</f>
        <v>0</v>
      </c>
      <c r="W435" s="112"/>
      <c r="X435" s="96" t="str">
        <f>IF($B435&lt;=入力シート!$F$22,""&amp;中間シート!X329,"")</f>
        <v/>
      </c>
      <c r="AQ435" s="131">
        <f>中間シート!E329</f>
        <v>0</v>
      </c>
      <c r="AR435" s="103">
        <f>IF(F435="含まれている",1,IF(F435="含まれていない",2,0))</f>
        <v>0</v>
      </c>
      <c r="AS435" s="103" t="str">
        <f>IF(中間シート!N329=1,1,中間シート!P235)</f>
        <v/>
      </c>
    </row>
    <row r="436" spans="2:45" ht="5.0999999999999996" customHeight="1" thickBot="1" x14ac:dyDescent="0.25">
      <c r="C436" s="112"/>
      <c r="D436" s="112"/>
      <c r="E436" s="151"/>
      <c r="F436" s="143"/>
      <c r="G436" s="143"/>
      <c r="H436" s="143"/>
      <c r="I436" s="144"/>
      <c r="J436" s="146"/>
      <c r="K436" s="146"/>
      <c r="L436" s="146"/>
      <c r="M436" s="146"/>
      <c r="N436" s="146"/>
      <c r="O436" s="146"/>
      <c r="P436" s="143" t="s">
        <v>95</v>
      </c>
      <c r="Q436" s="143"/>
      <c r="R436" s="143" t="s">
        <v>95</v>
      </c>
      <c r="S436" s="143"/>
      <c r="T436" s="143"/>
      <c r="U436" s="143"/>
      <c r="V436" s="143" t="s">
        <v>95</v>
      </c>
      <c r="W436" s="112"/>
      <c r="X436" s="96" t="s">
        <v>95</v>
      </c>
      <c r="AQ436" s="103" t="s">
        <v>95</v>
      </c>
      <c r="AR436" s="103"/>
      <c r="AS436" s="103"/>
    </row>
    <row r="437" spans="2:45" ht="18" customHeight="1" thickBot="1" x14ac:dyDescent="0.25">
      <c r="B437" s="96">
        <v>17</v>
      </c>
      <c r="C437" s="112"/>
      <c r="D437" s="112"/>
      <c r="E437" s="151" t="s">
        <v>101</v>
      </c>
      <c r="F437" s="248"/>
      <c r="G437" s="249"/>
      <c r="H437" s="250"/>
      <c r="I437" s="144"/>
      <c r="J437" s="88"/>
      <c r="K437" s="146"/>
      <c r="L437" s="88"/>
      <c r="M437" s="146"/>
      <c r="N437" s="88"/>
      <c r="O437" s="146"/>
      <c r="P437" s="143" t="s">
        <v>95</v>
      </c>
      <c r="Q437" s="143"/>
      <c r="R437" s="143" t="s">
        <v>95</v>
      </c>
      <c r="S437" s="143"/>
      <c r="T437" s="143"/>
      <c r="U437" s="143"/>
      <c r="V437" s="143" t="s">
        <v>95</v>
      </c>
      <c r="W437" s="112"/>
      <c r="X437" s="96" t="str">
        <f>IF($B437&lt;=入力シート!$F$22,""&amp;中間シート!X330,"")</f>
        <v/>
      </c>
      <c r="AQ437" s="131">
        <f>中間シート!E330</f>
        <v>0</v>
      </c>
      <c r="AR437" s="103">
        <f>IF(F437="含まれている",1,IF(F437="含まれていない",2,0))</f>
        <v>0</v>
      </c>
      <c r="AS437" s="103" t="str">
        <f>IF(中間シート!N330=1,1,中間シート!P236)</f>
        <v/>
      </c>
    </row>
    <row r="438" spans="2:45" ht="5.0999999999999996" customHeight="1" thickBot="1" x14ac:dyDescent="0.25">
      <c r="C438" s="112"/>
      <c r="D438" s="112"/>
      <c r="E438" s="151"/>
      <c r="F438" s="143"/>
      <c r="G438" s="143"/>
      <c r="H438" s="143"/>
      <c r="I438" s="144"/>
      <c r="J438" s="146"/>
      <c r="K438" s="146"/>
      <c r="L438" s="146"/>
      <c r="M438" s="146"/>
      <c r="N438" s="146"/>
      <c r="O438" s="146"/>
      <c r="P438" s="143" t="s">
        <v>95</v>
      </c>
      <c r="Q438" s="143"/>
      <c r="R438" s="143" t="s">
        <v>95</v>
      </c>
      <c r="S438" s="143"/>
      <c r="T438" s="143"/>
      <c r="U438" s="143"/>
      <c r="V438" s="143" t="s">
        <v>95</v>
      </c>
      <c r="W438" s="112"/>
      <c r="X438" s="96" t="s">
        <v>95</v>
      </c>
      <c r="AQ438" s="131" t="s">
        <v>95</v>
      </c>
      <c r="AR438" s="103"/>
      <c r="AS438" s="103"/>
    </row>
    <row r="439" spans="2:45" ht="18" customHeight="1" thickBot="1" x14ac:dyDescent="0.25">
      <c r="B439" s="96">
        <v>17</v>
      </c>
      <c r="C439" s="112"/>
      <c r="D439" s="112"/>
      <c r="E439" s="151" t="s">
        <v>102</v>
      </c>
      <c r="F439" s="248"/>
      <c r="G439" s="249"/>
      <c r="H439" s="250"/>
      <c r="I439" s="144"/>
      <c r="J439" s="88"/>
      <c r="K439" s="146"/>
      <c r="L439" s="88"/>
      <c r="M439" s="146"/>
      <c r="N439" s="88"/>
      <c r="O439" s="146"/>
      <c r="P439" s="143" t="s">
        <v>95</v>
      </c>
      <c r="Q439" s="143"/>
      <c r="R439" s="143" t="s">
        <v>95</v>
      </c>
      <c r="S439" s="143"/>
      <c r="T439" s="143"/>
      <c r="U439" s="143"/>
      <c r="V439" s="143" t="s">
        <v>95</v>
      </c>
      <c r="W439" s="112"/>
      <c r="X439" s="96" t="str">
        <f>IF($B439&lt;=入力シート!$F$22,""&amp;中間シート!X331,"")</f>
        <v/>
      </c>
      <c r="AQ439" s="131">
        <f>中間シート!E331</f>
        <v>0</v>
      </c>
      <c r="AR439" s="103">
        <f>IF(F439="含まれている",1,IF(F439="含まれていない",2,0))</f>
        <v>0</v>
      </c>
      <c r="AS439" s="103" t="str">
        <f>IF(中間シート!N331=1,1,中間シート!P237)</f>
        <v/>
      </c>
    </row>
    <row r="440" spans="2:45" x14ac:dyDescent="0.2">
      <c r="C440" s="112"/>
      <c r="D440" s="112"/>
      <c r="E440" s="106"/>
      <c r="F440" s="146"/>
      <c r="G440" s="146"/>
      <c r="H440" s="146"/>
      <c r="I440" s="146"/>
      <c r="J440" s="146"/>
      <c r="K440" s="146"/>
      <c r="L440" s="146"/>
      <c r="M440" s="143"/>
      <c r="N440" s="146"/>
      <c r="O440" s="143"/>
      <c r="P440" s="146" t="s">
        <v>95</v>
      </c>
      <c r="Q440" s="143"/>
      <c r="R440" s="143" t="s">
        <v>95</v>
      </c>
      <c r="S440" s="143"/>
      <c r="T440" s="143"/>
      <c r="U440" s="143"/>
      <c r="V440" s="143" t="s">
        <v>95</v>
      </c>
      <c r="W440" s="112"/>
      <c r="X440" s="96" t="s">
        <v>95</v>
      </c>
      <c r="AQ440" s="103" t="s">
        <v>95</v>
      </c>
      <c r="AR440" s="103"/>
      <c r="AS440" s="103"/>
    </row>
    <row r="441" spans="2:45" ht="15.6" thickBot="1" x14ac:dyDescent="0.25">
      <c r="C441" s="155"/>
      <c r="D441" s="155"/>
      <c r="E441" s="156"/>
      <c r="F441" s="155"/>
      <c r="G441" s="155"/>
      <c r="H441" s="155"/>
      <c r="I441" s="157"/>
      <c r="J441" s="155"/>
      <c r="K441" s="155"/>
      <c r="L441" s="155"/>
      <c r="M441" s="155"/>
      <c r="N441" s="155"/>
      <c r="O441" s="155"/>
      <c r="P441" s="155" t="s">
        <v>95</v>
      </c>
      <c r="Q441" s="155"/>
      <c r="R441" s="155" t="s">
        <v>95</v>
      </c>
      <c r="S441" s="155"/>
      <c r="T441" s="155"/>
      <c r="U441" s="155"/>
      <c r="V441" s="155" t="s">
        <v>95</v>
      </c>
      <c r="W441" s="155"/>
      <c r="X441" s="96" t="s">
        <v>95</v>
      </c>
      <c r="AQ441" s="103" t="s">
        <v>95</v>
      </c>
      <c r="AR441" s="103"/>
      <c r="AS441" s="103"/>
    </row>
    <row r="442" spans="2:45" ht="18" customHeight="1" thickBot="1" x14ac:dyDescent="0.25">
      <c r="B442" s="96">
        <v>18</v>
      </c>
      <c r="C442" s="155"/>
      <c r="D442" s="158" t="s">
        <v>76</v>
      </c>
      <c r="E442" s="156" t="s">
        <v>100</v>
      </c>
      <c r="F442" s="248"/>
      <c r="G442" s="249"/>
      <c r="H442" s="250"/>
      <c r="I442" s="157"/>
      <c r="J442" s="88"/>
      <c r="K442" s="159"/>
      <c r="L442" s="88"/>
      <c r="M442" s="159"/>
      <c r="N442" s="88"/>
      <c r="O442" s="159"/>
      <c r="P442" s="153">
        <f>中間シート!D390</f>
        <v>0</v>
      </c>
      <c r="Q442" s="160"/>
      <c r="R442" s="153">
        <f>中間シート!G390</f>
        <v>0</v>
      </c>
      <c r="S442" s="160"/>
      <c r="T442" s="161" t="s">
        <v>315</v>
      </c>
      <c r="U442" s="160"/>
      <c r="V442" s="153">
        <f>中間シート!H390</f>
        <v>0</v>
      </c>
      <c r="W442" s="155"/>
      <c r="X442" s="96" t="str">
        <f>IF($B442&lt;=入力シート!$F$22,""&amp;中間シート!X332,"")</f>
        <v/>
      </c>
      <c r="AQ442" s="131">
        <f>中間シート!E332</f>
        <v>0</v>
      </c>
      <c r="AR442" s="103">
        <f>IF(F442="含まれている",1,IF(F442="含まれていない",2,0))</f>
        <v>0</v>
      </c>
      <c r="AS442" s="103" t="str">
        <f>IF(中間シート!N332=1,1,中間シート!P238)</f>
        <v/>
      </c>
    </row>
    <row r="443" spans="2:45" ht="5.0999999999999996" customHeight="1" thickBot="1" x14ac:dyDescent="0.25">
      <c r="C443" s="155"/>
      <c r="D443" s="155"/>
      <c r="E443" s="156"/>
      <c r="F443" s="160"/>
      <c r="G443" s="160"/>
      <c r="H443" s="160"/>
      <c r="I443" s="157"/>
      <c r="J443" s="159"/>
      <c r="K443" s="159"/>
      <c r="L443" s="159"/>
      <c r="M443" s="159"/>
      <c r="N443" s="159"/>
      <c r="O443" s="159"/>
      <c r="P443" s="160" t="s">
        <v>95</v>
      </c>
      <c r="Q443" s="160"/>
      <c r="R443" s="160" t="s">
        <v>95</v>
      </c>
      <c r="S443" s="160"/>
      <c r="T443" s="160"/>
      <c r="U443" s="160"/>
      <c r="V443" s="160" t="s">
        <v>95</v>
      </c>
      <c r="W443" s="155"/>
      <c r="X443" s="96" t="s">
        <v>95</v>
      </c>
      <c r="AQ443" s="103" t="s">
        <v>95</v>
      </c>
      <c r="AR443" s="103"/>
      <c r="AS443" s="103"/>
    </row>
    <row r="444" spans="2:45" ht="18" customHeight="1" thickBot="1" x14ac:dyDescent="0.25">
      <c r="B444" s="96">
        <v>18</v>
      </c>
      <c r="C444" s="155"/>
      <c r="D444" s="155"/>
      <c r="E444" s="156" t="s">
        <v>101</v>
      </c>
      <c r="F444" s="248"/>
      <c r="G444" s="249"/>
      <c r="H444" s="250"/>
      <c r="I444" s="157"/>
      <c r="J444" s="88"/>
      <c r="K444" s="159"/>
      <c r="L444" s="88"/>
      <c r="M444" s="159"/>
      <c r="N444" s="88"/>
      <c r="O444" s="159"/>
      <c r="P444" s="160" t="s">
        <v>95</v>
      </c>
      <c r="Q444" s="160"/>
      <c r="R444" s="160" t="s">
        <v>95</v>
      </c>
      <c r="S444" s="160"/>
      <c r="T444" s="160"/>
      <c r="U444" s="160"/>
      <c r="V444" s="160" t="s">
        <v>95</v>
      </c>
      <c r="W444" s="155"/>
      <c r="X444" s="96" t="str">
        <f>IF($B444&lt;=入力シート!$F$22,""&amp;中間シート!X333,"")</f>
        <v/>
      </c>
      <c r="AQ444" s="131">
        <f>中間シート!E333</f>
        <v>0</v>
      </c>
      <c r="AR444" s="103">
        <f>IF(F444="含まれている",1,IF(F444="含まれていない",2,0))</f>
        <v>0</v>
      </c>
      <c r="AS444" s="103" t="str">
        <f>IF(中間シート!N333=1,1,中間シート!P239)</f>
        <v/>
      </c>
    </row>
    <row r="445" spans="2:45" ht="5.0999999999999996" customHeight="1" thickBot="1" x14ac:dyDescent="0.25">
      <c r="C445" s="155"/>
      <c r="D445" s="155"/>
      <c r="E445" s="156"/>
      <c r="F445" s="160"/>
      <c r="G445" s="160"/>
      <c r="H445" s="160"/>
      <c r="I445" s="157"/>
      <c r="J445" s="159"/>
      <c r="K445" s="159"/>
      <c r="L445" s="159"/>
      <c r="M445" s="159"/>
      <c r="N445" s="159"/>
      <c r="O445" s="159"/>
      <c r="P445" s="160" t="s">
        <v>95</v>
      </c>
      <c r="Q445" s="160"/>
      <c r="R445" s="160" t="s">
        <v>95</v>
      </c>
      <c r="S445" s="160"/>
      <c r="T445" s="160"/>
      <c r="U445" s="160"/>
      <c r="V445" s="160" t="s">
        <v>95</v>
      </c>
      <c r="W445" s="155"/>
      <c r="X445" s="96" t="s">
        <v>95</v>
      </c>
      <c r="AQ445" s="131" t="s">
        <v>95</v>
      </c>
      <c r="AR445" s="103"/>
      <c r="AS445" s="103"/>
    </row>
    <row r="446" spans="2:45" ht="18" customHeight="1" thickBot="1" x14ac:dyDescent="0.25">
      <c r="B446" s="96">
        <v>18</v>
      </c>
      <c r="C446" s="155"/>
      <c r="D446" s="155"/>
      <c r="E446" s="156" t="s">
        <v>102</v>
      </c>
      <c r="F446" s="248"/>
      <c r="G446" s="249"/>
      <c r="H446" s="250"/>
      <c r="I446" s="157"/>
      <c r="J446" s="88"/>
      <c r="K446" s="159"/>
      <c r="L446" s="88"/>
      <c r="M446" s="159"/>
      <c r="N446" s="88"/>
      <c r="O446" s="159"/>
      <c r="P446" s="160" t="s">
        <v>95</v>
      </c>
      <c r="Q446" s="160"/>
      <c r="R446" s="160" t="s">
        <v>95</v>
      </c>
      <c r="S446" s="160"/>
      <c r="T446" s="160"/>
      <c r="U446" s="160"/>
      <c r="V446" s="160" t="s">
        <v>95</v>
      </c>
      <c r="W446" s="155"/>
      <c r="X446" s="96" t="str">
        <f>IF($B446&lt;=入力シート!$F$22,""&amp;中間シート!X334,"")</f>
        <v/>
      </c>
      <c r="AQ446" s="131">
        <f>中間シート!E334</f>
        <v>0</v>
      </c>
      <c r="AR446" s="103">
        <f>IF(F446="含まれている",1,IF(F446="含まれていない",2,0))</f>
        <v>0</v>
      </c>
      <c r="AS446" s="103" t="str">
        <f>IF(中間シート!N334=1,1,中間シート!P240)</f>
        <v/>
      </c>
    </row>
    <row r="447" spans="2:45" x14ac:dyDescent="0.2">
      <c r="C447" s="155"/>
      <c r="D447" s="155"/>
      <c r="E447" s="156"/>
      <c r="F447" s="159"/>
      <c r="G447" s="159"/>
      <c r="H447" s="159"/>
      <c r="I447" s="159"/>
      <c r="J447" s="159"/>
      <c r="K447" s="159"/>
      <c r="L447" s="159"/>
      <c r="M447" s="160"/>
      <c r="N447" s="159"/>
      <c r="O447" s="160"/>
      <c r="P447" s="159" t="s">
        <v>95</v>
      </c>
      <c r="Q447" s="160"/>
      <c r="R447" s="160" t="s">
        <v>95</v>
      </c>
      <c r="S447" s="160"/>
      <c r="T447" s="160"/>
      <c r="U447" s="160"/>
      <c r="V447" s="160" t="s">
        <v>95</v>
      </c>
      <c r="W447" s="155"/>
      <c r="X447" s="96" t="s">
        <v>95</v>
      </c>
      <c r="AQ447" s="103" t="s">
        <v>95</v>
      </c>
      <c r="AR447" s="103"/>
      <c r="AS447" s="103"/>
    </row>
    <row r="448" spans="2:45" ht="15.6" thickBot="1" x14ac:dyDescent="0.25">
      <c r="C448" s="112"/>
      <c r="D448" s="112"/>
      <c r="E448" s="151"/>
      <c r="F448" s="143"/>
      <c r="G448" s="143"/>
      <c r="H448" s="143"/>
      <c r="I448" s="144"/>
      <c r="J448" s="143"/>
      <c r="K448" s="143"/>
      <c r="L448" s="143"/>
      <c r="M448" s="143"/>
      <c r="N448" s="143"/>
      <c r="O448" s="143"/>
      <c r="P448" s="143" t="s">
        <v>95</v>
      </c>
      <c r="Q448" s="143"/>
      <c r="R448" s="143" t="s">
        <v>95</v>
      </c>
      <c r="S448" s="143"/>
      <c r="T448" s="143"/>
      <c r="U448" s="143"/>
      <c r="V448" s="143" t="s">
        <v>95</v>
      </c>
      <c r="W448" s="112"/>
      <c r="X448" s="96" t="s">
        <v>95</v>
      </c>
      <c r="AQ448" s="103" t="s">
        <v>95</v>
      </c>
      <c r="AR448" s="103"/>
      <c r="AS448" s="103"/>
    </row>
    <row r="449" spans="2:45" ht="18" customHeight="1" thickBot="1" x14ac:dyDescent="0.25">
      <c r="B449" s="96">
        <v>19</v>
      </c>
      <c r="C449" s="112"/>
      <c r="D449" s="105" t="s">
        <v>77</v>
      </c>
      <c r="E449" s="151" t="s">
        <v>100</v>
      </c>
      <c r="F449" s="248"/>
      <c r="G449" s="249"/>
      <c r="H449" s="250"/>
      <c r="I449" s="144"/>
      <c r="J449" s="88"/>
      <c r="K449" s="146"/>
      <c r="L449" s="88"/>
      <c r="M449" s="146"/>
      <c r="N449" s="88"/>
      <c r="O449" s="146"/>
      <c r="P449" s="153">
        <f>中間シート!D391</f>
        <v>0</v>
      </c>
      <c r="Q449" s="143"/>
      <c r="R449" s="153">
        <f>中間シート!G391</f>
        <v>0</v>
      </c>
      <c r="S449" s="143"/>
      <c r="T449" s="154" t="s">
        <v>315</v>
      </c>
      <c r="U449" s="143"/>
      <c r="V449" s="153">
        <f>中間シート!H391</f>
        <v>0</v>
      </c>
      <c r="W449" s="112"/>
      <c r="X449" s="96" t="str">
        <f>IF($B449&lt;=入力シート!$F$22,""&amp;中間シート!X335,"")</f>
        <v/>
      </c>
      <c r="AQ449" s="131">
        <f>中間シート!E335</f>
        <v>0</v>
      </c>
      <c r="AR449" s="103">
        <f>IF(F449="含まれている",1,IF(F449="含まれていない",2,0))</f>
        <v>0</v>
      </c>
      <c r="AS449" s="103" t="str">
        <f>IF(中間シート!N335=1,1,中間シート!P241)</f>
        <v/>
      </c>
    </row>
    <row r="450" spans="2:45" ht="5.0999999999999996" customHeight="1" thickBot="1" x14ac:dyDescent="0.25">
      <c r="C450" s="112"/>
      <c r="D450" s="112"/>
      <c r="E450" s="151"/>
      <c r="F450" s="143"/>
      <c r="G450" s="143"/>
      <c r="H450" s="143"/>
      <c r="I450" s="144"/>
      <c r="J450" s="146"/>
      <c r="K450" s="146"/>
      <c r="L450" s="146"/>
      <c r="M450" s="146"/>
      <c r="N450" s="146"/>
      <c r="O450" s="146"/>
      <c r="P450" s="143" t="s">
        <v>95</v>
      </c>
      <c r="Q450" s="143"/>
      <c r="R450" s="143" t="s">
        <v>95</v>
      </c>
      <c r="S450" s="143"/>
      <c r="T450" s="143"/>
      <c r="U450" s="143"/>
      <c r="V450" s="143" t="s">
        <v>95</v>
      </c>
      <c r="W450" s="112"/>
      <c r="X450" s="96" t="s">
        <v>95</v>
      </c>
      <c r="AQ450" s="103" t="s">
        <v>95</v>
      </c>
      <c r="AR450" s="103"/>
      <c r="AS450" s="103"/>
    </row>
    <row r="451" spans="2:45" ht="18" customHeight="1" thickBot="1" x14ac:dyDescent="0.25">
      <c r="B451" s="96">
        <v>19</v>
      </c>
      <c r="C451" s="112"/>
      <c r="D451" s="112"/>
      <c r="E451" s="151" t="s">
        <v>101</v>
      </c>
      <c r="F451" s="248"/>
      <c r="G451" s="249"/>
      <c r="H451" s="250"/>
      <c r="I451" s="144"/>
      <c r="J451" s="88"/>
      <c r="K451" s="146"/>
      <c r="L451" s="88"/>
      <c r="M451" s="146"/>
      <c r="N451" s="88"/>
      <c r="O451" s="146"/>
      <c r="P451" s="143" t="s">
        <v>95</v>
      </c>
      <c r="Q451" s="143"/>
      <c r="R451" s="143" t="s">
        <v>95</v>
      </c>
      <c r="S451" s="143"/>
      <c r="T451" s="143"/>
      <c r="U451" s="143"/>
      <c r="V451" s="143" t="s">
        <v>95</v>
      </c>
      <c r="W451" s="112"/>
      <c r="X451" s="96" t="str">
        <f>IF($B451&lt;=入力シート!$F$22,""&amp;中間シート!X336,"")</f>
        <v/>
      </c>
      <c r="AQ451" s="131">
        <f>中間シート!E336</f>
        <v>0</v>
      </c>
      <c r="AR451" s="103">
        <f>IF(F451="含まれている",1,IF(F451="含まれていない",2,0))</f>
        <v>0</v>
      </c>
      <c r="AS451" s="103" t="str">
        <f>IF(中間シート!N336=1,1,中間シート!P242)</f>
        <v/>
      </c>
    </row>
    <row r="452" spans="2:45" ht="5.0999999999999996" customHeight="1" thickBot="1" x14ac:dyDescent="0.25">
      <c r="C452" s="112"/>
      <c r="D452" s="112"/>
      <c r="E452" s="151"/>
      <c r="F452" s="143"/>
      <c r="G452" s="143"/>
      <c r="H452" s="143"/>
      <c r="I452" s="144"/>
      <c r="J452" s="146"/>
      <c r="K452" s="146"/>
      <c r="L452" s="146"/>
      <c r="M452" s="146"/>
      <c r="N452" s="146"/>
      <c r="O452" s="146"/>
      <c r="P452" s="143" t="s">
        <v>95</v>
      </c>
      <c r="Q452" s="143"/>
      <c r="R452" s="143" t="s">
        <v>95</v>
      </c>
      <c r="S452" s="143"/>
      <c r="T452" s="143"/>
      <c r="U452" s="143"/>
      <c r="V452" s="143" t="s">
        <v>95</v>
      </c>
      <c r="W452" s="112"/>
      <c r="X452" s="96" t="s">
        <v>95</v>
      </c>
      <c r="AQ452" s="131" t="s">
        <v>95</v>
      </c>
      <c r="AR452" s="103"/>
      <c r="AS452" s="103"/>
    </row>
    <row r="453" spans="2:45" ht="18" customHeight="1" thickBot="1" x14ac:dyDescent="0.25">
      <c r="B453" s="96">
        <v>19</v>
      </c>
      <c r="C453" s="112"/>
      <c r="D453" s="112"/>
      <c r="E453" s="151" t="s">
        <v>102</v>
      </c>
      <c r="F453" s="248"/>
      <c r="G453" s="249"/>
      <c r="H453" s="250"/>
      <c r="I453" s="144"/>
      <c r="J453" s="88"/>
      <c r="K453" s="146"/>
      <c r="L453" s="88"/>
      <c r="M453" s="146"/>
      <c r="N453" s="88"/>
      <c r="O453" s="146"/>
      <c r="P453" s="143" t="s">
        <v>95</v>
      </c>
      <c r="Q453" s="143"/>
      <c r="R453" s="143" t="s">
        <v>95</v>
      </c>
      <c r="S453" s="143"/>
      <c r="T453" s="143"/>
      <c r="U453" s="143"/>
      <c r="V453" s="143" t="s">
        <v>95</v>
      </c>
      <c r="W453" s="112"/>
      <c r="X453" s="96" t="str">
        <f>IF($B453&lt;=入力シート!$F$22,""&amp;中間シート!X337,"")</f>
        <v/>
      </c>
      <c r="AQ453" s="131">
        <f>中間シート!E337</f>
        <v>0</v>
      </c>
      <c r="AR453" s="103">
        <f>IF(F453="含まれている",1,IF(F453="含まれていない",2,0))</f>
        <v>0</v>
      </c>
      <c r="AS453" s="103" t="str">
        <f>IF(中間シート!N337=1,1,中間シート!P243)</f>
        <v/>
      </c>
    </row>
    <row r="454" spans="2:45" x14ac:dyDescent="0.2">
      <c r="C454" s="112"/>
      <c r="D454" s="112"/>
      <c r="E454" s="106"/>
      <c r="F454" s="146"/>
      <c r="G454" s="146"/>
      <c r="H454" s="146"/>
      <c r="I454" s="146"/>
      <c r="J454" s="146"/>
      <c r="K454" s="146"/>
      <c r="L454" s="146"/>
      <c r="M454" s="143"/>
      <c r="N454" s="146"/>
      <c r="O454" s="143"/>
      <c r="P454" s="146" t="s">
        <v>95</v>
      </c>
      <c r="Q454" s="143"/>
      <c r="R454" s="143" t="s">
        <v>95</v>
      </c>
      <c r="S454" s="143"/>
      <c r="T454" s="143"/>
      <c r="U454" s="143"/>
      <c r="V454" s="143" t="s">
        <v>95</v>
      </c>
      <c r="W454" s="112"/>
      <c r="X454" s="96" t="s">
        <v>95</v>
      </c>
      <c r="AQ454" s="103" t="s">
        <v>95</v>
      </c>
      <c r="AR454" s="103"/>
      <c r="AS454" s="103"/>
    </row>
    <row r="455" spans="2:45" ht="15.6" thickBot="1" x14ac:dyDescent="0.25">
      <c r="C455" s="155"/>
      <c r="D455" s="155"/>
      <c r="E455" s="156"/>
      <c r="F455" s="155"/>
      <c r="G455" s="155"/>
      <c r="H455" s="155"/>
      <c r="I455" s="157"/>
      <c r="J455" s="155"/>
      <c r="K455" s="155"/>
      <c r="L455" s="155"/>
      <c r="M455" s="155"/>
      <c r="N455" s="155"/>
      <c r="O455" s="155"/>
      <c r="P455" s="155" t="s">
        <v>95</v>
      </c>
      <c r="Q455" s="155"/>
      <c r="R455" s="155" t="s">
        <v>95</v>
      </c>
      <c r="S455" s="155"/>
      <c r="T455" s="155"/>
      <c r="U455" s="155"/>
      <c r="V455" s="155" t="s">
        <v>95</v>
      </c>
      <c r="W455" s="155"/>
      <c r="X455" s="96" t="s">
        <v>95</v>
      </c>
      <c r="AQ455" s="103" t="s">
        <v>95</v>
      </c>
      <c r="AR455" s="103"/>
      <c r="AS455" s="103"/>
    </row>
    <row r="456" spans="2:45" ht="18" customHeight="1" thickBot="1" x14ac:dyDescent="0.25">
      <c r="B456" s="96">
        <v>20</v>
      </c>
      <c r="C456" s="155"/>
      <c r="D456" s="158" t="s">
        <v>78</v>
      </c>
      <c r="E456" s="156" t="s">
        <v>100</v>
      </c>
      <c r="F456" s="248"/>
      <c r="G456" s="249"/>
      <c r="H456" s="250"/>
      <c r="I456" s="157"/>
      <c r="J456" s="88"/>
      <c r="K456" s="159"/>
      <c r="L456" s="88"/>
      <c r="M456" s="159"/>
      <c r="N456" s="88"/>
      <c r="O456" s="159"/>
      <c r="P456" s="153">
        <f>中間シート!D392</f>
        <v>0</v>
      </c>
      <c r="Q456" s="160"/>
      <c r="R456" s="153">
        <f>中間シート!G392</f>
        <v>0</v>
      </c>
      <c r="S456" s="160"/>
      <c r="T456" s="161" t="s">
        <v>315</v>
      </c>
      <c r="U456" s="160"/>
      <c r="V456" s="153">
        <f>中間シート!H392</f>
        <v>0</v>
      </c>
      <c r="W456" s="155"/>
      <c r="X456" s="96" t="str">
        <f>IF($B456&lt;=入力シート!$F$22,""&amp;中間シート!X338,"")</f>
        <v/>
      </c>
      <c r="AQ456" s="131">
        <f>中間シート!E338</f>
        <v>0</v>
      </c>
      <c r="AR456" s="103">
        <f>IF(F456="含まれている",1,IF(F456="含まれていない",2,0))</f>
        <v>0</v>
      </c>
      <c r="AS456" s="103" t="str">
        <f>IF(中間シート!N338=1,1,中間シート!P244)</f>
        <v/>
      </c>
    </row>
    <row r="457" spans="2:45" ht="5.0999999999999996" customHeight="1" thickBot="1" x14ac:dyDescent="0.25">
      <c r="C457" s="155"/>
      <c r="D457" s="155"/>
      <c r="E457" s="156"/>
      <c r="F457" s="160"/>
      <c r="G457" s="160"/>
      <c r="H457" s="160"/>
      <c r="I457" s="157"/>
      <c r="J457" s="159"/>
      <c r="K457" s="159"/>
      <c r="L457" s="159"/>
      <c r="M457" s="159"/>
      <c r="N457" s="159"/>
      <c r="O457" s="159"/>
      <c r="P457" s="160" t="s">
        <v>95</v>
      </c>
      <c r="Q457" s="160"/>
      <c r="R457" s="160" t="s">
        <v>95</v>
      </c>
      <c r="S457" s="160"/>
      <c r="T457" s="160"/>
      <c r="U457" s="160"/>
      <c r="V457" s="160" t="s">
        <v>95</v>
      </c>
      <c r="W457" s="155"/>
      <c r="X457" s="96" t="s">
        <v>95</v>
      </c>
      <c r="AQ457" s="103" t="s">
        <v>95</v>
      </c>
      <c r="AR457" s="103"/>
      <c r="AS457" s="103"/>
    </row>
    <row r="458" spans="2:45" ht="18" customHeight="1" thickBot="1" x14ac:dyDescent="0.25">
      <c r="B458" s="96">
        <v>20</v>
      </c>
      <c r="C458" s="155"/>
      <c r="D458" s="155"/>
      <c r="E458" s="156" t="s">
        <v>101</v>
      </c>
      <c r="F458" s="248"/>
      <c r="G458" s="249"/>
      <c r="H458" s="250"/>
      <c r="I458" s="157"/>
      <c r="J458" s="88"/>
      <c r="K458" s="159"/>
      <c r="L458" s="88"/>
      <c r="M458" s="159"/>
      <c r="N458" s="88"/>
      <c r="O458" s="159"/>
      <c r="P458" s="160" t="s">
        <v>95</v>
      </c>
      <c r="Q458" s="160"/>
      <c r="R458" s="160" t="s">
        <v>95</v>
      </c>
      <c r="S458" s="160"/>
      <c r="T458" s="160"/>
      <c r="U458" s="160"/>
      <c r="V458" s="160" t="s">
        <v>95</v>
      </c>
      <c r="W458" s="155"/>
      <c r="X458" s="96" t="str">
        <f>IF($B458&lt;=入力シート!$F$22,""&amp;中間シート!X339,"")</f>
        <v/>
      </c>
      <c r="AQ458" s="131">
        <f>中間シート!E339</f>
        <v>0</v>
      </c>
      <c r="AR458" s="103">
        <f>IF(F458="含まれている",1,IF(F458="含まれていない",2,0))</f>
        <v>0</v>
      </c>
      <c r="AS458" s="103" t="str">
        <f>IF(中間シート!N339=1,1,中間シート!P245)</f>
        <v/>
      </c>
    </row>
    <row r="459" spans="2:45" ht="5.0999999999999996" customHeight="1" thickBot="1" x14ac:dyDescent="0.25">
      <c r="C459" s="155"/>
      <c r="D459" s="155"/>
      <c r="E459" s="156"/>
      <c r="F459" s="160"/>
      <c r="G459" s="160"/>
      <c r="H459" s="160"/>
      <c r="I459" s="157"/>
      <c r="J459" s="159"/>
      <c r="K459" s="159"/>
      <c r="L459" s="159"/>
      <c r="M459" s="159"/>
      <c r="N459" s="159"/>
      <c r="O459" s="159"/>
      <c r="P459" s="160" t="s">
        <v>95</v>
      </c>
      <c r="Q459" s="160"/>
      <c r="R459" s="160" t="s">
        <v>95</v>
      </c>
      <c r="S459" s="160"/>
      <c r="T459" s="160"/>
      <c r="U459" s="160"/>
      <c r="V459" s="160" t="s">
        <v>95</v>
      </c>
      <c r="W459" s="155"/>
      <c r="X459" s="96" t="s">
        <v>95</v>
      </c>
      <c r="AQ459" s="131" t="s">
        <v>95</v>
      </c>
      <c r="AR459" s="103"/>
      <c r="AS459" s="103"/>
    </row>
    <row r="460" spans="2:45" ht="18" customHeight="1" thickBot="1" x14ac:dyDescent="0.25">
      <c r="B460" s="96">
        <v>20</v>
      </c>
      <c r="C460" s="155"/>
      <c r="D460" s="155"/>
      <c r="E460" s="156" t="s">
        <v>102</v>
      </c>
      <c r="F460" s="248"/>
      <c r="G460" s="249"/>
      <c r="H460" s="250"/>
      <c r="I460" s="157"/>
      <c r="J460" s="88"/>
      <c r="K460" s="159"/>
      <c r="L460" s="88"/>
      <c r="M460" s="159"/>
      <c r="N460" s="88"/>
      <c r="O460" s="159"/>
      <c r="P460" s="160" t="s">
        <v>95</v>
      </c>
      <c r="Q460" s="160"/>
      <c r="R460" s="160" t="s">
        <v>95</v>
      </c>
      <c r="S460" s="160"/>
      <c r="T460" s="160"/>
      <c r="U460" s="160"/>
      <c r="V460" s="160" t="s">
        <v>95</v>
      </c>
      <c r="W460" s="155"/>
      <c r="X460" s="96" t="str">
        <f>IF($B460&lt;=入力シート!$F$22,""&amp;中間シート!X340,"")</f>
        <v/>
      </c>
      <c r="AQ460" s="131">
        <f>中間シート!E340</f>
        <v>0</v>
      </c>
      <c r="AR460" s="103">
        <f>IF(F460="含まれている",1,IF(F460="含まれていない",2,0))</f>
        <v>0</v>
      </c>
      <c r="AS460" s="103" t="str">
        <f>IF(中間シート!N340=1,1,中間シート!P246)</f>
        <v/>
      </c>
    </row>
    <row r="461" spans="2:45" x14ac:dyDescent="0.2">
      <c r="C461" s="155"/>
      <c r="D461" s="155"/>
      <c r="E461" s="156"/>
      <c r="F461" s="159"/>
      <c r="G461" s="159"/>
      <c r="H461" s="159"/>
      <c r="I461" s="159"/>
      <c r="J461" s="159"/>
      <c r="K461" s="159"/>
      <c r="L461" s="159"/>
      <c r="M461" s="160"/>
      <c r="N461" s="159"/>
      <c r="O461" s="160"/>
      <c r="P461" s="159" t="s">
        <v>95</v>
      </c>
      <c r="Q461" s="160"/>
      <c r="R461" s="160" t="s">
        <v>95</v>
      </c>
      <c r="S461" s="160"/>
      <c r="T461" s="160"/>
      <c r="U461" s="160"/>
      <c r="V461" s="160" t="s">
        <v>95</v>
      </c>
      <c r="W461" s="155"/>
      <c r="X461" s="96" t="s">
        <v>95</v>
      </c>
      <c r="AQ461" s="103" t="s">
        <v>95</v>
      </c>
      <c r="AR461" s="103"/>
      <c r="AS461" s="103"/>
    </row>
    <row r="462" spans="2:45" ht="15.6" thickBot="1" x14ac:dyDescent="0.25">
      <c r="C462" s="112"/>
      <c r="D462" s="112"/>
      <c r="E462" s="151"/>
      <c r="F462" s="143"/>
      <c r="G462" s="143"/>
      <c r="H462" s="143"/>
      <c r="I462" s="144"/>
      <c r="J462" s="143"/>
      <c r="K462" s="143"/>
      <c r="L462" s="143"/>
      <c r="M462" s="143"/>
      <c r="N462" s="143"/>
      <c r="O462" s="143"/>
      <c r="P462" s="143" t="s">
        <v>95</v>
      </c>
      <c r="Q462" s="143"/>
      <c r="R462" s="143" t="s">
        <v>95</v>
      </c>
      <c r="S462" s="143"/>
      <c r="T462" s="143"/>
      <c r="U462" s="143"/>
      <c r="V462" s="143" t="s">
        <v>95</v>
      </c>
      <c r="W462" s="112"/>
      <c r="X462" s="96" t="s">
        <v>95</v>
      </c>
      <c r="AQ462" s="103" t="s">
        <v>95</v>
      </c>
      <c r="AR462" s="103"/>
      <c r="AS462" s="103"/>
    </row>
    <row r="463" spans="2:45" ht="18" customHeight="1" thickBot="1" x14ac:dyDescent="0.25">
      <c r="B463" s="96">
        <v>21</v>
      </c>
      <c r="C463" s="112"/>
      <c r="D463" s="105" t="s">
        <v>79</v>
      </c>
      <c r="E463" s="151" t="s">
        <v>100</v>
      </c>
      <c r="F463" s="248"/>
      <c r="G463" s="249"/>
      <c r="H463" s="250"/>
      <c r="I463" s="144"/>
      <c r="J463" s="88"/>
      <c r="K463" s="146"/>
      <c r="L463" s="88"/>
      <c r="M463" s="146"/>
      <c r="N463" s="88"/>
      <c r="O463" s="146"/>
      <c r="P463" s="153">
        <f>中間シート!D393</f>
        <v>0</v>
      </c>
      <c r="Q463" s="143"/>
      <c r="R463" s="153">
        <f>中間シート!G393</f>
        <v>0</v>
      </c>
      <c r="S463" s="143"/>
      <c r="T463" s="154" t="s">
        <v>315</v>
      </c>
      <c r="U463" s="143"/>
      <c r="V463" s="153">
        <f>中間シート!H393</f>
        <v>0</v>
      </c>
      <c r="W463" s="112"/>
      <c r="X463" s="96" t="str">
        <f>IF($B463&lt;=入力シート!$F$22,""&amp;中間シート!X341,"")</f>
        <v/>
      </c>
      <c r="AQ463" s="131">
        <f>中間シート!E341</f>
        <v>0</v>
      </c>
      <c r="AR463" s="103">
        <f>IF(F463="含まれている",1,IF(F463="含まれていない",2,0))</f>
        <v>0</v>
      </c>
      <c r="AS463" s="103" t="str">
        <f>IF(中間シート!N341=1,1,中間シート!P247)</f>
        <v/>
      </c>
    </row>
    <row r="464" spans="2:45" ht="5.0999999999999996" customHeight="1" thickBot="1" x14ac:dyDescent="0.25">
      <c r="C464" s="112"/>
      <c r="D464" s="112"/>
      <c r="E464" s="151"/>
      <c r="F464" s="143"/>
      <c r="G464" s="143"/>
      <c r="H464" s="143"/>
      <c r="I464" s="144"/>
      <c r="J464" s="146"/>
      <c r="K464" s="146"/>
      <c r="L464" s="146"/>
      <c r="M464" s="146"/>
      <c r="N464" s="146"/>
      <c r="O464" s="146"/>
      <c r="P464" s="143" t="s">
        <v>95</v>
      </c>
      <c r="Q464" s="143"/>
      <c r="R464" s="143" t="s">
        <v>95</v>
      </c>
      <c r="S464" s="143"/>
      <c r="T464" s="143"/>
      <c r="U464" s="143"/>
      <c r="V464" s="143" t="s">
        <v>95</v>
      </c>
      <c r="W464" s="112"/>
      <c r="X464" s="96" t="s">
        <v>95</v>
      </c>
      <c r="AQ464" s="103" t="s">
        <v>95</v>
      </c>
      <c r="AR464" s="103"/>
      <c r="AS464" s="103"/>
    </row>
    <row r="465" spans="2:45" ht="18" customHeight="1" thickBot="1" x14ac:dyDescent="0.25">
      <c r="B465" s="96">
        <v>21</v>
      </c>
      <c r="C465" s="112"/>
      <c r="D465" s="112"/>
      <c r="E465" s="151" t="s">
        <v>101</v>
      </c>
      <c r="F465" s="248"/>
      <c r="G465" s="249"/>
      <c r="H465" s="250"/>
      <c r="I465" s="144"/>
      <c r="J465" s="88"/>
      <c r="K465" s="146"/>
      <c r="L465" s="88"/>
      <c r="M465" s="146"/>
      <c r="N465" s="88"/>
      <c r="O465" s="146"/>
      <c r="P465" s="143" t="s">
        <v>95</v>
      </c>
      <c r="Q465" s="143"/>
      <c r="R465" s="143" t="s">
        <v>95</v>
      </c>
      <c r="S465" s="143"/>
      <c r="T465" s="143"/>
      <c r="U465" s="143"/>
      <c r="V465" s="143" t="s">
        <v>95</v>
      </c>
      <c r="W465" s="112"/>
      <c r="X465" s="96" t="str">
        <f>IF($B465&lt;=入力シート!$F$22,""&amp;中間シート!X342,"")</f>
        <v/>
      </c>
      <c r="AQ465" s="131">
        <f>中間シート!E342</f>
        <v>0</v>
      </c>
      <c r="AR465" s="103">
        <f>IF(F465="含まれている",1,IF(F465="含まれていない",2,0))</f>
        <v>0</v>
      </c>
      <c r="AS465" s="103" t="str">
        <f>IF(中間シート!N342=1,1,中間シート!P248)</f>
        <v/>
      </c>
    </row>
    <row r="466" spans="2:45" ht="5.0999999999999996" customHeight="1" thickBot="1" x14ac:dyDescent="0.25">
      <c r="C466" s="112"/>
      <c r="D466" s="112"/>
      <c r="E466" s="151"/>
      <c r="F466" s="143"/>
      <c r="G466" s="143"/>
      <c r="H466" s="143"/>
      <c r="I466" s="144"/>
      <c r="J466" s="146"/>
      <c r="K466" s="146"/>
      <c r="L466" s="146"/>
      <c r="M466" s="146"/>
      <c r="N466" s="146"/>
      <c r="O466" s="146"/>
      <c r="P466" s="143" t="s">
        <v>95</v>
      </c>
      <c r="Q466" s="143"/>
      <c r="R466" s="143" t="s">
        <v>95</v>
      </c>
      <c r="S466" s="143"/>
      <c r="T466" s="143"/>
      <c r="U466" s="143"/>
      <c r="V466" s="143" t="s">
        <v>95</v>
      </c>
      <c r="W466" s="112"/>
      <c r="X466" s="96" t="s">
        <v>95</v>
      </c>
      <c r="AQ466" s="131" t="s">
        <v>95</v>
      </c>
      <c r="AR466" s="103"/>
      <c r="AS466" s="103"/>
    </row>
    <row r="467" spans="2:45" ht="18" customHeight="1" thickBot="1" x14ac:dyDescent="0.25">
      <c r="B467" s="96">
        <v>21</v>
      </c>
      <c r="C467" s="112"/>
      <c r="D467" s="112"/>
      <c r="E467" s="151" t="s">
        <v>102</v>
      </c>
      <c r="F467" s="248"/>
      <c r="G467" s="249"/>
      <c r="H467" s="250"/>
      <c r="I467" s="144"/>
      <c r="J467" s="88"/>
      <c r="K467" s="146"/>
      <c r="L467" s="88"/>
      <c r="M467" s="146"/>
      <c r="N467" s="88"/>
      <c r="O467" s="146"/>
      <c r="P467" s="143" t="s">
        <v>95</v>
      </c>
      <c r="Q467" s="143"/>
      <c r="R467" s="143" t="s">
        <v>95</v>
      </c>
      <c r="S467" s="143"/>
      <c r="T467" s="143"/>
      <c r="U467" s="143"/>
      <c r="V467" s="143" t="s">
        <v>95</v>
      </c>
      <c r="W467" s="112"/>
      <c r="X467" s="96" t="str">
        <f>IF($B467&lt;=入力シート!$F$22,""&amp;中間シート!X343,"")</f>
        <v/>
      </c>
      <c r="AQ467" s="131">
        <f>中間シート!E343</f>
        <v>0</v>
      </c>
      <c r="AR467" s="103">
        <f>IF(F467="含まれている",1,IF(F467="含まれていない",2,0))</f>
        <v>0</v>
      </c>
      <c r="AS467" s="103" t="str">
        <f>IF(中間シート!N343=1,1,中間シート!P249)</f>
        <v/>
      </c>
    </row>
    <row r="468" spans="2:45" x14ac:dyDescent="0.2">
      <c r="C468" s="112"/>
      <c r="D468" s="112"/>
      <c r="E468" s="106"/>
      <c r="F468" s="146"/>
      <c r="G468" s="146"/>
      <c r="H468" s="146"/>
      <c r="I468" s="146"/>
      <c r="J468" s="146"/>
      <c r="K468" s="146"/>
      <c r="L468" s="146"/>
      <c r="M468" s="143"/>
      <c r="N468" s="146"/>
      <c r="O468" s="143"/>
      <c r="P468" s="146" t="s">
        <v>95</v>
      </c>
      <c r="Q468" s="143"/>
      <c r="R468" s="143" t="s">
        <v>95</v>
      </c>
      <c r="S468" s="143"/>
      <c r="T468" s="143"/>
      <c r="U468" s="143"/>
      <c r="V468" s="143" t="s">
        <v>95</v>
      </c>
      <c r="W468" s="112"/>
      <c r="X468" s="96" t="s">
        <v>95</v>
      </c>
      <c r="AQ468" s="103" t="s">
        <v>95</v>
      </c>
      <c r="AR468" s="103"/>
      <c r="AS468" s="103"/>
    </row>
    <row r="469" spans="2:45" ht="15.6" thickBot="1" x14ac:dyDescent="0.25">
      <c r="C469" s="155"/>
      <c r="D469" s="155"/>
      <c r="E469" s="156"/>
      <c r="F469" s="155"/>
      <c r="G469" s="155"/>
      <c r="H469" s="155"/>
      <c r="I469" s="157"/>
      <c r="J469" s="155"/>
      <c r="K469" s="155"/>
      <c r="L469" s="155"/>
      <c r="M469" s="155"/>
      <c r="N469" s="155"/>
      <c r="O469" s="155"/>
      <c r="P469" s="155" t="s">
        <v>95</v>
      </c>
      <c r="Q469" s="155"/>
      <c r="R469" s="155" t="s">
        <v>95</v>
      </c>
      <c r="S469" s="155"/>
      <c r="T469" s="155"/>
      <c r="U469" s="155"/>
      <c r="V469" s="155" t="s">
        <v>95</v>
      </c>
      <c r="W469" s="155"/>
      <c r="X469" s="96" t="s">
        <v>95</v>
      </c>
      <c r="AQ469" s="103" t="s">
        <v>95</v>
      </c>
      <c r="AR469" s="103"/>
      <c r="AS469" s="103"/>
    </row>
    <row r="470" spans="2:45" ht="18" customHeight="1" thickBot="1" x14ac:dyDescent="0.25">
      <c r="B470" s="96">
        <v>22</v>
      </c>
      <c r="C470" s="155"/>
      <c r="D470" s="158" t="s">
        <v>80</v>
      </c>
      <c r="E470" s="156" t="s">
        <v>100</v>
      </c>
      <c r="F470" s="248"/>
      <c r="G470" s="249"/>
      <c r="H470" s="250"/>
      <c r="I470" s="157"/>
      <c r="J470" s="88"/>
      <c r="K470" s="159"/>
      <c r="L470" s="88"/>
      <c r="M470" s="159"/>
      <c r="N470" s="88"/>
      <c r="O470" s="159"/>
      <c r="P470" s="153">
        <f>中間シート!D394</f>
        <v>0</v>
      </c>
      <c r="Q470" s="160"/>
      <c r="R470" s="153">
        <f>中間シート!G394</f>
        <v>0</v>
      </c>
      <c r="S470" s="160"/>
      <c r="T470" s="161" t="s">
        <v>315</v>
      </c>
      <c r="U470" s="160"/>
      <c r="V470" s="153">
        <f>中間シート!H394</f>
        <v>0</v>
      </c>
      <c r="W470" s="155"/>
      <c r="X470" s="96" t="str">
        <f>IF($B470&lt;=入力シート!$F$22,""&amp;中間シート!X344,"")</f>
        <v/>
      </c>
      <c r="AQ470" s="131">
        <f>中間シート!E344</f>
        <v>0</v>
      </c>
      <c r="AR470" s="103">
        <f>IF(F470="含まれている",1,IF(F470="含まれていない",2,0))</f>
        <v>0</v>
      </c>
      <c r="AS470" s="103" t="str">
        <f>IF(中間シート!N344=1,1,中間シート!P250)</f>
        <v/>
      </c>
    </row>
    <row r="471" spans="2:45" ht="5.0999999999999996" customHeight="1" thickBot="1" x14ac:dyDescent="0.25">
      <c r="C471" s="155"/>
      <c r="D471" s="155"/>
      <c r="E471" s="156"/>
      <c r="F471" s="160"/>
      <c r="G471" s="160"/>
      <c r="H471" s="160"/>
      <c r="I471" s="157"/>
      <c r="J471" s="159"/>
      <c r="K471" s="159"/>
      <c r="L471" s="159"/>
      <c r="M471" s="159"/>
      <c r="N471" s="159"/>
      <c r="O471" s="159"/>
      <c r="P471" s="160" t="s">
        <v>95</v>
      </c>
      <c r="Q471" s="160"/>
      <c r="R471" s="160" t="s">
        <v>95</v>
      </c>
      <c r="S471" s="160"/>
      <c r="T471" s="160"/>
      <c r="U471" s="160"/>
      <c r="V471" s="160" t="s">
        <v>95</v>
      </c>
      <c r="W471" s="155"/>
      <c r="X471" s="96" t="s">
        <v>95</v>
      </c>
      <c r="AQ471" s="103" t="s">
        <v>95</v>
      </c>
      <c r="AR471" s="103"/>
      <c r="AS471" s="103"/>
    </row>
    <row r="472" spans="2:45" ht="18" customHeight="1" thickBot="1" x14ac:dyDescent="0.25">
      <c r="B472" s="96">
        <v>22</v>
      </c>
      <c r="C472" s="155"/>
      <c r="D472" s="155"/>
      <c r="E472" s="156" t="s">
        <v>101</v>
      </c>
      <c r="F472" s="248"/>
      <c r="G472" s="249"/>
      <c r="H472" s="250"/>
      <c r="I472" s="157"/>
      <c r="J472" s="88"/>
      <c r="K472" s="159"/>
      <c r="L472" s="88"/>
      <c r="M472" s="159"/>
      <c r="N472" s="88"/>
      <c r="O472" s="159"/>
      <c r="P472" s="160" t="s">
        <v>95</v>
      </c>
      <c r="Q472" s="160"/>
      <c r="R472" s="160" t="s">
        <v>95</v>
      </c>
      <c r="S472" s="160"/>
      <c r="T472" s="160"/>
      <c r="U472" s="160"/>
      <c r="V472" s="160" t="s">
        <v>95</v>
      </c>
      <c r="W472" s="155"/>
      <c r="X472" s="96" t="str">
        <f>IF($B472&lt;=入力シート!$F$22,""&amp;中間シート!X345,"")</f>
        <v/>
      </c>
      <c r="AQ472" s="131">
        <f>中間シート!E345</f>
        <v>0</v>
      </c>
      <c r="AR472" s="103">
        <f>IF(F472="含まれている",1,IF(F472="含まれていない",2,0))</f>
        <v>0</v>
      </c>
      <c r="AS472" s="103" t="str">
        <f>IF(中間シート!N345=1,1,中間シート!P251)</f>
        <v/>
      </c>
    </row>
    <row r="473" spans="2:45" ht="5.0999999999999996" customHeight="1" thickBot="1" x14ac:dyDescent="0.25">
      <c r="C473" s="155"/>
      <c r="D473" s="155"/>
      <c r="E473" s="156"/>
      <c r="F473" s="160"/>
      <c r="G473" s="160"/>
      <c r="H473" s="160"/>
      <c r="I473" s="157"/>
      <c r="J473" s="159"/>
      <c r="K473" s="159"/>
      <c r="L473" s="159"/>
      <c r="M473" s="159"/>
      <c r="N473" s="159"/>
      <c r="O473" s="159"/>
      <c r="P473" s="160" t="s">
        <v>95</v>
      </c>
      <c r="Q473" s="160"/>
      <c r="R473" s="160" t="s">
        <v>95</v>
      </c>
      <c r="S473" s="160"/>
      <c r="T473" s="160"/>
      <c r="U473" s="160"/>
      <c r="V473" s="160" t="s">
        <v>95</v>
      </c>
      <c r="W473" s="155"/>
      <c r="X473" s="96" t="s">
        <v>95</v>
      </c>
      <c r="AQ473" s="131" t="s">
        <v>95</v>
      </c>
      <c r="AR473" s="103"/>
      <c r="AS473" s="103"/>
    </row>
    <row r="474" spans="2:45" ht="18" customHeight="1" thickBot="1" x14ac:dyDescent="0.25">
      <c r="B474" s="96">
        <v>22</v>
      </c>
      <c r="C474" s="155"/>
      <c r="D474" s="155"/>
      <c r="E474" s="156" t="s">
        <v>102</v>
      </c>
      <c r="F474" s="248"/>
      <c r="G474" s="249"/>
      <c r="H474" s="250"/>
      <c r="I474" s="157"/>
      <c r="J474" s="88"/>
      <c r="K474" s="159"/>
      <c r="L474" s="88"/>
      <c r="M474" s="159"/>
      <c r="N474" s="88"/>
      <c r="O474" s="159"/>
      <c r="P474" s="160" t="s">
        <v>95</v>
      </c>
      <c r="Q474" s="160"/>
      <c r="R474" s="160" t="s">
        <v>95</v>
      </c>
      <c r="S474" s="160"/>
      <c r="T474" s="160"/>
      <c r="U474" s="160"/>
      <c r="V474" s="160" t="s">
        <v>95</v>
      </c>
      <c r="W474" s="155"/>
      <c r="X474" s="96" t="str">
        <f>IF($B474&lt;=入力シート!$F$22,""&amp;中間シート!X346,"")</f>
        <v/>
      </c>
      <c r="AQ474" s="131">
        <f>中間シート!E346</f>
        <v>0</v>
      </c>
      <c r="AR474" s="103">
        <f>IF(F474="含まれている",1,IF(F474="含まれていない",2,0))</f>
        <v>0</v>
      </c>
      <c r="AS474" s="103" t="str">
        <f>IF(中間シート!N346=1,1,中間シート!P252)</f>
        <v/>
      </c>
    </row>
    <row r="475" spans="2:45" x14ac:dyDescent="0.2">
      <c r="C475" s="155"/>
      <c r="D475" s="155"/>
      <c r="E475" s="156"/>
      <c r="F475" s="159"/>
      <c r="G475" s="159"/>
      <c r="H475" s="159"/>
      <c r="I475" s="159"/>
      <c r="J475" s="159"/>
      <c r="K475" s="159"/>
      <c r="L475" s="159"/>
      <c r="M475" s="160"/>
      <c r="N475" s="159"/>
      <c r="O475" s="160"/>
      <c r="P475" s="159" t="s">
        <v>95</v>
      </c>
      <c r="Q475" s="160"/>
      <c r="R475" s="160" t="s">
        <v>95</v>
      </c>
      <c r="S475" s="160"/>
      <c r="T475" s="160"/>
      <c r="U475" s="160"/>
      <c r="V475" s="160" t="s">
        <v>95</v>
      </c>
      <c r="W475" s="155"/>
      <c r="X475" s="96" t="s">
        <v>95</v>
      </c>
      <c r="AQ475" s="103" t="s">
        <v>95</v>
      </c>
      <c r="AR475" s="103"/>
      <c r="AS475" s="103"/>
    </row>
    <row r="476" spans="2:45" ht="15.6" thickBot="1" x14ac:dyDescent="0.25">
      <c r="C476" s="112"/>
      <c r="D476" s="112"/>
      <c r="E476" s="151"/>
      <c r="F476" s="143"/>
      <c r="G476" s="143"/>
      <c r="H476" s="143"/>
      <c r="I476" s="144"/>
      <c r="J476" s="143"/>
      <c r="K476" s="143"/>
      <c r="L476" s="143"/>
      <c r="M476" s="143"/>
      <c r="N476" s="143"/>
      <c r="O476" s="143"/>
      <c r="P476" s="143" t="s">
        <v>95</v>
      </c>
      <c r="Q476" s="143"/>
      <c r="R476" s="143" t="s">
        <v>95</v>
      </c>
      <c r="S476" s="143"/>
      <c r="T476" s="143"/>
      <c r="U476" s="143"/>
      <c r="V476" s="143" t="s">
        <v>95</v>
      </c>
      <c r="W476" s="112"/>
      <c r="X476" s="96" t="s">
        <v>95</v>
      </c>
      <c r="AQ476" s="103" t="s">
        <v>95</v>
      </c>
      <c r="AR476" s="103"/>
      <c r="AS476" s="103"/>
    </row>
    <row r="477" spans="2:45" ht="18" customHeight="1" thickBot="1" x14ac:dyDescent="0.25">
      <c r="B477" s="96">
        <v>23</v>
      </c>
      <c r="C477" s="112"/>
      <c r="D477" s="105" t="s">
        <v>81</v>
      </c>
      <c r="E477" s="151" t="s">
        <v>100</v>
      </c>
      <c r="F477" s="248"/>
      <c r="G477" s="249"/>
      <c r="H477" s="250"/>
      <c r="I477" s="144"/>
      <c r="J477" s="88"/>
      <c r="K477" s="146"/>
      <c r="L477" s="88"/>
      <c r="M477" s="146"/>
      <c r="N477" s="88"/>
      <c r="O477" s="146"/>
      <c r="P477" s="153">
        <f>中間シート!D395</f>
        <v>0</v>
      </c>
      <c r="Q477" s="143"/>
      <c r="R477" s="153">
        <f>中間シート!G395</f>
        <v>0</v>
      </c>
      <c r="S477" s="143"/>
      <c r="T477" s="154" t="s">
        <v>315</v>
      </c>
      <c r="U477" s="143"/>
      <c r="V477" s="153">
        <f>中間シート!H395</f>
        <v>0</v>
      </c>
      <c r="W477" s="112"/>
      <c r="X477" s="96" t="str">
        <f>IF($B477&lt;=入力シート!$F$22,""&amp;中間シート!X347,"")</f>
        <v/>
      </c>
      <c r="AQ477" s="131">
        <f>中間シート!E347</f>
        <v>0</v>
      </c>
      <c r="AR477" s="103">
        <f>IF(F477="含まれている",1,IF(F477="含まれていない",2,0))</f>
        <v>0</v>
      </c>
      <c r="AS477" s="103" t="str">
        <f>IF(中間シート!N347=1,1,中間シート!P253)</f>
        <v/>
      </c>
    </row>
    <row r="478" spans="2:45" ht="5.0999999999999996" customHeight="1" thickBot="1" x14ac:dyDescent="0.25">
      <c r="C478" s="112"/>
      <c r="D478" s="112"/>
      <c r="E478" s="151"/>
      <c r="F478" s="143"/>
      <c r="G478" s="143"/>
      <c r="H478" s="143"/>
      <c r="I478" s="144"/>
      <c r="J478" s="146"/>
      <c r="K478" s="146"/>
      <c r="L478" s="146"/>
      <c r="M478" s="146"/>
      <c r="N478" s="146"/>
      <c r="O478" s="146"/>
      <c r="P478" s="143" t="s">
        <v>95</v>
      </c>
      <c r="Q478" s="143"/>
      <c r="R478" s="143" t="s">
        <v>95</v>
      </c>
      <c r="S478" s="143"/>
      <c r="T478" s="143"/>
      <c r="U478" s="143"/>
      <c r="V478" s="143" t="s">
        <v>95</v>
      </c>
      <c r="W478" s="112"/>
      <c r="X478" s="96" t="s">
        <v>95</v>
      </c>
      <c r="AQ478" s="103" t="s">
        <v>95</v>
      </c>
      <c r="AR478" s="103"/>
      <c r="AS478" s="103"/>
    </row>
    <row r="479" spans="2:45" ht="18" customHeight="1" thickBot="1" x14ac:dyDescent="0.25">
      <c r="B479" s="96">
        <v>23</v>
      </c>
      <c r="C479" s="112"/>
      <c r="D479" s="112"/>
      <c r="E479" s="151" t="s">
        <v>101</v>
      </c>
      <c r="F479" s="248"/>
      <c r="G479" s="249"/>
      <c r="H479" s="250"/>
      <c r="I479" s="144"/>
      <c r="J479" s="88"/>
      <c r="K479" s="146"/>
      <c r="L479" s="88"/>
      <c r="M479" s="146"/>
      <c r="N479" s="88"/>
      <c r="O479" s="146"/>
      <c r="P479" s="143" t="s">
        <v>95</v>
      </c>
      <c r="Q479" s="143"/>
      <c r="R479" s="143" t="s">
        <v>95</v>
      </c>
      <c r="S479" s="143"/>
      <c r="T479" s="143"/>
      <c r="U479" s="143"/>
      <c r="V479" s="143" t="s">
        <v>95</v>
      </c>
      <c r="W479" s="112"/>
      <c r="X479" s="96" t="str">
        <f>IF($B479&lt;=入力シート!$F$22,""&amp;中間シート!X348,"")</f>
        <v/>
      </c>
      <c r="AQ479" s="131">
        <f>中間シート!E348</f>
        <v>0</v>
      </c>
      <c r="AR479" s="103">
        <f>IF(F479="含まれている",1,IF(F479="含まれていない",2,0))</f>
        <v>0</v>
      </c>
      <c r="AS479" s="103" t="str">
        <f>IF(中間シート!N348=1,1,中間シート!P254)</f>
        <v/>
      </c>
    </row>
    <row r="480" spans="2:45" ht="5.0999999999999996" customHeight="1" thickBot="1" x14ac:dyDescent="0.25">
      <c r="C480" s="112"/>
      <c r="D480" s="112"/>
      <c r="E480" s="151"/>
      <c r="F480" s="143"/>
      <c r="G480" s="143"/>
      <c r="H480" s="143"/>
      <c r="I480" s="144"/>
      <c r="J480" s="146"/>
      <c r="K480" s="146"/>
      <c r="L480" s="146"/>
      <c r="M480" s="146"/>
      <c r="N480" s="146"/>
      <c r="O480" s="146"/>
      <c r="P480" s="143" t="s">
        <v>95</v>
      </c>
      <c r="Q480" s="143"/>
      <c r="R480" s="143" t="s">
        <v>95</v>
      </c>
      <c r="S480" s="143"/>
      <c r="T480" s="143"/>
      <c r="U480" s="143"/>
      <c r="V480" s="143" t="s">
        <v>95</v>
      </c>
      <c r="W480" s="112"/>
      <c r="X480" s="96" t="s">
        <v>95</v>
      </c>
      <c r="AQ480" s="131" t="s">
        <v>95</v>
      </c>
      <c r="AR480" s="103"/>
      <c r="AS480" s="103"/>
    </row>
    <row r="481" spans="2:45" ht="18" customHeight="1" thickBot="1" x14ac:dyDescent="0.25">
      <c r="B481" s="96">
        <v>23</v>
      </c>
      <c r="C481" s="112"/>
      <c r="D481" s="112"/>
      <c r="E481" s="151" t="s">
        <v>102</v>
      </c>
      <c r="F481" s="248"/>
      <c r="G481" s="249"/>
      <c r="H481" s="250"/>
      <c r="I481" s="144"/>
      <c r="J481" s="88"/>
      <c r="K481" s="146"/>
      <c r="L481" s="88"/>
      <c r="M481" s="146"/>
      <c r="N481" s="88"/>
      <c r="O481" s="146"/>
      <c r="P481" s="143" t="s">
        <v>95</v>
      </c>
      <c r="Q481" s="143"/>
      <c r="R481" s="143" t="s">
        <v>95</v>
      </c>
      <c r="S481" s="143"/>
      <c r="T481" s="143"/>
      <c r="U481" s="143"/>
      <c r="V481" s="143" t="s">
        <v>95</v>
      </c>
      <c r="W481" s="112"/>
      <c r="X481" s="96" t="str">
        <f>IF($B481&lt;=入力シート!$F$22,""&amp;中間シート!X349,"")</f>
        <v/>
      </c>
      <c r="AQ481" s="131">
        <f>中間シート!E349</f>
        <v>0</v>
      </c>
      <c r="AR481" s="103">
        <f>IF(F481="含まれている",1,IF(F481="含まれていない",2,0))</f>
        <v>0</v>
      </c>
      <c r="AS481" s="103" t="str">
        <f>IF(中間シート!N349=1,1,中間シート!P255)</f>
        <v/>
      </c>
    </row>
    <row r="482" spans="2:45" x14ac:dyDescent="0.2">
      <c r="C482" s="112"/>
      <c r="D482" s="112"/>
      <c r="E482" s="106"/>
      <c r="F482" s="146"/>
      <c r="G482" s="146"/>
      <c r="H482" s="146"/>
      <c r="I482" s="146"/>
      <c r="J482" s="146"/>
      <c r="K482" s="146"/>
      <c r="L482" s="146"/>
      <c r="M482" s="143"/>
      <c r="N482" s="146"/>
      <c r="O482" s="143"/>
      <c r="P482" s="146" t="s">
        <v>95</v>
      </c>
      <c r="Q482" s="143"/>
      <c r="R482" s="143" t="s">
        <v>95</v>
      </c>
      <c r="S482" s="143"/>
      <c r="T482" s="143"/>
      <c r="U482" s="143"/>
      <c r="V482" s="143" t="s">
        <v>95</v>
      </c>
      <c r="W482" s="112"/>
      <c r="X482" s="96" t="s">
        <v>95</v>
      </c>
      <c r="AQ482" s="103" t="s">
        <v>95</v>
      </c>
      <c r="AR482" s="103"/>
      <c r="AS482" s="103"/>
    </row>
    <row r="483" spans="2:45" ht="15.6" thickBot="1" x14ac:dyDescent="0.25">
      <c r="C483" s="155"/>
      <c r="D483" s="155"/>
      <c r="E483" s="156"/>
      <c r="F483" s="155"/>
      <c r="G483" s="155"/>
      <c r="H483" s="155"/>
      <c r="I483" s="157"/>
      <c r="J483" s="155"/>
      <c r="K483" s="155"/>
      <c r="L483" s="155"/>
      <c r="M483" s="155"/>
      <c r="N483" s="155"/>
      <c r="O483" s="155"/>
      <c r="P483" s="155" t="s">
        <v>95</v>
      </c>
      <c r="Q483" s="155"/>
      <c r="R483" s="155" t="s">
        <v>95</v>
      </c>
      <c r="S483" s="155"/>
      <c r="T483" s="155"/>
      <c r="U483" s="155"/>
      <c r="V483" s="155" t="s">
        <v>95</v>
      </c>
      <c r="W483" s="155"/>
      <c r="X483" s="96" t="s">
        <v>95</v>
      </c>
      <c r="AQ483" s="103" t="s">
        <v>95</v>
      </c>
      <c r="AR483" s="103"/>
      <c r="AS483" s="103"/>
    </row>
    <row r="484" spans="2:45" ht="18" customHeight="1" thickBot="1" x14ac:dyDescent="0.25">
      <c r="B484" s="96">
        <v>24</v>
      </c>
      <c r="C484" s="155"/>
      <c r="D484" s="158" t="s">
        <v>82</v>
      </c>
      <c r="E484" s="156" t="s">
        <v>100</v>
      </c>
      <c r="F484" s="248"/>
      <c r="G484" s="249"/>
      <c r="H484" s="250"/>
      <c r="I484" s="157"/>
      <c r="J484" s="88"/>
      <c r="K484" s="159"/>
      <c r="L484" s="88"/>
      <c r="M484" s="159"/>
      <c r="N484" s="88"/>
      <c r="O484" s="159"/>
      <c r="P484" s="153">
        <f>中間シート!D396</f>
        <v>0</v>
      </c>
      <c r="Q484" s="160"/>
      <c r="R484" s="153">
        <f>中間シート!G396</f>
        <v>0</v>
      </c>
      <c r="S484" s="160"/>
      <c r="T484" s="161" t="s">
        <v>315</v>
      </c>
      <c r="U484" s="160"/>
      <c r="V484" s="153">
        <f>中間シート!H396</f>
        <v>0</v>
      </c>
      <c r="W484" s="155"/>
      <c r="X484" s="96" t="str">
        <f>IF($B484&lt;=入力シート!$F$22,""&amp;中間シート!X350,"")</f>
        <v/>
      </c>
      <c r="AQ484" s="131">
        <f>中間シート!E350</f>
        <v>0</v>
      </c>
      <c r="AR484" s="103">
        <f>IF(F484="含まれている",1,IF(F484="含まれていない",2,0))</f>
        <v>0</v>
      </c>
      <c r="AS484" s="103" t="str">
        <f>IF(中間シート!N350=1,1,中間シート!P256)</f>
        <v/>
      </c>
    </row>
    <row r="485" spans="2:45" ht="5.0999999999999996" customHeight="1" thickBot="1" x14ac:dyDescent="0.25">
      <c r="C485" s="155"/>
      <c r="D485" s="155"/>
      <c r="E485" s="156"/>
      <c r="F485" s="160"/>
      <c r="G485" s="160"/>
      <c r="H485" s="160"/>
      <c r="I485" s="157"/>
      <c r="J485" s="159"/>
      <c r="K485" s="159"/>
      <c r="L485" s="159"/>
      <c r="M485" s="159"/>
      <c r="N485" s="159"/>
      <c r="O485" s="159"/>
      <c r="P485" s="160" t="s">
        <v>95</v>
      </c>
      <c r="Q485" s="160"/>
      <c r="R485" s="160" t="s">
        <v>95</v>
      </c>
      <c r="S485" s="160"/>
      <c r="T485" s="160"/>
      <c r="U485" s="160"/>
      <c r="V485" s="160" t="s">
        <v>95</v>
      </c>
      <c r="W485" s="155"/>
      <c r="X485" s="96" t="s">
        <v>95</v>
      </c>
      <c r="AQ485" s="103" t="s">
        <v>95</v>
      </c>
      <c r="AR485" s="103"/>
      <c r="AS485" s="103"/>
    </row>
    <row r="486" spans="2:45" ht="18" customHeight="1" thickBot="1" x14ac:dyDescent="0.25">
      <c r="B486" s="96">
        <v>24</v>
      </c>
      <c r="C486" s="155"/>
      <c r="D486" s="155"/>
      <c r="E486" s="156" t="s">
        <v>101</v>
      </c>
      <c r="F486" s="248"/>
      <c r="G486" s="249"/>
      <c r="H486" s="250"/>
      <c r="I486" s="157"/>
      <c r="J486" s="88"/>
      <c r="K486" s="159"/>
      <c r="L486" s="88"/>
      <c r="M486" s="159"/>
      <c r="N486" s="88"/>
      <c r="O486" s="159"/>
      <c r="P486" s="160" t="s">
        <v>95</v>
      </c>
      <c r="Q486" s="160"/>
      <c r="R486" s="160" t="s">
        <v>95</v>
      </c>
      <c r="S486" s="160"/>
      <c r="T486" s="160"/>
      <c r="U486" s="160"/>
      <c r="V486" s="160" t="s">
        <v>95</v>
      </c>
      <c r="W486" s="155"/>
      <c r="X486" s="96" t="str">
        <f>IF($B486&lt;=入力シート!$F$22,""&amp;中間シート!X351,"")</f>
        <v/>
      </c>
      <c r="AQ486" s="131">
        <f>中間シート!E351</f>
        <v>0</v>
      </c>
      <c r="AR486" s="103">
        <f>IF(F486="含まれている",1,IF(F486="含まれていない",2,0))</f>
        <v>0</v>
      </c>
      <c r="AS486" s="103" t="str">
        <f>IF(中間シート!N351=1,1,中間シート!P257)</f>
        <v/>
      </c>
    </row>
    <row r="487" spans="2:45" ht="5.0999999999999996" customHeight="1" thickBot="1" x14ac:dyDescent="0.25">
      <c r="C487" s="155"/>
      <c r="D487" s="155"/>
      <c r="E487" s="156"/>
      <c r="F487" s="160"/>
      <c r="G487" s="160"/>
      <c r="H487" s="160"/>
      <c r="I487" s="157"/>
      <c r="J487" s="159"/>
      <c r="K487" s="159"/>
      <c r="L487" s="159"/>
      <c r="M487" s="159"/>
      <c r="N487" s="159"/>
      <c r="O487" s="159"/>
      <c r="P487" s="160" t="s">
        <v>95</v>
      </c>
      <c r="Q487" s="160"/>
      <c r="R487" s="160" t="s">
        <v>95</v>
      </c>
      <c r="S487" s="160"/>
      <c r="T487" s="160"/>
      <c r="U487" s="160"/>
      <c r="V487" s="160" t="s">
        <v>95</v>
      </c>
      <c r="W487" s="155"/>
      <c r="X487" s="96" t="s">
        <v>95</v>
      </c>
      <c r="AQ487" s="131" t="s">
        <v>95</v>
      </c>
      <c r="AR487" s="103"/>
      <c r="AS487" s="103"/>
    </row>
    <row r="488" spans="2:45" ht="18" customHeight="1" thickBot="1" x14ac:dyDescent="0.25">
      <c r="B488" s="96">
        <v>24</v>
      </c>
      <c r="C488" s="155"/>
      <c r="D488" s="155"/>
      <c r="E488" s="156" t="s">
        <v>102</v>
      </c>
      <c r="F488" s="248"/>
      <c r="G488" s="249"/>
      <c r="H488" s="250"/>
      <c r="I488" s="157"/>
      <c r="J488" s="88"/>
      <c r="K488" s="159"/>
      <c r="L488" s="88"/>
      <c r="M488" s="159"/>
      <c r="N488" s="88"/>
      <c r="O488" s="159"/>
      <c r="P488" s="160" t="s">
        <v>95</v>
      </c>
      <c r="Q488" s="160"/>
      <c r="R488" s="160" t="s">
        <v>95</v>
      </c>
      <c r="S488" s="160"/>
      <c r="T488" s="160"/>
      <c r="U488" s="160"/>
      <c r="V488" s="160" t="s">
        <v>95</v>
      </c>
      <c r="W488" s="155"/>
      <c r="X488" s="96" t="str">
        <f>IF($B488&lt;=入力シート!$F$22,""&amp;中間シート!X352,"")</f>
        <v/>
      </c>
      <c r="AQ488" s="131">
        <f>中間シート!E352</f>
        <v>0</v>
      </c>
      <c r="AR488" s="103">
        <f>IF(F488="含まれている",1,IF(F488="含まれていない",2,0))</f>
        <v>0</v>
      </c>
      <c r="AS488" s="103" t="str">
        <f>IF(中間シート!N352=1,1,中間シート!P258)</f>
        <v/>
      </c>
    </row>
    <row r="489" spans="2:45" x14ac:dyDescent="0.2">
      <c r="C489" s="155"/>
      <c r="D489" s="155"/>
      <c r="E489" s="156"/>
      <c r="F489" s="159"/>
      <c r="G489" s="159"/>
      <c r="H489" s="159"/>
      <c r="I489" s="159"/>
      <c r="J489" s="159"/>
      <c r="K489" s="159"/>
      <c r="L489" s="159"/>
      <c r="M489" s="160"/>
      <c r="N489" s="159"/>
      <c r="O489" s="160"/>
      <c r="P489" s="159" t="s">
        <v>95</v>
      </c>
      <c r="Q489" s="160"/>
      <c r="R489" s="160" t="s">
        <v>95</v>
      </c>
      <c r="S489" s="160"/>
      <c r="T489" s="160"/>
      <c r="U489" s="160"/>
      <c r="V489" s="160" t="s">
        <v>95</v>
      </c>
      <c r="W489" s="155"/>
      <c r="X489" s="96" t="s">
        <v>95</v>
      </c>
      <c r="AQ489" s="103" t="s">
        <v>95</v>
      </c>
      <c r="AR489" s="103"/>
      <c r="AS489" s="103"/>
    </row>
    <row r="490" spans="2:45" ht="15.6" thickBot="1" x14ac:dyDescent="0.25">
      <c r="C490" s="112"/>
      <c r="D490" s="112"/>
      <c r="E490" s="151"/>
      <c r="F490" s="143"/>
      <c r="G490" s="143"/>
      <c r="H490" s="143"/>
      <c r="I490" s="144"/>
      <c r="J490" s="143"/>
      <c r="K490" s="143"/>
      <c r="L490" s="143"/>
      <c r="M490" s="143"/>
      <c r="N490" s="143"/>
      <c r="O490" s="143"/>
      <c r="P490" s="143" t="s">
        <v>95</v>
      </c>
      <c r="Q490" s="143"/>
      <c r="R490" s="143" t="s">
        <v>95</v>
      </c>
      <c r="S490" s="143"/>
      <c r="T490" s="143"/>
      <c r="U490" s="143"/>
      <c r="V490" s="143" t="s">
        <v>95</v>
      </c>
      <c r="W490" s="112"/>
      <c r="X490" s="96" t="s">
        <v>95</v>
      </c>
      <c r="AQ490" s="103" t="s">
        <v>95</v>
      </c>
      <c r="AR490" s="103"/>
      <c r="AS490" s="103"/>
    </row>
    <row r="491" spans="2:45" ht="18" customHeight="1" thickBot="1" x14ac:dyDescent="0.25">
      <c r="B491" s="96">
        <v>25</v>
      </c>
      <c r="C491" s="112"/>
      <c r="D491" s="105" t="s">
        <v>83</v>
      </c>
      <c r="E491" s="151" t="s">
        <v>100</v>
      </c>
      <c r="F491" s="248"/>
      <c r="G491" s="249"/>
      <c r="H491" s="250"/>
      <c r="I491" s="144"/>
      <c r="J491" s="88"/>
      <c r="K491" s="146"/>
      <c r="L491" s="88"/>
      <c r="M491" s="146"/>
      <c r="N491" s="88"/>
      <c r="O491" s="146"/>
      <c r="P491" s="153">
        <f>中間シート!D397</f>
        <v>0</v>
      </c>
      <c r="Q491" s="143"/>
      <c r="R491" s="153">
        <f>中間シート!G397</f>
        <v>0</v>
      </c>
      <c r="S491" s="143"/>
      <c r="T491" s="154" t="s">
        <v>315</v>
      </c>
      <c r="U491" s="143"/>
      <c r="V491" s="153">
        <f>中間シート!H397</f>
        <v>0</v>
      </c>
      <c r="W491" s="112"/>
      <c r="X491" s="96" t="str">
        <f>IF($B491&lt;=入力シート!$F$22,""&amp;中間シート!X353,"")</f>
        <v/>
      </c>
      <c r="AQ491" s="131">
        <f>中間シート!E353</f>
        <v>0</v>
      </c>
      <c r="AR491" s="103">
        <f>IF(F491="含まれている",1,IF(F491="含まれていない",2,0))</f>
        <v>0</v>
      </c>
      <c r="AS491" s="103" t="str">
        <f>IF(中間シート!N353=1,1,中間シート!P259)</f>
        <v/>
      </c>
    </row>
    <row r="492" spans="2:45" ht="5.0999999999999996" customHeight="1" thickBot="1" x14ac:dyDescent="0.25">
      <c r="C492" s="112"/>
      <c r="D492" s="112"/>
      <c r="E492" s="151"/>
      <c r="F492" s="143"/>
      <c r="G492" s="143"/>
      <c r="H492" s="143"/>
      <c r="I492" s="144"/>
      <c r="J492" s="146"/>
      <c r="K492" s="146"/>
      <c r="L492" s="146"/>
      <c r="M492" s="146"/>
      <c r="N492" s="146"/>
      <c r="O492" s="146"/>
      <c r="P492" s="143" t="s">
        <v>95</v>
      </c>
      <c r="Q492" s="143"/>
      <c r="R492" s="143" t="s">
        <v>95</v>
      </c>
      <c r="S492" s="143"/>
      <c r="T492" s="143"/>
      <c r="U492" s="143"/>
      <c r="V492" s="143" t="s">
        <v>95</v>
      </c>
      <c r="W492" s="112"/>
      <c r="X492" s="96" t="s">
        <v>95</v>
      </c>
      <c r="AQ492" s="103" t="s">
        <v>95</v>
      </c>
      <c r="AR492" s="103"/>
      <c r="AS492" s="103"/>
    </row>
    <row r="493" spans="2:45" ht="18" customHeight="1" thickBot="1" x14ac:dyDescent="0.25">
      <c r="B493" s="96">
        <v>25</v>
      </c>
      <c r="C493" s="112"/>
      <c r="D493" s="112"/>
      <c r="E493" s="151" t="s">
        <v>101</v>
      </c>
      <c r="F493" s="248"/>
      <c r="G493" s="249"/>
      <c r="H493" s="250"/>
      <c r="I493" s="144"/>
      <c r="J493" s="88"/>
      <c r="K493" s="146"/>
      <c r="L493" s="88"/>
      <c r="M493" s="146"/>
      <c r="N493" s="88"/>
      <c r="O493" s="146"/>
      <c r="P493" s="143" t="s">
        <v>95</v>
      </c>
      <c r="Q493" s="143"/>
      <c r="R493" s="143" t="s">
        <v>95</v>
      </c>
      <c r="S493" s="143"/>
      <c r="T493" s="143"/>
      <c r="U493" s="143"/>
      <c r="V493" s="143" t="s">
        <v>95</v>
      </c>
      <c r="W493" s="112"/>
      <c r="X493" s="96" t="str">
        <f>IF($B493&lt;=入力シート!$F$22,""&amp;中間シート!X354,"")</f>
        <v/>
      </c>
      <c r="AQ493" s="131">
        <f>中間シート!E354</f>
        <v>0</v>
      </c>
      <c r="AR493" s="103">
        <f>IF(F493="含まれている",1,IF(F493="含まれていない",2,0))</f>
        <v>0</v>
      </c>
      <c r="AS493" s="103" t="str">
        <f>IF(中間シート!N354=1,1,中間シート!P260)</f>
        <v/>
      </c>
    </row>
    <row r="494" spans="2:45" ht="5.0999999999999996" customHeight="1" thickBot="1" x14ac:dyDescent="0.25">
      <c r="C494" s="112"/>
      <c r="D494" s="112"/>
      <c r="E494" s="151"/>
      <c r="F494" s="143"/>
      <c r="G494" s="143"/>
      <c r="H494" s="143"/>
      <c r="I494" s="144"/>
      <c r="J494" s="146"/>
      <c r="K494" s="146"/>
      <c r="L494" s="146"/>
      <c r="M494" s="146"/>
      <c r="N494" s="146"/>
      <c r="O494" s="146"/>
      <c r="P494" s="143" t="s">
        <v>95</v>
      </c>
      <c r="Q494" s="143"/>
      <c r="R494" s="143" t="s">
        <v>95</v>
      </c>
      <c r="S494" s="143"/>
      <c r="T494" s="143"/>
      <c r="U494" s="143"/>
      <c r="V494" s="143" t="s">
        <v>95</v>
      </c>
      <c r="W494" s="112"/>
      <c r="X494" s="96" t="s">
        <v>95</v>
      </c>
      <c r="AQ494" s="131" t="s">
        <v>95</v>
      </c>
      <c r="AR494" s="103"/>
      <c r="AS494" s="103"/>
    </row>
    <row r="495" spans="2:45" ht="18" customHeight="1" thickBot="1" x14ac:dyDescent="0.25">
      <c r="B495" s="96">
        <v>25</v>
      </c>
      <c r="C495" s="112"/>
      <c r="D495" s="112"/>
      <c r="E495" s="151" t="s">
        <v>102</v>
      </c>
      <c r="F495" s="248"/>
      <c r="G495" s="249"/>
      <c r="H495" s="250"/>
      <c r="I495" s="144"/>
      <c r="J495" s="88"/>
      <c r="K495" s="146"/>
      <c r="L495" s="88"/>
      <c r="M495" s="146"/>
      <c r="N495" s="88"/>
      <c r="O495" s="146"/>
      <c r="P495" s="143" t="s">
        <v>95</v>
      </c>
      <c r="Q495" s="143"/>
      <c r="R495" s="143" t="s">
        <v>95</v>
      </c>
      <c r="S495" s="143"/>
      <c r="T495" s="143"/>
      <c r="U495" s="143"/>
      <c r="V495" s="143" t="s">
        <v>95</v>
      </c>
      <c r="W495" s="112"/>
      <c r="X495" s="96" t="str">
        <f>IF($B495&lt;=入力シート!$F$22,""&amp;中間シート!X355,"")</f>
        <v/>
      </c>
      <c r="AQ495" s="131">
        <f>中間シート!E355</f>
        <v>0</v>
      </c>
      <c r="AR495" s="103">
        <f>IF(F495="含まれている",1,IF(F495="含まれていない",2,0))</f>
        <v>0</v>
      </c>
      <c r="AS495" s="103" t="str">
        <f>IF(中間シート!N355=1,1,中間シート!P261)</f>
        <v/>
      </c>
    </row>
    <row r="496" spans="2:45" x14ac:dyDescent="0.2">
      <c r="C496" s="112"/>
      <c r="D496" s="112"/>
      <c r="E496" s="106"/>
      <c r="F496" s="146"/>
      <c r="G496" s="146"/>
      <c r="H496" s="146"/>
      <c r="I496" s="146"/>
      <c r="J496" s="146"/>
      <c r="K496" s="146"/>
      <c r="L496" s="146"/>
      <c r="M496" s="143"/>
      <c r="N496" s="146"/>
      <c r="O496" s="143"/>
      <c r="P496" s="146" t="s">
        <v>95</v>
      </c>
      <c r="Q496" s="143"/>
      <c r="R496" s="143" t="s">
        <v>95</v>
      </c>
      <c r="S496" s="143"/>
      <c r="T496" s="143"/>
      <c r="U496" s="143"/>
      <c r="V496" s="143" t="s">
        <v>95</v>
      </c>
      <c r="W496" s="112"/>
      <c r="X496" s="96" t="s">
        <v>95</v>
      </c>
      <c r="AQ496" s="103" t="s">
        <v>95</v>
      </c>
      <c r="AR496" s="103"/>
      <c r="AS496" s="103"/>
    </row>
    <row r="497" spans="2:45" ht="15.6" thickBot="1" x14ac:dyDescent="0.25">
      <c r="C497" s="155"/>
      <c r="D497" s="155"/>
      <c r="E497" s="156"/>
      <c r="F497" s="155"/>
      <c r="G497" s="155"/>
      <c r="H497" s="155"/>
      <c r="I497" s="157"/>
      <c r="J497" s="155"/>
      <c r="K497" s="155"/>
      <c r="L497" s="155"/>
      <c r="M497" s="155"/>
      <c r="N497" s="155"/>
      <c r="O497" s="155"/>
      <c r="P497" s="155" t="s">
        <v>95</v>
      </c>
      <c r="Q497" s="155"/>
      <c r="R497" s="155" t="s">
        <v>95</v>
      </c>
      <c r="S497" s="155"/>
      <c r="T497" s="155"/>
      <c r="U497" s="155"/>
      <c r="V497" s="155" t="s">
        <v>95</v>
      </c>
      <c r="W497" s="155"/>
      <c r="X497" s="96" t="s">
        <v>95</v>
      </c>
      <c r="AQ497" s="103" t="s">
        <v>95</v>
      </c>
      <c r="AR497" s="103"/>
      <c r="AS497" s="103"/>
    </row>
    <row r="498" spans="2:45" ht="18" customHeight="1" thickBot="1" x14ac:dyDescent="0.25">
      <c r="B498" s="96">
        <v>26</v>
      </c>
      <c r="C498" s="155"/>
      <c r="D498" s="158" t="s">
        <v>84</v>
      </c>
      <c r="E498" s="156" t="s">
        <v>100</v>
      </c>
      <c r="F498" s="248"/>
      <c r="G498" s="249"/>
      <c r="H498" s="250"/>
      <c r="I498" s="157"/>
      <c r="J498" s="88"/>
      <c r="K498" s="159"/>
      <c r="L498" s="88"/>
      <c r="M498" s="159"/>
      <c r="N498" s="88"/>
      <c r="O498" s="159"/>
      <c r="P498" s="153">
        <f>中間シート!D398</f>
        <v>0</v>
      </c>
      <c r="Q498" s="160"/>
      <c r="R498" s="153">
        <f>中間シート!G398</f>
        <v>0</v>
      </c>
      <c r="S498" s="160"/>
      <c r="T498" s="161" t="s">
        <v>315</v>
      </c>
      <c r="U498" s="160"/>
      <c r="V498" s="153">
        <f>中間シート!H398</f>
        <v>0</v>
      </c>
      <c r="W498" s="155"/>
      <c r="X498" s="96" t="str">
        <f>IF($B498&lt;=入力シート!$F$22,""&amp;中間シート!X356,"")</f>
        <v/>
      </c>
      <c r="AQ498" s="131">
        <f>中間シート!E356</f>
        <v>0</v>
      </c>
      <c r="AR498" s="103">
        <f>IF(F498="含まれている",1,IF(F498="含まれていない",2,0))</f>
        <v>0</v>
      </c>
      <c r="AS498" s="103" t="str">
        <f>IF(中間シート!N356=1,1,中間シート!P262)</f>
        <v/>
      </c>
    </row>
    <row r="499" spans="2:45" ht="5.0999999999999996" customHeight="1" thickBot="1" x14ac:dyDescent="0.25">
      <c r="C499" s="155"/>
      <c r="D499" s="155"/>
      <c r="E499" s="156"/>
      <c r="F499" s="160"/>
      <c r="G499" s="160"/>
      <c r="H499" s="160"/>
      <c r="I499" s="157"/>
      <c r="J499" s="159"/>
      <c r="K499" s="159"/>
      <c r="L499" s="159"/>
      <c r="M499" s="159"/>
      <c r="N499" s="159"/>
      <c r="O499" s="159"/>
      <c r="P499" s="160" t="s">
        <v>95</v>
      </c>
      <c r="Q499" s="160"/>
      <c r="R499" s="160" t="s">
        <v>95</v>
      </c>
      <c r="S499" s="160"/>
      <c r="T499" s="160"/>
      <c r="U499" s="160"/>
      <c r="V499" s="160" t="s">
        <v>95</v>
      </c>
      <c r="W499" s="155"/>
      <c r="X499" s="96" t="s">
        <v>95</v>
      </c>
      <c r="AQ499" s="103" t="s">
        <v>95</v>
      </c>
      <c r="AR499" s="103"/>
      <c r="AS499" s="103"/>
    </row>
    <row r="500" spans="2:45" ht="18" customHeight="1" thickBot="1" x14ac:dyDescent="0.25">
      <c r="B500" s="96">
        <v>26</v>
      </c>
      <c r="C500" s="155"/>
      <c r="D500" s="155"/>
      <c r="E500" s="156" t="s">
        <v>101</v>
      </c>
      <c r="F500" s="248"/>
      <c r="G500" s="249"/>
      <c r="H500" s="250"/>
      <c r="I500" s="157"/>
      <c r="J500" s="88"/>
      <c r="K500" s="159"/>
      <c r="L500" s="88"/>
      <c r="M500" s="159"/>
      <c r="N500" s="88"/>
      <c r="O500" s="159"/>
      <c r="P500" s="160" t="s">
        <v>95</v>
      </c>
      <c r="Q500" s="160"/>
      <c r="R500" s="160" t="s">
        <v>95</v>
      </c>
      <c r="S500" s="160"/>
      <c r="T500" s="160"/>
      <c r="U500" s="160"/>
      <c r="V500" s="160" t="s">
        <v>95</v>
      </c>
      <c r="W500" s="155"/>
      <c r="X500" s="96" t="str">
        <f>IF($B500&lt;=入力シート!$F$22,""&amp;中間シート!X357,"")</f>
        <v/>
      </c>
      <c r="AQ500" s="131">
        <f>中間シート!E357</f>
        <v>0</v>
      </c>
      <c r="AR500" s="103">
        <f>IF(F500="含まれている",1,IF(F500="含まれていない",2,0))</f>
        <v>0</v>
      </c>
      <c r="AS500" s="103" t="str">
        <f>IF(中間シート!N357=1,1,中間シート!P263)</f>
        <v/>
      </c>
    </row>
    <row r="501" spans="2:45" ht="5.0999999999999996" customHeight="1" thickBot="1" x14ac:dyDescent="0.25">
      <c r="C501" s="155"/>
      <c r="D501" s="155"/>
      <c r="E501" s="156"/>
      <c r="F501" s="160"/>
      <c r="G501" s="160"/>
      <c r="H501" s="160"/>
      <c r="I501" s="157"/>
      <c r="J501" s="159"/>
      <c r="K501" s="159"/>
      <c r="L501" s="159"/>
      <c r="M501" s="159"/>
      <c r="N501" s="159"/>
      <c r="O501" s="159"/>
      <c r="P501" s="160" t="s">
        <v>95</v>
      </c>
      <c r="Q501" s="160"/>
      <c r="R501" s="160" t="s">
        <v>95</v>
      </c>
      <c r="S501" s="160"/>
      <c r="T501" s="160"/>
      <c r="U501" s="160"/>
      <c r="V501" s="160" t="s">
        <v>95</v>
      </c>
      <c r="W501" s="155"/>
      <c r="X501" s="96" t="s">
        <v>95</v>
      </c>
      <c r="AQ501" s="131" t="s">
        <v>95</v>
      </c>
      <c r="AR501" s="103"/>
      <c r="AS501" s="103"/>
    </row>
    <row r="502" spans="2:45" ht="18" customHeight="1" thickBot="1" x14ac:dyDescent="0.25">
      <c r="B502" s="96">
        <v>26</v>
      </c>
      <c r="C502" s="155"/>
      <c r="D502" s="155"/>
      <c r="E502" s="156" t="s">
        <v>102</v>
      </c>
      <c r="F502" s="248"/>
      <c r="G502" s="249"/>
      <c r="H502" s="250"/>
      <c r="I502" s="157"/>
      <c r="J502" s="88"/>
      <c r="K502" s="159"/>
      <c r="L502" s="88"/>
      <c r="M502" s="159"/>
      <c r="N502" s="88"/>
      <c r="O502" s="159"/>
      <c r="P502" s="160" t="s">
        <v>95</v>
      </c>
      <c r="Q502" s="160"/>
      <c r="R502" s="160" t="s">
        <v>95</v>
      </c>
      <c r="S502" s="160"/>
      <c r="T502" s="160"/>
      <c r="U502" s="160"/>
      <c r="V502" s="160" t="s">
        <v>95</v>
      </c>
      <c r="W502" s="155"/>
      <c r="X502" s="96" t="str">
        <f>IF($B502&lt;=入力シート!$F$22,""&amp;中間シート!X358,"")</f>
        <v/>
      </c>
      <c r="AQ502" s="131">
        <f>中間シート!E358</f>
        <v>0</v>
      </c>
      <c r="AR502" s="103">
        <f>IF(F502="含まれている",1,IF(F502="含まれていない",2,0))</f>
        <v>0</v>
      </c>
      <c r="AS502" s="103" t="str">
        <f>IF(中間シート!N358=1,1,中間シート!P264)</f>
        <v/>
      </c>
    </row>
    <row r="503" spans="2:45" x14ac:dyDescent="0.2">
      <c r="C503" s="155"/>
      <c r="D503" s="155"/>
      <c r="E503" s="156"/>
      <c r="F503" s="159"/>
      <c r="G503" s="159"/>
      <c r="H503" s="159"/>
      <c r="I503" s="159"/>
      <c r="J503" s="159"/>
      <c r="K503" s="159"/>
      <c r="L503" s="159"/>
      <c r="M503" s="160"/>
      <c r="N503" s="159"/>
      <c r="O503" s="160"/>
      <c r="P503" s="159" t="s">
        <v>95</v>
      </c>
      <c r="Q503" s="160"/>
      <c r="R503" s="160" t="s">
        <v>95</v>
      </c>
      <c r="S503" s="160"/>
      <c r="T503" s="160"/>
      <c r="U503" s="160"/>
      <c r="V503" s="160" t="s">
        <v>95</v>
      </c>
      <c r="W503" s="155"/>
      <c r="X503" s="96" t="s">
        <v>95</v>
      </c>
      <c r="AQ503" s="103" t="s">
        <v>95</v>
      </c>
      <c r="AR503" s="103"/>
      <c r="AS503" s="103"/>
    </row>
    <row r="504" spans="2:45" ht="15.6" thickBot="1" x14ac:dyDescent="0.25">
      <c r="C504" s="112"/>
      <c r="D504" s="112"/>
      <c r="E504" s="151"/>
      <c r="F504" s="143"/>
      <c r="G504" s="143"/>
      <c r="H504" s="143"/>
      <c r="I504" s="144"/>
      <c r="J504" s="143"/>
      <c r="K504" s="143"/>
      <c r="L504" s="143"/>
      <c r="M504" s="143"/>
      <c r="N504" s="143"/>
      <c r="O504" s="143"/>
      <c r="P504" s="143" t="s">
        <v>95</v>
      </c>
      <c r="Q504" s="143"/>
      <c r="R504" s="143" t="s">
        <v>95</v>
      </c>
      <c r="S504" s="143"/>
      <c r="T504" s="143"/>
      <c r="U504" s="143"/>
      <c r="V504" s="143" t="s">
        <v>95</v>
      </c>
      <c r="W504" s="112"/>
      <c r="X504" s="96" t="s">
        <v>95</v>
      </c>
      <c r="AQ504" s="103" t="s">
        <v>95</v>
      </c>
      <c r="AR504" s="103"/>
      <c r="AS504" s="103"/>
    </row>
    <row r="505" spans="2:45" ht="18" customHeight="1" thickBot="1" x14ac:dyDescent="0.25">
      <c r="B505" s="96">
        <v>27</v>
      </c>
      <c r="C505" s="112"/>
      <c r="D505" s="105" t="s">
        <v>85</v>
      </c>
      <c r="E505" s="151" t="s">
        <v>100</v>
      </c>
      <c r="F505" s="248"/>
      <c r="G505" s="249"/>
      <c r="H505" s="250"/>
      <c r="I505" s="144"/>
      <c r="J505" s="88"/>
      <c r="K505" s="146"/>
      <c r="L505" s="88"/>
      <c r="M505" s="146"/>
      <c r="N505" s="88"/>
      <c r="O505" s="146"/>
      <c r="P505" s="153">
        <f>中間シート!D399</f>
        <v>0</v>
      </c>
      <c r="Q505" s="143"/>
      <c r="R505" s="153">
        <f>中間シート!G399</f>
        <v>0</v>
      </c>
      <c r="S505" s="143"/>
      <c r="T505" s="154" t="s">
        <v>315</v>
      </c>
      <c r="U505" s="143"/>
      <c r="V505" s="153">
        <f>中間シート!H399</f>
        <v>0</v>
      </c>
      <c r="W505" s="112"/>
      <c r="X505" s="96" t="str">
        <f>IF($B505&lt;=入力シート!$F$22,""&amp;中間シート!X359,"")</f>
        <v/>
      </c>
      <c r="AQ505" s="131">
        <f>中間シート!E359</f>
        <v>0</v>
      </c>
      <c r="AR505" s="103">
        <f>IF(F505="含まれている",1,IF(F505="含まれていない",2,0))</f>
        <v>0</v>
      </c>
      <c r="AS505" s="103" t="str">
        <f>IF(中間シート!N359=1,1,中間シート!P265)</f>
        <v/>
      </c>
    </row>
    <row r="506" spans="2:45" ht="5.0999999999999996" customHeight="1" thickBot="1" x14ac:dyDescent="0.25">
      <c r="C506" s="112"/>
      <c r="D506" s="112"/>
      <c r="E506" s="151"/>
      <c r="F506" s="143"/>
      <c r="G506" s="143"/>
      <c r="H506" s="143"/>
      <c r="I506" s="144"/>
      <c r="J506" s="146"/>
      <c r="K506" s="146"/>
      <c r="L506" s="146"/>
      <c r="M506" s="146"/>
      <c r="N506" s="146"/>
      <c r="O506" s="146"/>
      <c r="P506" s="143" t="s">
        <v>95</v>
      </c>
      <c r="Q506" s="143"/>
      <c r="R506" s="143" t="s">
        <v>95</v>
      </c>
      <c r="S506" s="143"/>
      <c r="T506" s="143"/>
      <c r="U506" s="143"/>
      <c r="V506" s="143" t="s">
        <v>95</v>
      </c>
      <c r="W506" s="112"/>
      <c r="X506" s="96" t="s">
        <v>95</v>
      </c>
      <c r="AQ506" s="103" t="s">
        <v>95</v>
      </c>
      <c r="AR506" s="103"/>
      <c r="AS506" s="103"/>
    </row>
    <row r="507" spans="2:45" ht="18" customHeight="1" thickBot="1" x14ac:dyDescent="0.25">
      <c r="B507" s="96">
        <v>27</v>
      </c>
      <c r="C507" s="112"/>
      <c r="D507" s="112"/>
      <c r="E507" s="151" t="s">
        <v>101</v>
      </c>
      <c r="F507" s="248"/>
      <c r="G507" s="249"/>
      <c r="H507" s="250"/>
      <c r="I507" s="144"/>
      <c r="J507" s="88"/>
      <c r="K507" s="146"/>
      <c r="L507" s="88"/>
      <c r="M507" s="146"/>
      <c r="N507" s="88"/>
      <c r="O507" s="146"/>
      <c r="P507" s="143" t="s">
        <v>95</v>
      </c>
      <c r="Q507" s="143"/>
      <c r="R507" s="143" t="s">
        <v>95</v>
      </c>
      <c r="S507" s="143"/>
      <c r="T507" s="143"/>
      <c r="U507" s="143"/>
      <c r="V507" s="143" t="s">
        <v>95</v>
      </c>
      <c r="W507" s="112"/>
      <c r="X507" s="96" t="str">
        <f>IF($B507&lt;=入力シート!$F$22,""&amp;中間シート!X360,"")</f>
        <v/>
      </c>
      <c r="AQ507" s="131">
        <f>中間シート!E360</f>
        <v>0</v>
      </c>
      <c r="AR507" s="103">
        <f>IF(F507="含まれている",1,IF(F507="含まれていない",2,0))</f>
        <v>0</v>
      </c>
      <c r="AS507" s="103" t="str">
        <f>IF(中間シート!N360=1,1,中間シート!P266)</f>
        <v/>
      </c>
    </row>
    <row r="508" spans="2:45" ht="5.0999999999999996" customHeight="1" thickBot="1" x14ac:dyDescent="0.25">
      <c r="C508" s="112"/>
      <c r="D508" s="112"/>
      <c r="E508" s="151"/>
      <c r="F508" s="143"/>
      <c r="G508" s="143"/>
      <c r="H508" s="143"/>
      <c r="I508" s="144"/>
      <c r="J508" s="146"/>
      <c r="K508" s="146"/>
      <c r="L508" s="146"/>
      <c r="M508" s="146"/>
      <c r="N508" s="146"/>
      <c r="O508" s="146"/>
      <c r="P508" s="143" t="s">
        <v>95</v>
      </c>
      <c r="Q508" s="143"/>
      <c r="R508" s="143" t="s">
        <v>95</v>
      </c>
      <c r="S508" s="143"/>
      <c r="T508" s="143"/>
      <c r="U508" s="143"/>
      <c r="V508" s="143" t="s">
        <v>95</v>
      </c>
      <c r="W508" s="112"/>
      <c r="X508" s="96" t="s">
        <v>95</v>
      </c>
      <c r="AQ508" s="131" t="s">
        <v>95</v>
      </c>
      <c r="AR508" s="103"/>
      <c r="AS508" s="103"/>
    </row>
    <row r="509" spans="2:45" ht="18" customHeight="1" thickBot="1" x14ac:dyDescent="0.25">
      <c r="B509" s="96">
        <v>27</v>
      </c>
      <c r="C509" s="112"/>
      <c r="D509" s="112"/>
      <c r="E509" s="151" t="s">
        <v>102</v>
      </c>
      <c r="F509" s="248"/>
      <c r="G509" s="249"/>
      <c r="H509" s="250"/>
      <c r="I509" s="144"/>
      <c r="J509" s="88"/>
      <c r="K509" s="146"/>
      <c r="L509" s="88"/>
      <c r="M509" s="146"/>
      <c r="N509" s="88"/>
      <c r="O509" s="146"/>
      <c r="P509" s="143" t="s">
        <v>95</v>
      </c>
      <c r="Q509" s="143"/>
      <c r="R509" s="143" t="s">
        <v>95</v>
      </c>
      <c r="S509" s="143"/>
      <c r="T509" s="143"/>
      <c r="U509" s="143"/>
      <c r="V509" s="143" t="s">
        <v>95</v>
      </c>
      <c r="W509" s="112"/>
      <c r="X509" s="96" t="str">
        <f>IF($B509&lt;=入力シート!$F$22,""&amp;中間シート!X361,"")</f>
        <v/>
      </c>
      <c r="AQ509" s="131">
        <f>中間シート!E361</f>
        <v>0</v>
      </c>
      <c r="AR509" s="103">
        <f>IF(F509="含まれている",1,IF(F509="含まれていない",2,0))</f>
        <v>0</v>
      </c>
      <c r="AS509" s="103" t="str">
        <f>IF(中間シート!N361=1,1,中間シート!P267)</f>
        <v/>
      </c>
    </row>
    <row r="510" spans="2:45" x14ac:dyDescent="0.2">
      <c r="C510" s="112"/>
      <c r="D510" s="112"/>
      <c r="E510" s="106"/>
      <c r="F510" s="146"/>
      <c r="G510" s="146"/>
      <c r="H510" s="146"/>
      <c r="I510" s="146"/>
      <c r="J510" s="146"/>
      <c r="K510" s="146"/>
      <c r="L510" s="146"/>
      <c r="M510" s="143"/>
      <c r="N510" s="146"/>
      <c r="O510" s="143"/>
      <c r="P510" s="146" t="s">
        <v>95</v>
      </c>
      <c r="Q510" s="143"/>
      <c r="R510" s="143" t="s">
        <v>95</v>
      </c>
      <c r="S510" s="143"/>
      <c r="T510" s="143"/>
      <c r="U510" s="143"/>
      <c r="V510" s="143" t="s">
        <v>95</v>
      </c>
      <c r="W510" s="112"/>
      <c r="X510" s="96" t="s">
        <v>95</v>
      </c>
      <c r="AQ510" s="103" t="s">
        <v>95</v>
      </c>
      <c r="AR510" s="103"/>
      <c r="AS510" s="103"/>
    </row>
    <row r="511" spans="2:45" ht="15.6" thickBot="1" x14ac:dyDescent="0.25">
      <c r="C511" s="155"/>
      <c r="D511" s="155"/>
      <c r="E511" s="156"/>
      <c r="F511" s="155"/>
      <c r="G511" s="155"/>
      <c r="H511" s="155"/>
      <c r="I511" s="157"/>
      <c r="J511" s="155"/>
      <c r="K511" s="155"/>
      <c r="L511" s="155"/>
      <c r="M511" s="155"/>
      <c r="N511" s="155"/>
      <c r="O511" s="155"/>
      <c r="P511" s="155" t="s">
        <v>95</v>
      </c>
      <c r="Q511" s="155"/>
      <c r="R511" s="155" t="s">
        <v>95</v>
      </c>
      <c r="S511" s="155"/>
      <c r="T511" s="155"/>
      <c r="U511" s="155"/>
      <c r="V511" s="155" t="s">
        <v>95</v>
      </c>
      <c r="W511" s="155"/>
      <c r="X511" s="96" t="s">
        <v>95</v>
      </c>
      <c r="AQ511" s="103" t="s">
        <v>95</v>
      </c>
      <c r="AR511" s="103"/>
      <c r="AS511" s="103"/>
    </row>
    <row r="512" spans="2:45" ht="18" customHeight="1" thickBot="1" x14ac:dyDescent="0.25">
      <c r="B512" s="96">
        <v>28</v>
      </c>
      <c r="C512" s="155"/>
      <c r="D512" s="158" t="s">
        <v>86</v>
      </c>
      <c r="E512" s="156" t="s">
        <v>100</v>
      </c>
      <c r="F512" s="248"/>
      <c r="G512" s="249"/>
      <c r="H512" s="250"/>
      <c r="I512" s="157"/>
      <c r="J512" s="88"/>
      <c r="K512" s="159"/>
      <c r="L512" s="88"/>
      <c r="M512" s="159"/>
      <c r="N512" s="88"/>
      <c r="O512" s="159"/>
      <c r="P512" s="153">
        <f>中間シート!D400</f>
        <v>0</v>
      </c>
      <c r="Q512" s="160"/>
      <c r="R512" s="153">
        <f>中間シート!G400</f>
        <v>0</v>
      </c>
      <c r="S512" s="160"/>
      <c r="T512" s="161" t="s">
        <v>315</v>
      </c>
      <c r="U512" s="160"/>
      <c r="V512" s="153">
        <f>中間シート!H400</f>
        <v>0</v>
      </c>
      <c r="W512" s="155"/>
      <c r="X512" s="96" t="str">
        <f>IF($B512&lt;=入力シート!$F$22,""&amp;中間シート!X362,"")</f>
        <v/>
      </c>
      <c r="AQ512" s="131">
        <f>中間シート!E362</f>
        <v>0</v>
      </c>
      <c r="AR512" s="103">
        <f>IF(F512="含まれている",1,IF(F512="含まれていない",2,0))</f>
        <v>0</v>
      </c>
      <c r="AS512" s="103" t="str">
        <f>IF(中間シート!N362=1,1,中間シート!P268)</f>
        <v/>
      </c>
    </row>
    <row r="513" spans="2:45" ht="5.0999999999999996" customHeight="1" thickBot="1" x14ac:dyDescent="0.25">
      <c r="C513" s="155"/>
      <c r="D513" s="155"/>
      <c r="E513" s="156"/>
      <c r="F513" s="160"/>
      <c r="G513" s="160"/>
      <c r="H513" s="160"/>
      <c r="I513" s="157"/>
      <c r="J513" s="159"/>
      <c r="K513" s="159"/>
      <c r="L513" s="159"/>
      <c r="M513" s="159"/>
      <c r="N513" s="159"/>
      <c r="O513" s="159"/>
      <c r="P513" s="160" t="s">
        <v>95</v>
      </c>
      <c r="Q513" s="160"/>
      <c r="R513" s="160" t="s">
        <v>95</v>
      </c>
      <c r="S513" s="160"/>
      <c r="T513" s="160"/>
      <c r="U513" s="160"/>
      <c r="V513" s="160" t="s">
        <v>95</v>
      </c>
      <c r="W513" s="155"/>
      <c r="X513" s="96" t="s">
        <v>95</v>
      </c>
      <c r="AQ513" s="103" t="s">
        <v>95</v>
      </c>
      <c r="AR513" s="103"/>
      <c r="AS513" s="103"/>
    </row>
    <row r="514" spans="2:45" ht="18" customHeight="1" thickBot="1" x14ac:dyDescent="0.25">
      <c r="B514" s="96">
        <v>28</v>
      </c>
      <c r="C514" s="155"/>
      <c r="D514" s="155"/>
      <c r="E514" s="156" t="s">
        <v>101</v>
      </c>
      <c r="F514" s="248"/>
      <c r="G514" s="249"/>
      <c r="H514" s="250"/>
      <c r="I514" s="157"/>
      <c r="J514" s="88"/>
      <c r="K514" s="159"/>
      <c r="L514" s="88"/>
      <c r="M514" s="159"/>
      <c r="N514" s="88"/>
      <c r="O514" s="159"/>
      <c r="P514" s="160" t="s">
        <v>95</v>
      </c>
      <c r="Q514" s="160"/>
      <c r="R514" s="160" t="s">
        <v>95</v>
      </c>
      <c r="S514" s="160"/>
      <c r="T514" s="160"/>
      <c r="U514" s="160"/>
      <c r="V514" s="160" t="s">
        <v>95</v>
      </c>
      <c r="W514" s="155"/>
      <c r="X514" s="96" t="str">
        <f>IF($B514&lt;=入力シート!$F$22,""&amp;中間シート!X363,"")</f>
        <v/>
      </c>
      <c r="AQ514" s="131">
        <f>中間シート!E363</f>
        <v>0</v>
      </c>
      <c r="AR514" s="103">
        <f>IF(F514="含まれている",1,IF(F514="含まれていない",2,0))</f>
        <v>0</v>
      </c>
      <c r="AS514" s="103" t="str">
        <f>IF(中間シート!N363=1,1,中間シート!P269)</f>
        <v/>
      </c>
    </row>
    <row r="515" spans="2:45" ht="5.0999999999999996" customHeight="1" thickBot="1" x14ac:dyDescent="0.25">
      <c r="C515" s="155"/>
      <c r="D515" s="155"/>
      <c r="E515" s="156"/>
      <c r="F515" s="160"/>
      <c r="G515" s="160"/>
      <c r="H515" s="160"/>
      <c r="I515" s="157"/>
      <c r="J515" s="159"/>
      <c r="K515" s="159"/>
      <c r="L515" s="159"/>
      <c r="M515" s="159"/>
      <c r="N515" s="159"/>
      <c r="O515" s="159"/>
      <c r="P515" s="160" t="s">
        <v>95</v>
      </c>
      <c r="Q515" s="160"/>
      <c r="R515" s="160" t="s">
        <v>95</v>
      </c>
      <c r="S515" s="160"/>
      <c r="T515" s="160"/>
      <c r="U515" s="160"/>
      <c r="V515" s="160" t="s">
        <v>95</v>
      </c>
      <c r="W515" s="155"/>
      <c r="X515" s="96" t="s">
        <v>95</v>
      </c>
      <c r="AQ515" s="131" t="s">
        <v>95</v>
      </c>
      <c r="AR515" s="103"/>
      <c r="AS515" s="103"/>
    </row>
    <row r="516" spans="2:45" ht="18" customHeight="1" thickBot="1" x14ac:dyDescent="0.25">
      <c r="B516" s="96">
        <v>28</v>
      </c>
      <c r="C516" s="155"/>
      <c r="D516" s="155"/>
      <c r="E516" s="156" t="s">
        <v>102</v>
      </c>
      <c r="F516" s="248"/>
      <c r="G516" s="249"/>
      <c r="H516" s="250"/>
      <c r="I516" s="157"/>
      <c r="J516" s="88"/>
      <c r="K516" s="159"/>
      <c r="L516" s="88"/>
      <c r="M516" s="159"/>
      <c r="N516" s="88"/>
      <c r="O516" s="159"/>
      <c r="P516" s="160" t="s">
        <v>95</v>
      </c>
      <c r="Q516" s="160"/>
      <c r="R516" s="160" t="s">
        <v>95</v>
      </c>
      <c r="S516" s="160"/>
      <c r="T516" s="160"/>
      <c r="U516" s="160"/>
      <c r="V516" s="160" t="s">
        <v>95</v>
      </c>
      <c r="W516" s="155"/>
      <c r="X516" s="96" t="str">
        <f>IF($B516&lt;=入力シート!$F$22,""&amp;中間シート!X364,"")</f>
        <v/>
      </c>
      <c r="AQ516" s="131">
        <f>中間シート!E364</f>
        <v>0</v>
      </c>
      <c r="AR516" s="103">
        <f>IF(F516="含まれている",1,IF(F516="含まれていない",2,0))</f>
        <v>0</v>
      </c>
      <c r="AS516" s="103" t="str">
        <f>IF(中間シート!N364=1,1,中間シート!P270)</f>
        <v/>
      </c>
    </row>
    <row r="517" spans="2:45" x14ac:dyDescent="0.2">
      <c r="C517" s="155"/>
      <c r="D517" s="155"/>
      <c r="E517" s="156"/>
      <c r="F517" s="159"/>
      <c r="G517" s="159"/>
      <c r="H517" s="159"/>
      <c r="I517" s="159"/>
      <c r="J517" s="159"/>
      <c r="K517" s="159"/>
      <c r="L517" s="159"/>
      <c r="M517" s="160"/>
      <c r="N517" s="159"/>
      <c r="O517" s="160"/>
      <c r="P517" s="159" t="s">
        <v>95</v>
      </c>
      <c r="Q517" s="160"/>
      <c r="R517" s="160" t="s">
        <v>95</v>
      </c>
      <c r="S517" s="160"/>
      <c r="T517" s="160"/>
      <c r="U517" s="160"/>
      <c r="V517" s="160" t="s">
        <v>95</v>
      </c>
      <c r="W517" s="155"/>
      <c r="X517" s="96" t="s">
        <v>95</v>
      </c>
      <c r="AQ517" s="103" t="s">
        <v>95</v>
      </c>
      <c r="AR517" s="103"/>
      <c r="AS517" s="103"/>
    </row>
    <row r="518" spans="2:45" ht="15.6" thickBot="1" x14ac:dyDescent="0.25">
      <c r="C518" s="112"/>
      <c r="D518" s="112"/>
      <c r="E518" s="151"/>
      <c r="F518" s="143"/>
      <c r="G518" s="143"/>
      <c r="H518" s="143"/>
      <c r="I518" s="144"/>
      <c r="J518" s="143"/>
      <c r="K518" s="143"/>
      <c r="L518" s="143"/>
      <c r="M518" s="143"/>
      <c r="N518" s="143"/>
      <c r="O518" s="143"/>
      <c r="P518" s="143" t="s">
        <v>95</v>
      </c>
      <c r="Q518" s="143"/>
      <c r="R518" s="143" t="s">
        <v>95</v>
      </c>
      <c r="S518" s="143"/>
      <c r="T518" s="143"/>
      <c r="U518" s="143"/>
      <c r="V518" s="143" t="s">
        <v>95</v>
      </c>
      <c r="W518" s="112"/>
      <c r="X518" s="96" t="s">
        <v>95</v>
      </c>
      <c r="AQ518" s="103" t="s">
        <v>95</v>
      </c>
      <c r="AR518" s="103"/>
      <c r="AS518" s="103"/>
    </row>
    <row r="519" spans="2:45" ht="18" customHeight="1" thickBot="1" x14ac:dyDescent="0.25">
      <c r="B519" s="96">
        <v>29</v>
      </c>
      <c r="C519" s="112"/>
      <c r="D519" s="105" t="s">
        <v>87</v>
      </c>
      <c r="E519" s="151" t="s">
        <v>100</v>
      </c>
      <c r="F519" s="248"/>
      <c r="G519" s="249"/>
      <c r="H519" s="250"/>
      <c r="I519" s="144"/>
      <c r="J519" s="88"/>
      <c r="K519" s="146"/>
      <c r="L519" s="88"/>
      <c r="M519" s="146"/>
      <c r="N519" s="88"/>
      <c r="O519" s="146"/>
      <c r="P519" s="153">
        <f>中間シート!D401</f>
        <v>0</v>
      </c>
      <c r="Q519" s="143"/>
      <c r="R519" s="153">
        <f>中間シート!G401</f>
        <v>0</v>
      </c>
      <c r="S519" s="143"/>
      <c r="T519" s="154" t="s">
        <v>315</v>
      </c>
      <c r="U519" s="143"/>
      <c r="V519" s="153">
        <f>中間シート!H401</f>
        <v>0</v>
      </c>
      <c r="W519" s="112"/>
      <c r="X519" s="96" t="str">
        <f>IF($B519&lt;=入力シート!$F$22,""&amp;中間シート!X365,"")</f>
        <v/>
      </c>
      <c r="AQ519" s="131">
        <f>中間シート!E365</f>
        <v>0</v>
      </c>
      <c r="AR519" s="103">
        <f>IF(F519="含まれている",1,IF(F519="含まれていない",2,0))</f>
        <v>0</v>
      </c>
      <c r="AS519" s="103" t="str">
        <f>IF(中間シート!N365=1,1,中間シート!P271)</f>
        <v/>
      </c>
    </row>
    <row r="520" spans="2:45" ht="5.0999999999999996" customHeight="1" thickBot="1" x14ac:dyDescent="0.25">
      <c r="C520" s="112"/>
      <c r="D520" s="112"/>
      <c r="E520" s="151"/>
      <c r="F520" s="143"/>
      <c r="G520" s="143"/>
      <c r="H520" s="143"/>
      <c r="I520" s="144"/>
      <c r="J520" s="146"/>
      <c r="K520" s="146"/>
      <c r="L520" s="146"/>
      <c r="M520" s="146"/>
      <c r="N520" s="146"/>
      <c r="O520" s="146"/>
      <c r="P520" s="143" t="s">
        <v>95</v>
      </c>
      <c r="Q520" s="143"/>
      <c r="R520" s="143" t="s">
        <v>95</v>
      </c>
      <c r="S520" s="143"/>
      <c r="T520" s="143"/>
      <c r="U520" s="143"/>
      <c r="V520" s="143" t="s">
        <v>95</v>
      </c>
      <c r="W520" s="112"/>
      <c r="X520" s="96" t="s">
        <v>95</v>
      </c>
      <c r="AQ520" s="103" t="s">
        <v>95</v>
      </c>
      <c r="AR520" s="103"/>
      <c r="AS520" s="103"/>
    </row>
    <row r="521" spans="2:45" ht="18" customHeight="1" thickBot="1" x14ac:dyDescent="0.25">
      <c r="B521" s="96">
        <v>29</v>
      </c>
      <c r="C521" s="112"/>
      <c r="D521" s="112"/>
      <c r="E521" s="151" t="s">
        <v>101</v>
      </c>
      <c r="F521" s="248"/>
      <c r="G521" s="249"/>
      <c r="H521" s="250"/>
      <c r="I521" s="144"/>
      <c r="J521" s="88"/>
      <c r="K521" s="146"/>
      <c r="L521" s="88"/>
      <c r="M521" s="146"/>
      <c r="N521" s="88"/>
      <c r="O521" s="146"/>
      <c r="P521" s="143" t="s">
        <v>95</v>
      </c>
      <c r="Q521" s="143"/>
      <c r="R521" s="143" t="s">
        <v>95</v>
      </c>
      <c r="S521" s="143"/>
      <c r="T521" s="143"/>
      <c r="U521" s="143"/>
      <c r="V521" s="143" t="s">
        <v>95</v>
      </c>
      <c r="W521" s="112"/>
      <c r="X521" s="96" t="str">
        <f>IF($B521&lt;=入力シート!$F$22,""&amp;中間シート!X366,"")</f>
        <v/>
      </c>
      <c r="AQ521" s="131">
        <f>中間シート!E366</f>
        <v>0</v>
      </c>
      <c r="AR521" s="103">
        <f>IF(F521="含まれている",1,IF(F521="含まれていない",2,0))</f>
        <v>0</v>
      </c>
      <c r="AS521" s="103" t="str">
        <f>IF(中間シート!N366=1,1,中間シート!P272)</f>
        <v/>
      </c>
    </row>
    <row r="522" spans="2:45" ht="5.0999999999999996" customHeight="1" thickBot="1" x14ac:dyDescent="0.25">
      <c r="C522" s="112"/>
      <c r="D522" s="112"/>
      <c r="E522" s="151"/>
      <c r="F522" s="143"/>
      <c r="G522" s="143"/>
      <c r="H522" s="143"/>
      <c r="I522" s="144"/>
      <c r="J522" s="146"/>
      <c r="K522" s="146"/>
      <c r="L522" s="146"/>
      <c r="M522" s="146"/>
      <c r="N522" s="146"/>
      <c r="O522" s="146"/>
      <c r="P522" s="143" t="s">
        <v>95</v>
      </c>
      <c r="Q522" s="143"/>
      <c r="R522" s="143" t="s">
        <v>95</v>
      </c>
      <c r="S522" s="143"/>
      <c r="T522" s="143"/>
      <c r="U522" s="143"/>
      <c r="V522" s="143" t="s">
        <v>95</v>
      </c>
      <c r="W522" s="112"/>
      <c r="X522" s="96" t="s">
        <v>95</v>
      </c>
      <c r="AQ522" s="131" t="s">
        <v>95</v>
      </c>
      <c r="AR522" s="103"/>
      <c r="AS522" s="103"/>
    </row>
    <row r="523" spans="2:45" ht="18" customHeight="1" thickBot="1" x14ac:dyDescent="0.25">
      <c r="B523" s="96">
        <v>29</v>
      </c>
      <c r="C523" s="112"/>
      <c r="D523" s="112"/>
      <c r="E523" s="151" t="s">
        <v>102</v>
      </c>
      <c r="F523" s="248"/>
      <c r="G523" s="249"/>
      <c r="H523" s="250"/>
      <c r="I523" s="144"/>
      <c r="J523" s="88"/>
      <c r="K523" s="146"/>
      <c r="L523" s="88"/>
      <c r="M523" s="146"/>
      <c r="N523" s="88"/>
      <c r="O523" s="146"/>
      <c r="P523" s="143" t="s">
        <v>95</v>
      </c>
      <c r="Q523" s="143"/>
      <c r="R523" s="143" t="s">
        <v>95</v>
      </c>
      <c r="S523" s="143"/>
      <c r="T523" s="143"/>
      <c r="U523" s="143"/>
      <c r="V523" s="143" t="s">
        <v>95</v>
      </c>
      <c r="W523" s="112"/>
      <c r="X523" s="96" t="str">
        <f>IF($B523&lt;=入力シート!$F$22,""&amp;中間シート!X367,"")</f>
        <v/>
      </c>
      <c r="AQ523" s="131">
        <f>中間シート!E367</f>
        <v>0</v>
      </c>
      <c r="AR523" s="103">
        <f>IF(F523="含まれている",1,IF(F523="含まれていない",2,0))</f>
        <v>0</v>
      </c>
      <c r="AS523" s="103" t="str">
        <f>IF(中間シート!N367=1,1,中間シート!P273)</f>
        <v/>
      </c>
    </row>
    <row r="524" spans="2:45" x14ac:dyDescent="0.2">
      <c r="C524" s="112"/>
      <c r="D524" s="112"/>
      <c r="E524" s="106"/>
      <c r="F524" s="146"/>
      <c r="G524" s="146"/>
      <c r="H524" s="146"/>
      <c r="I524" s="146"/>
      <c r="J524" s="146"/>
      <c r="K524" s="146"/>
      <c r="L524" s="146"/>
      <c r="M524" s="143"/>
      <c r="N524" s="146"/>
      <c r="O524" s="143"/>
      <c r="P524" s="146" t="s">
        <v>95</v>
      </c>
      <c r="Q524" s="143"/>
      <c r="R524" s="143" t="s">
        <v>95</v>
      </c>
      <c r="S524" s="143"/>
      <c r="T524" s="143"/>
      <c r="U524" s="143"/>
      <c r="V524" s="143" t="s">
        <v>95</v>
      </c>
      <c r="W524" s="112"/>
      <c r="X524" s="96" t="s">
        <v>95</v>
      </c>
      <c r="AQ524" s="103" t="s">
        <v>95</v>
      </c>
      <c r="AR524" s="103"/>
      <c r="AS524" s="103"/>
    </row>
    <row r="525" spans="2:45" ht="15.6" thickBot="1" x14ac:dyDescent="0.25">
      <c r="C525" s="155"/>
      <c r="D525" s="155"/>
      <c r="E525" s="156"/>
      <c r="F525" s="155"/>
      <c r="G525" s="155"/>
      <c r="H525" s="155"/>
      <c r="I525" s="157"/>
      <c r="J525" s="155"/>
      <c r="K525" s="155"/>
      <c r="L525" s="155"/>
      <c r="M525" s="155"/>
      <c r="N525" s="155"/>
      <c r="O525" s="155"/>
      <c r="P525" s="155" t="s">
        <v>95</v>
      </c>
      <c r="Q525" s="155"/>
      <c r="R525" s="155" t="s">
        <v>95</v>
      </c>
      <c r="S525" s="155"/>
      <c r="T525" s="155"/>
      <c r="U525" s="155"/>
      <c r="V525" s="155" t="s">
        <v>95</v>
      </c>
      <c r="W525" s="155"/>
      <c r="X525" s="96" t="s">
        <v>95</v>
      </c>
      <c r="AQ525" s="103" t="s">
        <v>95</v>
      </c>
      <c r="AR525" s="103"/>
      <c r="AS525" s="103"/>
    </row>
    <row r="526" spans="2:45" ht="18" customHeight="1" thickBot="1" x14ac:dyDescent="0.25">
      <c r="B526" s="96">
        <v>30</v>
      </c>
      <c r="C526" s="155"/>
      <c r="D526" s="158" t="s">
        <v>88</v>
      </c>
      <c r="E526" s="156" t="s">
        <v>100</v>
      </c>
      <c r="F526" s="248"/>
      <c r="G526" s="249"/>
      <c r="H526" s="250"/>
      <c r="I526" s="157"/>
      <c r="J526" s="88"/>
      <c r="K526" s="159"/>
      <c r="L526" s="88"/>
      <c r="M526" s="159"/>
      <c r="N526" s="88"/>
      <c r="O526" s="159"/>
      <c r="P526" s="153">
        <f>中間シート!D402</f>
        <v>0</v>
      </c>
      <c r="Q526" s="160"/>
      <c r="R526" s="153">
        <f>中間シート!G402</f>
        <v>0</v>
      </c>
      <c r="S526" s="160"/>
      <c r="T526" s="161" t="s">
        <v>315</v>
      </c>
      <c r="U526" s="160"/>
      <c r="V526" s="153">
        <f>中間シート!H402</f>
        <v>0</v>
      </c>
      <c r="W526" s="155"/>
      <c r="X526" s="96" t="str">
        <f>IF($B526&lt;=入力シート!$F$22,""&amp;中間シート!X368,"")</f>
        <v/>
      </c>
      <c r="AQ526" s="131">
        <f>中間シート!E368</f>
        <v>0</v>
      </c>
      <c r="AR526" s="103">
        <f>IF(F526="含まれている",1,IF(F526="含まれていない",2,0))</f>
        <v>0</v>
      </c>
      <c r="AS526" s="103" t="str">
        <f>IF(中間シート!N368=1,1,中間シート!P274)</f>
        <v/>
      </c>
    </row>
    <row r="527" spans="2:45" ht="5.0999999999999996" customHeight="1" thickBot="1" x14ac:dyDescent="0.25">
      <c r="C527" s="155"/>
      <c r="D527" s="155"/>
      <c r="E527" s="156"/>
      <c r="F527" s="160"/>
      <c r="G527" s="160"/>
      <c r="H527" s="160"/>
      <c r="I527" s="157"/>
      <c r="J527" s="159"/>
      <c r="K527" s="159"/>
      <c r="L527" s="159"/>
      <c r="M527" s="159"/>
      <c r="N527" s="159"/>
      <c r="O527" s="159"/>
      <c r="P527" s="160" t="s">
        <v>95</v>
      </c>
      <c r="Q527" s="160"/>
      <c r="R527" s="160" t="s">
        <v>95</v>
      </c>
      <c r="S527" s="160"/>
      <c r="T527" s="160"/>
      <c r="U527" s="160"/>
      <c r="V527" s="160" t="s">
        <v>95</v>
      </c>
      <c r="W527" s="155"/>
      <c r="X527" s="96" t="s">
        <v>95</v>
      </c>
      <c r="AQ527" s="103" t="s">
        <v>95</v>
      </c>
      <c r="AR527" s="103"/>
      <c r="AS527" s="103"/>
    </row>
    <row r="528" spans="2:45" ht="18" customHeight="1" thickBot="1" x14ac:dyDescent="0.25">
      <c r="B528" s="96">
        <v>30</v>
      </c>
      <c r="C528" s="155"/>
      <c r="D528" s="155"/>
      <c r="E528" s="156" t="s">
        <v>101</v>
      </c>
      <c r="F528" s="248"/>
      <c r="G528" s="249"/>
      <c r="H528" s="250"/>
      <c r="I528" s="157"/>
      <c r="J528" s="88"/>
      <c r="K528" s="159"/>
      <c r="L528" s="88"/>
      <c r="M528" s="159"/>
      <c r="N528" s="88"/>
      <c r="O528" s="159"/>
      <c r="P528" s="160" t="s">
        <v>95</v>
      </c>
      <c r="Q528" s="160"/>
      <c r="R528" s="160" t="s">
        <v>95</v>
      </c>
      <c r="S528" s="160"/>
      <c r="T528" s="160"/>
      <c r="U528" s="160"/>
      <c r="V528" s="160" t="s">
        <v>95</v>
      </c>
      <c r="W528" s="155"/>
      <c r="X528" s="96" t="str">
        <f>IF($B528&lt;=入力シート!$F$22,""&amp;中間シート!X369,"")</f>
        <v/>
      </c>
      <c r="AQ528" s="131">
        <f>中間シート!E369</f>
        <v>0</v>
      </c>
      <c r="AR528" s="103">
        <f>IF(F528="含まれている",1,IF(F528="含まれていない",2,0))</f>
        <v>0</v>
      </c>
      <c r="AS528" s="103" t="str">
        <f>IF(中間シート!N369=1,1,中間シート!P275)</f>
        <v/>
      </c>
    </row>
    <row r="529" spans="2:45" ht="5.0999999999999996" customHeight="1" thickBot="1" x14ac:dyDescent="0.25">
      <c r="C529" s="155"/>
      <c r="D529" s="155"/>
      <c r="E529" s="156"/>
      <c r="F529" s="160"/>
      <c r="G529" s="160"/>
      <c r="H529" s="160"/>
      <c r="I529" s="157"/>
      <c r="J529" s="159"/>
      <c r="K529" s="159"/>
      <c r="L529" s="159"/>
      <c r="M529" s="159"/>
      <c r="N529" s="159"/>
      <c r="O529" s="159"/>
      <c r="P529" s="160" t="s">
        <v>95</v>
      </c>
      <c r="Q529" s="160"/>
      <c r="R529" s="160" t="s">
        <v>95</v>
      </c>
      <c r="S529" s="160"/>
      <c r="T529" s="160"/>
      <c r="U529" s="160"/>
      <c r="V529" s="160" t="s">
        <v>95</v>
      </c>
      <c r="W529" s="155"/>
      <c r="X529" s="96" t="s">
        <v>95</v>
      </c>
      <c r="AQ529" s="131" t="s">
        <v>95</v>
      </c>
      <c r="AR529" s="103"/>
      <c r="AS529" s="103"/>
    </row>
    <row r="530" spans="2:45" ht="18" customHeight="1" thickBot="1" x14ac:dyDescent="0.25">
      <c r="B530" s="96">
        <v>30</v>
      </c>
      <c r="C530" s="155"/>
      <c r="D530" s="155"/>
      <c r="E530" s="156" t="s">
        <v>102</v>
      </c>
      <c r="F530" s="248"/>
      <c r="G530" s="249"/>
      <c r="H530" s="250"/>
      <c r="I530" s="157"/>
      <c r="J530" s="88"/>
      <c r="K530" s="159"/>
      <c r="L530" s="88"/>
      <c r="M530" s="159"/>
      <c r="N530" s="88"/>
      <c r="O530" s="159"/>
      <c r="P530" s="160" t="s">
        <v>95</v>
      </c>
      <c r="Q530" s="160"/>
      <c r="R530" s="160" t="s">
        <v>95</v>
      </c>
      <c r="S530" s="160"/>
      <c r="T530" s="160"/>
      <c r="U530" s="160"/>
      <c r="V530" s="160" t="s">
        <v>95</v>
      </c>
      <c r="W530" s="155"/>
      <c r="X530" s="96" t="str">
        <f>IF($B530&lt;=入力シート!$F$22,""&amp;中間シート!X370,"")</f>
        <v/>
      </c>
      <c r="AQ530" s="131">
        <f>中間シート!E370</f>
        <v>0</v>
      </c>
      <c r="AR530" s="103">
        <f>IF(F530="含まれている",1,IF(F530="含まれていない",2,0))</f>
        <v>0</v>
      </c>
      <c r="AS530" s="103" t="str">
        <f>IF(中間シート!N370=1,1,中間シート!P276)</f>
        <v/>
      </c>
    </row>
    <row r="531" spans="2:45" x14ac:dyDescent="0.2">
      <c r="C531" s="155"/>
      <c r="D531" s="155"/>
      <c r="E531" s="156"/>
      <c r="F531" s="159"/>
      <c r="G531" s="159"/>
      <c r="H531" s="159"/>
      <c r="I531" s="159"/>
      <c r="J531" s="159"/>
      <c r="K531" s="159"/>
      <c r="L531" s="159"/>
      <c r="M531" s="160"/>
      <c r="N531" s="160"/>
      <c r="O531" s="160"/>
      <c r="P531" s="159" t="s">
        <v>95</v>
      </c>
      <c r="Q531" s="160"/>
      <c r="R531" s="160" t="s">
        <v>95</v>
      </c>
      <c r="S531" s="160"/>
      <c r="T531" s="160"/>
      <c r="U531" s="160"/>
      <c r="V531" s="160" t="s">
        <v>95</v>
      </c>
      <c r="W531" s="155"/>
      <c r="X531" s="96" t="s">
        <v>95</v>
      </c>
      <c r="AQ531" s="103" t="s">
        <v>95</v>
      </c>
      <c r="AR531" s="103"/>
      <c r="AS531" s="103"/>
    </row>
    <row r="532" spans="2:45" x14ac:dyDescent="0.2">
      <c r="C532" s="155"/>
      <c r="D532" s="155"/>
      <c r="E532" s="163"/>
      <c r="F532" s="159"/>
      <c r="G532" s="159"/>
      <c r="H532" s="159"/>
      <c r="I532" s="159"/>
      <c r="J532" s="159"/>
      <c r="K532" s="159"/>
      <c r="L532" s="159"/>
      <c r="M532" s="160"/>
      <c r="N532" s="160"/>
      <c r="O532" s="160"/>
      <c r="P532" s="159"/>
      <c r="Q532" s="160"/>
      <c r="R532" s="160"/>
      <c r="S532" s="160"/>
      <c r="T532" s="160"/>
      <c r="U532" s="160"/>
      <c r="V532" s="160"/>
      <c r="W532" s="155"/>
      <c r="AQ532" s="103"/>
      <c r="AR532" s="103"/>
      <c r="AS532" s="103"/>
    </row>
    <row r="533" spans="2:45" x14ac:dyDescent="0.2">
      <c r="C533" s="155"/>
      <c r="D533" s="155"/>
      <c r="E533" s="164"/>
      <c r="F533" s="155"/>
      <c r="G533" s="155"/>
      <c r="H533" s="155"/>
      <c r="I533" s="157"/>
      <c r="J533" s="155"/>
      <c r="K533" s="155"/>
      <c r="L533" s="155"/>
      <c r="M533" s="155"/>
      <c r="N533" s="155"/>
      <c r="O533" s="155"/>
      <c r="P533" s="155"/>
      <c r="Q533" s="155"/>
      <c r="R533" s="155"/>
      <c r="S533" s="155"/>
      <c r="T533" s="247" t="s">
        <v>89</v>
      </c>
      <c r="U533" s="247"/>
      <c r="V533" s="247"/>
      <c r="W533" s="155"/>
      <c r="AQ533" s="103"/>
      <c r="AR533" s="103"/>
      <c r="AS533" s="103"/>
    </row>
    <row r="534" spans="2:45" x14ac:dyDescent="0.2">
      <c r="C534" s="155"/>
      <c r="D534" s="155"/>
      <c r="E534" s="164"/>
      <c r="F534" s="155"/>
      <c r="G534" s="155"/>
      <c r="H534" s="155"/>
      <c r="I534" s="157"/>
      <c r="J534" s="155"/>
      <c r="K534" s="155"/>
      <c r="L534" s="155"/>
      <c r="M534" s="155"/>
      <c r="N534" s="155"/>
      <c r="O534" s="155"/>
      <c r="P534" s="155"/>
      <c r="Q534" s="155"/>
      <c r="R534" s="155"/>
      <c r="S534" s="155"/>
      <c r="T534" s="165"/>
      <c r="U534" s="165"/>
      <c r="V534" s="165"/>
      <c r="W534" s="155"/>
      <c r="AQ534" s="103"/>
      <c r="AR534" s="103"/>
      <c r="AS534" s="103"/>
    </row>
  </sheetData>
  <sheetProtection algorithmName="SHA-512" hashValue="z47wsxEo5rAEadYLeJtnyaYFciwnJRRPd150vu9cJKhT8h0JaIh8JKtqVFY6aTDBon5KHQQ4k6hIVCyGpJMhIw==" saltValue="AvHozQbKBbgsrw4w4GMMXw==" spinCount="100000" sheet="1" objects="1" scenarios="1" selectLockedCells="1"/>
  <mergeCells count="496">
    <mergeCell ref="N95:T95"/>
    <mergeCell ref="N97:T97"/>
    <mergeCell ref="N99:T99"/>
    <mergeCell ref="N102:T102"/>
    <mergeCell ref="N104:T104"/>
    <mergeCell ref="N106:T106"/>
    <mergeCell ref="N109:T109"/>
    <mergeCell ref="N111:T111"/>
    <mergeCell ref="N113:T11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F59:J59"/>
    <mergeCell ref="F61:J61"/>
    <mergeCell ref="F63:J63"/>
    <mergeCell ref="F65:J65"/>
    <mergeCell ref="F67:J67"/>
    <mergeCell ref="F69:J69"/>
    <mergeCell ref="F71:J71"/>
    <mergeCell ref="F43:J43"/>
    <mergeCell ref="F45:J45"/>
    <mergeCell ref="F47:J47"/>
    <mergeCell ref="F49:J49"/>
    <mergeCell ref="F51:J51"/>
    <mergeCell ref="F53:J53"/>
    <mergeCell ref="R33:T33"/>
    <mergeCell ref="R35:T35"/>
    <mergeCell ref="R37:T37"/>
    <mergeCell ref="R39:T39"/>
    <mergeCell ref="R53:T53"/>
    <mergeCell ref="F31:J31"/>
    <mergeCell ref="F33:J33"/>
    <mergeCell ref="F35:J35"/>
    <mergeCell ref="F37:J37"/>
    <mergeCell ref="F39:J39"/>
    <mergeCell ref="F41:J41"/>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J113:L113"/>
    <mergeCell ref="J109:L109"/>
    <mergeCell ref="J111:L111"/>
    <mergeCell ref="J120:L120"/>
    <mergeCell ref="J116:L116"/>
    <mergeCell ref="J118:L118"/>
    <mergeCell ref="J127:L127"/>
    <mergeCell ref="J123:L123"/>
    <mergeCell ref="J125:L125"/>
    <mergeCell ref="N123:T123"/>
    <mergeCell ref="N125:T125"/>
    <mergeCell ref="N127:T127"/>
    <mergeCell ref="J134:L134"/>
    <mergeCell ref="J130:L130"/>
    <mergeCell ref="J132:L132"/>
    <mergeCell ref="N130:T130"/>
    <mergeCell ref="N132:T132"/>
    <mergeCell ref="N134:T134"/>
    <mergeCell ref="J141:L141"/>
    <mergeCell ref="J137:L137"/>
    <mergeCell ref="J139:L139"/>
    <mergeCell ref="N137:T137"/>
    <mergeCell ref="N139:T139"/>
    <mergeCell ref="N141:T141"/>
    <mergeCell ref="J148:L148"/>
    <mergeCell ref="J144:L144"/>
    <mergeCell ref="J146:L146"/>
    <mergeCell ref="N144:T144"/>
    <mergeCell ref="N146:T146"/>
    <mergeCell ref="N148:T148"/>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97:L197"/>
    <mergeCell ref="J193:L193"/>
    <mergeCell ref="J195:L195"/>
    <mergeCell ref="N193:T193"/>
    <mergeCell ref="N195:T195"/>
    <mergeCell ref="N197:T197"/>
    <mergeCell ref="J204:L204"/>
    <mergeCell ref="J200:L200"/>
    <mergeCell ref="J202:L202"/>
    <mergeCell ref="N200:T200"/>
    <mergeCell ref="N202:T202"/>
    <mergeCell ref="N204:T204"/>
    <mergeCell ref="J211:L211"/>
    <mergeCell ref="J207:L207"/>
    <mergeCell ref="J209:L209"/>
    <mergeCell ref="N207:T207"/>
    <mergeCell ref="N209:T209"/>
    <mergeCell ref="N211:T211"/>
    <mergeCell ref="J218:L218"/>
    <mergeCell ref="J214:L214"/>
    <mergeCell ref="J216:L216"/>
    <mergeCell ref="N214:T214"/>
    <mergeCell ref="N216:T216"/>
    <mergeCell ref="N218:T218"/>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F404:H404"/>
    <mergeCell ref="F407:H407"/>
    <mergeCell ref="F409:H409"/>
    <mergeCell ref="F411:H411"/>
    <mergeCell ref="F414:H414"/>
    <mergeCell ref="F416:H416"/>
    <mergeCell ref="F418:H418"/>
    <mergeCell ref="F421:H421"/>
    <mergeCell ref="F423:H423"/>
    <mergeCell ref="F383:H383"/>
    <mergeCell ref="F386:H386"/>
    <mergeCell ref="F388:H388"/>
    <mergeCell ref="F390:H390"/>
    <mergeCell ref="F393:H393"/>
    <mergeCell ref="F395:H395"/>
    <mergeCell ref="F397:H397"/>
    <mergeCell ref="F400:H400"/>
    <mergeCell ref="F402:H402"/>
    <mergeCell ref="F446:H446"/>
    <mergeCell ref="F449:H449"/>
    <mergeCell ref="F451:H451"/>
    <mergeCell ref="F453:H453"/>
    <mergeCell ref="F456:H456"/>
    <mergeCell ref="F458:H458"/>
    <mergeCell ref="F460:H460"/>
    <mergeCell ref="F463:H463"/>
    <mergeCell ref="F465:H465"/>
    <mergeCell ref="F425:H425"/>
    <mergeCell ref="F428:H428"/>
    <mergeCell ref="F430:H430"/>
    <mergeCell ref="F432:H432"/>
    <mergeCell ref="F435:H435"/>
    <mergeCell ref="F437:H437"/>
    <mergeCell ref="F439:H439"/>
    <mergeCell ref="F442:H442"/>
    <mergeCell ref="F444:H444"/>
    <mergeCell ref="F488:H488"/>
    <mergeCell ref="F491:H491"/>
    <mergeCell ref="F493:H493"/>
    <mergeCell ref="F495:H495"/>
    <mergeCell ref="F498:H498"/>
    <mergeCell ref="F500:H500"/>
    <mergeCell ref="F502:H502"/>
    <mergeCell ref="F505:H505"/>
    <mergeCell ref="F507:H507"/>
    <mergeCell ref="F467:H467"/>
    <mergeCell ref="F470:H470"/>
    <mergeCell ref="F472:H472"/>
    <mergeCell ref="F474:H474"/>
    <mergeCell ref="F477:H477"/>
    <mergeCell ref="F479:H479"/>
    <mergeCell ref="F481:H481"/>
    <mergeCell ref="F484:H484"/>
    <mergeCell ref="F486:H486"/>
    <mergeCell ref="F530:H530"/>
    <mergeCell ref="F509:H509"/>
    <mergeCell ref="F512:H512"/>
    <mergeCell ref="F514:H514"/>
    <mergeCell ref="F516:H516"/>
    <mergeCell ref="F519:H519"/>
    <mergeCell ref="F521:H521"/>
    <mergeCell ref="F523:H523"/>
    <mergeCell ref="F526:H526"/>
    <mergeCell ref="F528:H528"/>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X148:AO148"/>
    <mergeCell ref="X151:AO151"/>
    <mergeCell ref="X153:AO153"/>
    <mergeCell ref="X155:AO155"/>
    <mergeCell ref="X158:AO158"/>
    <mergeCell ref="X160:AO160"/>
    <mergeCell ref="X162:AO162"/>
    <mergeCell ref="X165:AO165"/>
    <mergeCell ref="X167:AO167"/>
    <mergeCell ref="X169:AO169"/>
    <mergeCell ref="X172:AO172"/>
    <mergeCell ref="X174:AO174"/>
    <mergeCell ref="X176:AO176"/>
    <mergeCell ref="X179:AO179"/>
    <mergeCell ref="X181:AO181"/>
    <mergeCell ref="X183:AO183"/>
    <mergeCell ref="X186:AO186"/>
    <mergeCell ref="X188:AO188"/>
    <mergeCell ref="X190:AO190"/>
    <mergeCell ref="X193:AO193"/>
    <mergeCell ref="X195:AO195"/>
    <mergeCell ref="X197:AO197"/>
    <mergeCell ref="X200:AO200"/>
    <mergeCell ref="X202:AO202"/>
    <mergeCell ref="X204:AO204"/>
    <mergeCell ref="X207:AO207"/>
    <mergeCell ref="X209:AO209"/>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s>
  <phoneticPr fontId="6"/>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60" zoomScale="85" zoomScaleNormal="85" workbookViewId="0">
      <selection activeCell="K385" sqref="K385"/>
    </sheetView>
  </sheetViews>
  <sheetFormatPr defaultRowHeight="13.2" x14ac:dyDescent="0.2"/>
  <cols>
    <col min="2" max="2" width="13.88671875" customWidth="1"/>
    <col min="3" max="3" width="25.77734375" customWidth="1"/>
    <col min="4" max="5" width="13.44140625" customWidth="1"/>
    <col min="6" max="7" width="13.88671875" customWidth="1"/>
    <col min="8" max="11" width="9.109375" customWidth="1"/>
    <col min="12" max="17" width="13.88671875" customWidth="1"/>
    <col min="18" max="19" width="12.6640625" customWidth="1"/>
    <col min="20" max="21" width="14.88671875" customWidth="1"/>
    <col min="22" max="22" width="11.44140625" customWidth="1"/>
    <col min="23" max="23" width="9" customWidth="1"/>
    <col min="24" max="24" width="39.44140625" customWidth="1"/>
    <col min="25" max="29" width="9" customWidth="1"/>
    <col min="30" max="30" width="3.77734375" customWidth="1"/>
    <col min="34" max="34" width="10.77734375" bestFit="1" customWidth="1"/>
    <col min="35" max="35" width="13.44140625" bestFit="1" customWidth="1"/>
    <col min="36" max="36" width="10.77734375" bestFit="1" customWidth="1"/>
    <col min="37" max="37" width="8.77734375" bestFit="1" customWidth="1"/>
  </cols>
  <sheetData>
    <row r="1" spans="2:28" ht="37.5" customHeight="1" x14ac:dyDescent="0.2">
      <c r="B1" s="24" t="s">
        <v>113</v>
      </c>
      <c r="C1" s="29" t="s">
        <v>114</v>
      </c>
      <c r="D1" s="30"/>
      <c r="E1" s="31"/>
      <c r="F1" s="37" t="str">
        <f ca="1">IF(COUNTIF(W2:W382,"NG")=0,"OK","NG")</f>
        <v>NG</v>
      </c>
      <c r="U1" t="s">
        <v>115</v>
      </c>
      <c r="V1" t="s">
        <v>116</v>
      </c>
      <c r="W1" s="25" t="s">
        <v>117</v>
      </c>
      <c r="X1" s="11" t="s">
        <v>118</v>
      </c>
      <c r="Y1" s="36" t="s">
        <v>119</v>
      </c>
      <c r="Z1" s="26" t="s">
        <v>120</v>
      </c>
      <c r="AA1" s="4" t="s">
        <v>121</v>
      </c>
    </row>
    <row r="2" spans="2:28" ht="26.4" x14ac:dyDescent="0.2">
      <c r="B2" s="5" t="s">
        <v>122</v>
      </c>
      <c r="C2" s="5" t="s">
        <v>123</v>
      </c>
      <c r="D2" s="9" t="s">
        <v>124</v>
      </c>
      <c r="E2" s="5" t="s">
        <v>125</v>
      </c>
      <c r="F2" s="5" t="s">
        <v>126</v>
      </c>
      <c r="G2" s="5" t="s">
        <v>127</v>
      </c>
      <c r="I2" s="32"/>
      <c r="J2" s="33"/>
      <c r="K2" s="32"/>
      <c r="W2" s="34"/>
      <c r="X2" s="11" t="s">
        <v>128</v>
      </c>
      <c r="Y2" s="36" t="s">
        <v>119</v>
      </c>
      <c r="Z2" s="26" t="s">
        <v>120</v>
      </c>
    </row>
    <row r="3" spans="2:28" x14ac:dyDescent="0.2">
      <c r="B3" s="5" t="s">
        <v>129</v>
      </c>
      <c r="C3" s="5" t="s">
        <v>10</v>
      </c>
      <c r="D3" s="4" t="s">
        <v>130</v>
      </c>
      <c r="E3" s="4"/>
      <c r="F3" s="4"/>
      <c r="G3" s="13">
        <f>IFERROR(VALUE(TRIM(CLEAN(入力シート!$F22))),0)</f>
        <v>0</v>
      </c>
      <c r="W3" s="34"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27" t="str">
        <f>DBCS(入力シート!$F31)</f>
        <v/>
      </c>
      <c r="F4" s="4" t="str">
        <f>SUBSTITUTE(SUBSTITUTE(SUBSTITUTE(SUBSTITUTE(E4,"　株式会社","株式会社"),"会社　","会社"),"　有限会社","有限会社"),"　合同会社","合同会社")</f>
        <v/>
      </c>
      <c r="G4" s="13" t="str">
        <f>TRIM(CLEAN(F4))&amp;""</f>
        <v/>
      </c>
      <c r="W4" s="34"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28" t="str">
        <f>TRIM(CLEAN(ASC(入力シート!$H33)))&amp;""</f>
        <v/>
      </c>
      <c r="W5" s="34"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4"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27" t="str">
        <f>DBCS(入力シート!$F37)</f>
        <v/>
      </c>
      <c r="F7" s="4"/>
      <c r="G7" s="12" t="str">
        <f>TRIM(CLEAN(E7))&amp;""</f>
        <v/>
      </c>
      <c r="W7" s="34"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27" t="str">
        <f>DBCS(入力シート!$F39)</f>
        <v/>
      </c>
      <c r="F8" s="4"/>
      <c r="G8" s="12" t="str">
        <f t="shared" ref="G8:G9" si="2">TRIM(CLEAN(E8))&amp;""</f>
        <v/>
      </c>
      <c r="W8" s="34"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27" t="str">
        <f>DBCS(入力シート!$F41)</f>
        <v/>
      </c>
      <c r="F9" s="4"/>
      <c r="G9" s="12" t="str">
        <f t="shared" si="2"/>
        <v/>
      </c>
      <c r="W9" s="34"/>
    </row>
    <row r="10" spans="2:28" x14ac:dyDescent="0.2">
      <c r="B10" s="5">
        <v>2</v>
      </c>
      <c r="C10" s="5" t="s">
        <v>14</v>
      </c>
      <c r="D10" s="4">
        <f t="shared" ref="D10:D51" si="3">IF(AND(B10&lt;=$G$3),1,0)</f>
        <v>0</v>
      </c>
      <c r="E10" s="27" t="str">
        <f>DBCS('入力シート（2事業場以降）'!F23)</f>
        <v/>
      </c>
      <c r="F10" s="4" t="str">
        <f>SUBSTITUTE(SUBSTITUTE(SUBSTITUTE(SUBSTITUTE(E10,"　株式会社","株式会社"),"会社　","会社"),"　有限会社","有限会社"),"　合同会社","合同会社")</f>
        <v/>
      </c>
      <c r="G10" s="13" t="str">
        <f>IF($D10=1,TRIM(CLEAN(F10)),"")&amp;""</f>
        <v/>
      </c>
      <c r="W10" s="34"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4"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4"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27" t="str">
        <f>DBCS('入力シート（2事業場以降）'!R23)</f>
        <v/>
      </c>
      <c r="F13" s="4"/>
      <c r="G13" s="12" t="str">
        <f>IF($D13=1,TRIM(CLEAN('入力シート（2事業場以降）'!R23)),"")&amp;""</f>
        <v/>
      </c>
      <c r="W13" s="34"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27" t="str">
        <f>DBCS('入力シート（2事業場以降）'!V23)</f>
        <v/>
      </c>
      <c r="F14" s="4"/>
      <c r="G14" s="12" t="str">
        <f>IF($D14=1,TRIM(CLEAN('入力シート（2事業場以降）'!V23)),"")&amp;""</f>
        <v/>
      </c>
      <c r="W14" s="34"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27" t="str">
        <f>DBCS('入力シート（2事業場以降）'!Z23)</f>
        <v/>
      </c>
      <c r="F15" s="4"/>
      <c r="G15" s="12" t="str">
        <f>IF($D15=1,TRIM(CLEAN('入力シート（2事業場以降）'!Z23)),"")&amp;""</f>
        <v/>
      </c>
      <c r="W15" s="34" t="str">
        <f t="shared" si="4"/>
        <v>OK</v>
      </c>
    </row>
    <row r="16" spans="2:28" x14ac:dyDescent="0.2">
      <c r="B16" s="5">
        <v>3</v>
      </c>
      <c r="C16" s="5" t="s">
        <v>14</v>
      </c>
      <c r="D16" s="4">
        <f t="shared" si="3"/>
        <v>0</v>
      </c>
      <c r="E16" s="27" t="str">
        <f>DBCS('入力シート（2事業場以降）'!F25)</f>
        <v/>
      </c>
      <c r="F16" s="4" t="str">
        <f>SUBSTITUTE(SUBSTITUTE(SUBSTITUTE(SUBSTITUTE(E16,"　株式会社","株式会社"),"会社　","会社"),"　有限会社","有限会社"),"　合同会社","合同会社")</f>
        <v/>
      </c>
      <c r="G16" s="13" t="str">
        <f>IF($D16=1,TRIM(CLEAN(F16)),"")&amp;""</f>
        <v/>
      </c>
      <c r="W16" s="34"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4"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4"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27" t="str">
        <f>DBCS('入力シート（2事業場以降）'!R25)</f>
        <v/>
      </c>
      <c r="F19" s="4"/>
      <c r="G19" s="12" t="str">
        <f>IF($D19=1,TRIM(CLEAN('入力シート（2事業場以降）'!R25)),"")&amp;""</f>
        <v/>
      </c>
      <c r="W19" s="34"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27" t="str">
        <f>DBCS('入力シート（2事業場以降）'!V25)</f>
        <v/>
      </c>
      <c r="F20" s="4"/>
      <c r="G20" s="12" t="str">
        <f>IF($D20=1,TRIM(CLEAN('入力シート（2事業場以降）'!V25)),"")&amp;""</f>
        <v/>
      </c>
      <c r="W20" s="34"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27" t="str">
        <f>DBCS('入力シート（2事業場以降）'!Z25)</f>
        <v/>
      </c>
      <c r="F21" s="4"/>
      <c r="G21" s="12" t="str">
        <f>IF($D21=1,TRIM(CLEAN('入力シート（2事業場以降）'!Z25)),"")&amp;""</f>
        <v/>
      </c>
      <c r="W21" s="34" t="str">
        <f t="shared" si="4"/>
        <v>OK</v>
      </c>
    </row>
    <row r="22" spans="2:28" x14ac:dyDescent="0.2">
      <c r="B22" s="5">
        <v>4</v>
      </c>
      <c r="C22" s="5" t="s">
        <v>14</v>
      </c>
      <c r="D22" s="4">
        <f t="shared" si="3"/>
        <v>0</v>
      </c>
      <c r="E22" s="27" t="str">
        <f>DBCS('入力シート（2事業場以降）'!F27)</f>
        <v/>
      </c>
      <c r="F22" s="4" t="str">
        <f>SUBSTITUTE(SUBSTITUTE(SUBSTITUTE(SUBSTITUTE(E22,"　株式会社","株式会社"),"会社　","会社"),"　有限会社","有限会社"),"　合同会社","合同会社")</f>
        <v/>
      </c>
      <c r="G22" s="13" t="str">
        <f>IF($D22=1,TRIM(CLEAN(F22)),"")&amp;""</f>
        <v/>
      </c>
      <c r="W22" s="34"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4"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4"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27" t="str">
        <f>DBCS('入力シート（2事業場以降）'!R27)</f>
        <v/>
      </c>
      <c r="F25" s="4"/>
      <c r="G25" s="12" t="str">
        <f>IF($D25=1,TRIM(CLEAN('入力シート（2事業場以降）'!R27)),"")&amp;""</f>
        <v/>
      </c>
      <c r="W25" s="34"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27" t="str">
        <f>DBCS('入力シート（2事業場以降）'!V27)</f>
        <v/>
      </c>
      <c r="F26" s="4"/>
      <c r="G26" s="12" t="str">
        <f>IF($D26=1,TRIM(CLEAN('入力シート（2事業場以降）'!V27)),"")&amp;""</f>
        <v/>
      </c>
      <c r="W26" s="34"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27" t="str">
        <f>DBCS('入力シート（2事業場以降）'!Z27)</f>
        <v/>
      </c>
      <c r="F27" s="4"/>
      <c r="G27" s="12" t="str">
        <f>IF($D27=1,TRIM(CLEAN('入力シート（2事業場以降）'!Z27)),"")&amp;""</f>
        <v/>
      </c>
      <c r="W27" s="34" t="str">
        <f t="shared" si="4"/>
        <v>OK</v>
      </c>
    </row>
    <row r="28" spans="2:28" x14ac:dyDescent="0.2">
      <c r="B28" s="5">
        <v>5</v>
      </c>
      <c r="C28" s="5" t="s">
        <v>14</v>
      </c>
      <c r="D28" s="4">
        <f t="shared" si="3"/>
        <v>0</v>
      </c>
      <c r="E28" s="27" t="str">
        <f>DBCS('入力シート（2事業場以降）'!F29)</f>
        <v/>
      </c>
      <c r="F28" s="4" t="str">
        <f>SUBSTITUTE(SUBSTITUTE(SUBSTITUTE(SUBSTITUTE(E28,"　株式会社","株式会社"),"会社　","会社"),"　有限会社","有限会社"),"　合同会社","合同会社")</f>
        <v/>
      </c>
      <c r="G28" s="13" t="str">
        <f>IF($D28=1,TRIM(CLEAN(F28)),"")&amp;""</f>
        <v/>
      </c>
      <c r="W28" s="34"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4"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4"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27" t="str">
        <f>DBCS('入力シート（2事業場以降）'!R29)</f>
        <v/>
      </c>
      <c r="F31" s="4"/>
      <c r="G31" s="12" t="str">
        <f>IF($D31=1,TRIM(CLEAN('入力シート（2事業場以降）'!R29)),"")&amp;""</f>
        <v/>
      </c>
      <c r="W31" s="34"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27" t="str">
        <f>DBCS('入力シート（2事業場以降）'!V29)</f>
        <v/>
      </c>
      <c r="F32" s="4"/>
      <c r="G32" s="12" t="str">
        <f>IF($D32=1,TRIM(CLEAN('入力シート（2事業場以降）'!V29)),"")&amp;""</f>
        <v/>
      </c>
      <c r="W32" s="34"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27" t="str">
        <f>DBCS('入力シート（2事業場以降）'!Z29)</f>
        <v/>
      </c>
      <c r="F33" s="4"/>
      <c r="G33" s="12" t="str">
        <f>IF($D33=1,TRIM(CLEAN('入力シート（2事業場以降）'!Z29)),"")&amp;""</f>
        <v/>
      </c>
      <c r="W33" s="34" t="str">
        <f t="shared" si="4"/>
        <v>OK</v>
      </c>
    </row>
    <row r="34" spans="2:28" x14ac:dyDescent="0.2">
      <c r="B34" s="5">
        <v>6</v>
      </c>
      <c r="C34" s="5" t="s">
        <v>14</v>
      </c>
      <c r="D34" s="4">
        <f t="shared" si="3"/>
        <v>0</v>
      </c>
      <c r="E34" s="27" t="str">
        <f>DBCS('入力シート（2事業場以降）'!F31)</f>
        <v/>
      </c>
      <c r="F34" s="4" t="str">
        <f>SUBSTITUTE(SUBSTITUTE(SUBSTITUTE(SUBSTITUTE(E34,"　株式会社","株式会社"),"会社　","会社"),"　有限会社","有限会社"),"　合同会社","合同会社")</f>
        <v/>
      </c>
      <c r="G34" s="13" t="str">
        <f>IF($D34=1,TRIM(CLEAN(F34)),"")&amp;""</f>
        <v/>
      </c>
      <c r="W34" s="34"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4"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4"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27" t="str">
        <f>DBCS('入力シート（2事業場以降）'!R31)</f>
        <v/>
      </c>
      <c r="F37" s="4"/>
      <c r="G37" s="12" t="str">
        <f>IF($D37=1,TRIM(CLEAN('入力シート（2事業場以降）'!R31)),"")&amp;""</f>
        <v/>
      </c>
      <c r="W37" s="34"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27" t="str">
        <f>DBCS('入力シート（2事業場以降）'!V31)</f>
        <v/>
      </c>
      <c r="F38" s="4"/>
      <c r="G38" s="12" t="str">
        <f>IF($D38=1,TRIM(CLEAN('入力シート（2事業場以降）'!V31)),"")&amp;""</f>
        <v/>
      </c>
      <c r="W38" s="34"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27" t="str">
        <f>DBCS('入力シート（2事業場以降）'!Z31)</f>
        <v/>
      </c>
      <c r="F39" s="4"/>
      <c r="G39" s="12" t="str">
        <f>IF($D39=1,TRIM(CLEAN('入力シート（2事業場以降）'!Z31)),"")&amp;""</f>
        <v/>
      </c>
      <c r="W39" s="34" t="str">
        <f t="shared" si="4"/>
        <v>OK</v>
      </c>
    </row>
    <row r="40" spans="2:28" x14ac:dyDescent="0.2">
      <c r="B40" s="5">
        <v>7</v>
      </c>
      <c r="C40" s="5" t="s">
        <v>14</v>
      </c>
      <c r="D40" s="4">
        <f t="shared" si="3"/>
        <v>0</v>
      </c>
      <c r="E40" s="27" t="str">
        <f>DBCS('入力シート（2事業場以降）'!F33)</f>
        <v/>
      </c>
      <c r="F40" s="4" t="str">
        <f>SUBSTITUTE(SUBSTITUTE(SUBSTITUTE(SUBSTITUTE(E40,"　株式会社","株式会社"),"会社　","会社"),"　有限会社","有限会社"),"　合同会社","合同会社")</f>
        <v/>
      </c>
      <c r="G40" s="13" t="str">
        <f>IF($D40=1,TRIM(CLEAN(F40)),"")&amp;""</f>
        <v/>
      </c>
      <c r="W40" s="34"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4"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4"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27" t="str">
        <f>DBCS('入力シート（2事業場以降）'!R33)</f>
        <v/>
      </c>
      <c r="F43" s="4"/>
      <c r="G43" s="12" t="str">
        <f>IF($D43=1,TRIM(CLEAN('入力シート（2事業場以降）'!R33)),"")&amp;""</f>
        <v/>
      </c>
      <c r="W43" s="34"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27" t="str">
        <f>DBCS('入力シート（2事業場以降）'!V33)</f>
        <v/>
      </c>
      <c r="F44" s="4"/>
      <c r="G44" s="12" t="str">
        <f>IF($D44=1,TRIM(CLEAN('入力シート（2事業場以降）'!V33)),"")&amp;""</f>
        <v/>
      </c>
      <c r="W44" s="34"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27" t="str">
        <f>DBCS('入力シート（2事業場以降）'!Z33)</f>
        <v/>
      </c>
      <c r="F45" s="4"/>
      <c r="G45" s="12" t="str">
        <f>IF($D45=1,TRIM(CLEAN('入力シート（2事業場以降）'!Z33)),"")&amp;""</f>
        <v/>
      </c>
      <c r="W45" s="34" t="str">
        <f t="shared" si="4"/>
        <v>OK</v>
      </c>
    </row>
    <row r="46" spans="2:28" x14ac:dyDescent="0.2">
      <c r="B46" s="5">
        <v>8</v>
      </c>
      <c r="C46" s="5" t="s">
        <v>14</v>
      </c>
      <c r="D46" s="4">
        <f t="shared" si="3"/>
        <v>0</v>
      </c>
      <c r="E46" s="27" t="str">
        <f>DBCS('入力シート（2事業場以降）'!F35)</f>
        <v/>
      </c>
      <c r="F46" s="4" t="str">
        <f>SUBSTITUTE(SUBSTITUTE(SUBSTITUTE(SUBSTITUTE(E46,"　株式会社","株式会社"),"会社　","会社"),"　有限会社","有限会社"),"　合同会社","合同会社")</f>
        <v/>
      </c>
      <c r="G46" s="13" t="str">
        <f>IF($D46=1,TRIM(CLEAN(F46)),"")&amp;""</f>
        <v/>
      </c>
      <c r="W46" s="34"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4"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4"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27" t="str">
        <f>DBCS('入力シート（2事業場以降）'!R35)</f>
        <v/>
      </c>
      <c r="F49" s="4"/>
      <c r="G49" s="12" t="str">
        <f>IF($D49=1,TRIM(CLEAN('入力シート（2事業場以降）'!R35)),"")&amp;""</f>
        <v/>
      </c>
      <c r="W49" s="34"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27" t="str">
        <f>DBCS('入力シート（2事業場以降）'!V35)</f>
        <v/>
      </c>
      <c r="F50" s="4"/>
      <c r="G50" s="12" t="str">
        <f>IF($D50=1,TRIM(CLEAN('入力シート（2事業場以降）'!V35)),"")&amp;""</f>
        <v/>
      </c>
      <c r="W50" s="34"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27" t="str">
        <f>DBCS('入力シート（2事業場以降）'!Z35)</f>
        <v/>
      </c>
      <c r="F51" s="4"/>
      <c r="G51" s="12" t="str">
        <f>IF($D51=1,TRIM(CLEAN('入力シート（2事業場以降）'!Z35)),"")&amp;""</f>
        <v/>
      </c>
      <c r="W51" s="34" t="str">
        <f t="shared" si="4"/>
        <v>OK</v>
      </c>
    </row>
    <row r="52" spans="2:28" x14ac:dyDescent="0.2">
      <c r="B52" s="5">
        <v>9</v>
      </c>
      <c r="C52" s="5" t="s">
        <v>14</v>
      </c>
      <c r="D52" s="4">
        <f t="shared" ref="D52:D93" si="12">IF(AND(B52&lt;=$G$3),1,0)</f>
        <v>0</v>
      </c>
      <c r="E52" s="27" t="str">
        <f>DBCS('入力シート（2事業場以降）'!F37)</f>
        <v/>
      </c>
      <c r="F52" s="4" t="str">
        <f>SUBSTITUTE(SUBSTITUTE(SUBSTITUTE(SUBSTITUTE(E52,"　株式会社","株式会社"),"会社　","会社"),"　有限会社","有限会社"),"　合同会社","合同会社")</f>
        <v/>
      </c>
      <c r="G52" s="13" t="str">
        <f>IF($D52=1,TRIM(CLEAN(F52)),"")&amp;""</f>
        <v/>
      </c>
      <c r="W52" s="34"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4"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4"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27" t="str">
        <f>DBCS('入力シート（2事業場以降）'!R37)</f>
        <v/>
      </c>
      <c r="F55" s="4"/>
      <c r="G55" s="12" t="str">
        <f>IF($D55=1,TRIM(CLEAN('入力シート（2事業場以降）'!R37)),"")&amp;""</f>
        <v/>
      </c>
      <c r="W55" s="34"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27" t="str">
        <f>DBCS('入力シート（2事業場以降）'!V37)</f>
        <v/>
      </c>
      <c r="F56" s="4"/>
      <c r="G56" s="12" t="str">
        <f>IF($D56=1,TRIM(CLEAN('入力シート（2事業場以降）'!V37)),"")&amp;""</f>
        <v/>
      </c>
      <c r="W56" s="34"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27" t="str">
        <f>DBCS('入力シート（2事業場以降）'!Z37)</f>
        <v/>
      </c>
      <c r="F57" s="4"/>
      <c r="G57" s="12" t="str">
        <f>IF($D57=1,TRIM(CLEAN('入力シート（2事業場以降）'!Z37)),"")&amp;""</f>
        <v/>
      </c>
      <c r="W57" s="34" t="str">
        <f t="shared" si="13"/>
        <v>OK</v>
      </c>
    </row>
    <row r="58" spans="2:28" x14ac:dyDescent="0.2">
      <c r="B58" s="5">
        <v>10</v>
      </c>
      <c r="C58" s="5" t="s">
        <v>14</v>
      </c>
      <c r="D58" s="4">
        <f t="shared" si="12"/>
        <v>0</v>
      </c>
      <c r="E58" s="27" t="str">
        <f>DBCS('入力シート（2事業場以降）'!F39)</f>
        <v/>
      </c>
      <c r="F58" s="4" t="str">
        <f>SUBSTITUTE(SUBSTITUTE(SUBSTITUTE(SUBSTITUTE(E58,"　株式会社","株式会社"),"会社　","会社"),"　有限会社","有限会社"),"　合同会社","合同会社")</f>
        <v/>
      </c>
      <c r="G58" s="13" t="str">
        <f>IF($D58=1,TRIM(CLEAN(F58)),"")&amp;""</f>
        <v/>
      </c>
      <c r="W58" s="34"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4"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4"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27" t="str">
        <f>DBCS('入力シート（2事業場以降）'!R39)</f>
        <v/>
      </c>
      <c r="F61" s="4"/>
      <c r="G61" s="12" t="str">
        <f>IF($D61=1,TRIM(CLEAN('入力シート（2事業場以降）'!R39)),"")&amp;""</f>
        <v/>
      </c>
      <c r="W61" s="34"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27" t="str">
        <f>DBCS('入力シート（2事業場以降）'!V39)</f>
        <v/>
      </c>
      <c r="F62" s="4"/>
      <c r="G62" s="12" t="str">
        <f>IF($D62=1,TRIM(CLEAN('入力シート（2事業場以降）'!V39)),"")&amp;""</f>
        <v/>
      </c>
      <c r="W62" s="34"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27" t="str">
        <f>DBCS('入力シート（2事業場以降）'!Z39)</f>
        <v/>
      </c>
      <c r="F63" s="4"/>
      <c r="G63" s="12" t="str">
        <f>IF($D63=1,TRIM(CLEAN('入力シート（2事業場以降）'!Z39)),"")&amp;""</f>
        <v/>
      </c>
      <c r="W63" s="34" t="str">
        <f t="shared" si="13"/>
        <v>OK</v>
      </c>
    </row>
    <row r="64" spans="2:28" x14ac:dyDescent="0.2">
      <c r="B64" s="5">
        <v>11</v>
      </c>
      <c r="C64" s="5" t="s">
        <v>14</v>
      </c>
      <c r="D64" s="4">
        <f t="shared" si="12"/>
        <v>0</v>
      </c>
      <c r="E64" s="27" t="str">
        <f>DBCS('入力シート（2事業場以降）'!F41)</f>
        <v/>
      </c>
      <c r="F64" s="4" t="str">
        <f>SUBSTITUTE(SUBSTITUTE(SUBSTITUTE(SUBSTITUTE(E64,"　株式会社","株式会社"),"会社　","会社"),"　有限会社","有限会社"),"　合同会社","合同会社")</f>
        <v/>
      </c>
      <c r="G64" s="13" t="str">
        <f>IF($D64=1,TRIM(CLEAN(F64)),"")&amp;""</f>
        <v/>
      </c>
      <c r="W64" s="34"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4"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4"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27" t="str">
        <f>DBCS('入力シート（2事業場以降）'!R41)</f>
        <v/>
      </c>
      <c r="F67" s="4"/>
      <c r="G67" s="12" t="str">
        <f>IF($D67=1,TRIM(CLEAN('入力シート（2事業場以降）'!R41)),"")&amp;""</f>
        <v/>
      </c>
      <c r="W67" s="34"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27" t="str">
        <f>DBCS('入力シート（2事業場以降）'!V41)</f>
        <v/>
      </c>
      <c r="F68" s="4"/>
      <c r="G68" s="12" t="str">
        <f>IF($D68=1,TRIM(CLEAN('入力シート（2事業場以降）'!V41)),"")&amp;""</f>
        <v/>
      </c>
      <c r="W68" s="34"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27" t="str">
        <f>DBCS('入力シート（2事業場以降）'!Z41)</f>
        <v/>
      </c>
      <c r="F69" s="4"/>
      <c r="G69" s="12" t="str">
        <f>IF($D69=1,TRIM(CLEAN('入力シート（2事業場以降）'!Z41)),"")&amp;""</f>
        <v/>
      </c>
      <c r="W69" s="34" t="str">
        <f t="shared" si="13"/>
        <v>OK</v>
      </c>
    </row>
    <row r="70" spans="2:28" x14ac:dyDescent="0.2">
      <c r="B70" s="5">
        <v>12</v>
      </c>
      <c r="C70" s="5" t="s">
        <v>14</v>
      </c>
      <c r="D70" s="4">
        <f t="shared" si="12"/>
        <v>0</v>
      </c>
      <c r="E70" s="27" t="str">
        <f>DBCS('入力シート（2事業場以降）'!F43)</f>
        <v/>
      </c>
      <c r="F70" s="4" t="str">
        <f>SUBSTITUTE(SUBSTITUTE(SUBSTITUTE(SUBSTITUTE(E70,"　株式会社","株式会社"),"会社　","会社"),"　有限会社","有限会社"),"　合同会社","合同会社")</f>
        <v/>
      </c>
      <c r="G70" s="13" t="str">
        <f>IF($D70=1,TRIM(CLEAN(F70)),"")&amp;""</f>
        <v/>
      </c>
      <c r="W70" s="34"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4"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4"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27" t="str">
        <f>DBCS('入力シート（2事業場以降）'!R43)</f>
        <v/>
      </c>
      <c r="F73" s="4"/>
      <c r="G73" s="12" t="str">
        <f>IF($D73=1,TRIM(CLEAN('入力シート（2事業場以降）'!R43)),"")&amp;""</f>
        <v/>
      </c>
      <c r="W73" s="34"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27" t="str">
        <f>DBCS('入力シート（2事業場以降）'!V43)</f>
        <v/>
      </c>
      <c r="F74" s="4"/>
      <c r="G74" s="12" t="str">
        <f>IF($D74=1,TRIM(CLEAN('入力シート（2事業場以降）'!V43)),"")&amp;""</f>
        <v/>
      </c>
      <c r="W74" s="34"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27" t="str">
        <f>DBCS('入力シート（2事業場以降）'!Z43)</f>
        <v/>
      </c>
      <c r="F75" s="4"/>
      <c r="G75" s="12" t="str">
        <f>IF($D75=1,TRIM(CLEAN('入力シート（2事業場以降）'!Z43)),"")&amp;""</f>
        <v/>
      </c>
      <c r="W75" s="34" t="str">
        <f t="shared" si="13"/>
        <v>OK</v>
      </c>
    </row>
    <row r="76" spans="2:28" x14ac:dyDescent="0.2">
      <c r="B76" s="5">
        <v>13</v>
      </c>
      <c r="C76" s="5" t="s">
        <v>14</v>
      </c>
      <c r="D76" s="4">
        <f t="shared" si="12"/>
        <v>0</v>
      </c>
      <c r="E76" s="27" t="str">
        <f>DBCS('入力シート（2事業場以降）'!F45)</f>
        <v/>
      </c>
      <c r="F76" s="4" t="str">
        <f>SUBSTITUTE(SUBSTITUTE(SUBSTITUTE(SUBSTITUTE(E76,"　株式会社","株式会社"),"会社　","会社"),"　有限会社","有限会社"),"　合同会社","合同会社")</f>
        <v/>
      </c>
      <c r="G76" s="13" t="str">
        <f>IF($D76=1,TRIM(CLEAN(F76)),"")&amp;""</f>
        <v/>
      </c>
      <c r="W76" s="34"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4"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4"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27" t="str">
        <f>DBCS('入力シート（2事業場以降）'!R45)</f>
        <v/>
      </c>
      <c r="F79" s="4"/>
      <c r="G79" s="12" t="str">
        <f>IF($D79=1,TRIM(CLEAN('入力シート（2事業場以降）'!R45)),"")&amp;""</f>
        <v/>
      </c>
      <c r="W79" s="34"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27" t="str">
        <f>DBCS('入力シート（2事業場以降）'!V45)</f>
        <v/>
      </c>
      <c r="F80" s="4"/>
      <c r="G80" s="12" t="str">
        <f>IF($D80=1,TRIM(CLEAN('入力シート（2事業場以降）'!V45)),"")&amp;""</f>
        <v/>
      </c>
      <c r="W80" s="34"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27" t="str">
        <f>DBCS('入力シート（2事業場以降）'!Z45)</f>
        <v/>
      </c>
      <c r="F81" s="4"/>
      <c r="G81" s="12" t="str">
        <f>IF($D81=1,TRIM(CLEAN('入力シート（2事業場以降）'!Z45)),"")&amp;""</f>
        <v/>
      </c>
      <c r="W81" s="34" t="str">
        <f t="shared" si="13"/>
        <v>OK</v>
      </c>
    </row>
    <row r="82" spans="2:28" x14ac:dyDescent="0.2">
      <c r="B82" s="5">
        <v>14</v>
      </c>
      <c r="C82" s="5" t="s">
        <v>14</v>
      </c>
      <c r="D82" s="4">
        <f t="shared" si="12"/>
        <v>0</v>
      </c>
      <c r="E82" s="27" t="str">
        <f>DBCS('入力シート（2事業場以降）'!F47)</f>
        <v/>
      </c>
      <c r="F82" s="4" t="str">
        <f>SUBSTITUTE(SUBSTITUTE(SUBSTITUTE(SUBSTITUTE(E82,"　株式会社","株式会社"),"会社　","会社"),"　有限会社","有限会社"),"　合同会社","合同会社")</f>
        <v/>
      </c>
      <c r="G82" s="13" t="str">
        <f>IF($D82=1,TRIM(CLEAN(F82)),"")&amp;""</f>
        <v/>
      </c>
      <c r="W82" s="34"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4"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4"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27" t="str">
        <f>DBCS('入力シート（2事業場以降）'!R47)</f>
        <v/>
      </c>
      <c r="F85" s="4"/>
      <c r="G85" s="12" t="str">
        <f>IF($D85=1,TRIM(CLEAN('入力シート（2事業場以降）'!R47)),"")&amp;""</f>
        <v/>
      </c>
      <c r="W85" s="34"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27" t="str">
        <f>DBCS('入力シート（2事業場以降）'!V47)</f>
        <v/>
      </c>
      <c r="F86" s="4"/>
      <c r="G86" s="12" t="str">
        <f>IF($D86=1,TRIM(CLEAN('入力シート（2事業場以降）'!V47)),"")&amp;""</f>
        <v/>
      </c>
      <c r="W86" s="34"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27" t="str">
        <f>DBCS('入力シート（2事業場以降）'!Z47)</f>
        <v/>
      </c>
      <c r="F87" s="4"/>
      <c r="G87" s="12" t="str">
        <f>IF($D87=1,TRIM(CLEAN('入力シート（2事業場以降）'!Z47)),"")&amp;""</f>
        <v/>
      </c>
      <c r="W87" s="34" t="str">
        <f t="shared" si="13"/>
        <v>OK</v>
      </c>
    </row>
    <row r="88" spans="2:28" x14ac:dyDescent="0.2">
      <c r="B88" s="5">
        <v>15</v>
      </c>
      <c r="C88" s="5" t="s">
        <v>14</v>
      </c>
      <c r="D88" s="4">
        <f t="shared" si="12"/>
        <v>0</v>
      </c>
      <c r="E88" s="27" t="str">
        <f>DBCS('入力シート（2事業場以降）'!F49)</f>
        <v/>
      </c>
      <c r="F88" s="4" t="str">
        <f>SUBSTITUTE(SUBSTITUTE(SUBSTITUTE(SUBSTITUTE(E88,"　株式会社","株式会社"),"会社　","会社"),"　有限会社","有限会社"),"　合同会社","合同会社")</f>
        <v/>
      </c>
      <c r="G88" s="13" t="str">
        <f>IF($D88=1,TRIM(CLEAN(F88)),"")&amp;""</f>
        <v/>
      </c>
      <c r="W88" s="34"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4"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4"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27" t="str">
        <f>DBCS('入力シート（2事業場以降）'!R49)</f>
        <v/>
      </c>
      <c r="F91" s="4"/>
      <c r="G91" s="12" t="str">
        <f>IF($D91=1,TRIM(CLEAN('入力シート（2事業場以降）'!R49)),"")&amp;""</f>
        <v/>
      </c>
      <c r="W91" s="34"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27" t="str">
        <f>DBCS('入力シート（2事業場以降）'!V49)</f>
        <v/>
      </c>
      <c r="F92" s="4"/>
      <c r="G92" s="12" t="str">
        <f>IF($D92=1,TRIM(CLEAN('入力シート（2事業場以降）'!V49)),"")&amp;""</f>
        <v/>
      </c>
      <c r="W92" s="34"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27" t="str">
        <f>DBCS('入力シート（2事業場以降）'!Z49)</f>
        <v/>
      </c>
      <c r="F93" s="4"/>
      <c r="G93" s="12" t="str">
        <f>IF($D93=1,TRIM(CLEAN('入力シート（2事業場以降）'!Z49)),"")&amp;""</f>
        <v/>
      </c>
      <c r="W93" s="34" t="str">
        <f t="shared" si="13"/>
        <v>OK</v>
      </c>
    </row>
    <row r="94" spans="2:28" x14ac:dyDescent="0.2">
      <c r="B94" s="5">
        <v>16</v>
      </c>
      <c r="C94" s="5" t="s">
        <v>14</v>
      </c>
      <c r="D94" s="4">
        <f t="shared" ref="D94:D136" si="21">IF(AND(B94&lt;=$G$3),1,0)</f>
        <v>0</v>
      </c>
      <c r="E94" s="27" t="str">
        <f>DBCS('入力シート（2事業場以降）'!F51)</f>
        <v/>
      </c>
      <c r="F94" s="4" t="str">
        <f>SUBSTITUTE(SUBSTITUTE(SUBSTITUTE(SUBSTITUTE(E94,"　株式会社","株式会社"),"会社　","会社"),"　有限会社","有限会社"),"　合同会社","合同会社")</f>
        <v/>
      </c>
      <c r="G94" s="13" t="str">
        <f>IF($D94=1,TRIM(CLEAN(F94)),"")&amp;""</f>
        <v/>
      </c>
      <c r="W94" s="34"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4"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4"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27" t="str">
        <f>DBCS('入力シート（2事業場以降）'!R51)</f>
        <v/>
      </c>
      <c r="F97" s="4"/>
      <c r="G97" s="12" t="str">
        <f>IF($D97=1,TRIM(CLEAN('入力シート（2事業場以降）'!R51)),"")&amp;""</f>
        <v/>
      </c>
      <c r="W97" s="34"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27" t="str">
        <f>DBCS('入力シート（2事業場以降）'!V51)</f>
        <v/>
      </c>
      <c r="F98" s="4"/>
      <c r="G98" s="12" t="str">
        <f>IF($D98=1,TRIM(CLEAN('入力シート（2事業場以降）'!V51)),"")&amp;""</f>
        <v/>
      </c>
      <c r="W98" s="34"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27" t="str">
        <f>DBCS('入力シート（2事業場以降）'!Z51)</f>
        <v/>
      </c>
      <c r="F99" s="4"/>
      <c r="G99" s="12" t="str">
        <f>IF($D99=1,TRIM(CLEAN('入力シート（2事業場以降）'!Z51)),"")&amp;""</f>
        <v/>
      </c>
      <c r="W99" s="34" t="str">
        <f t="shared" si="22"/>
        <v>OK</v>
      </c>
    </row>
    <row r="100" spans="2:28" x14ac:dyDescent="0.2">
      <c r="B100" s="5">
        <v>17</v>
      </c>
      <c r="C100" s="5" t="s">
        <v>14</v>
      </c>
      <c r="D100" s="4">
        <f t="shared" si="21"/>
        <v>0</v>
      </c>
      <c r="E100" s="27" t="str">
        <f>DBCS('入力シート（2事業場以降）'!F53)</f>
        <v/>
      </c>
      <c r="F100" s="4" t="str">
        <f>SUBSTITUTE(SUBSTITUTE(SUBSTITUTE(SUBSTITUTE(E100,"　株式会社","株式会社"),"会社　","会社"),"　有限会社","有限会社"),"　合同会社","合同会社")</f>
        <v/>
      </c>
      <c r="G100" s="13" t="str">
        <f>IF($D100=1,TRIM(CLEAN(F100)),"")&amp;""</f>
        <v/>
      </c>
      <c r="W100" s="34"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4"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4"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27" t="str">
        <f>DBCS('入力シート（2事業場以降）'!R53)</f>
        <v/>
      </c>
      <c r="F103" s="4"/>
      <c r="G103" s="12" t="str">
        <f>IF($D103=1,TRIM(CLEAN('入力シート（2事業場以降）'!R53)),"")&amp;""</f>
        <v/>
      </c>
      <c r="W103" s="34"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27" t="str">
        <f>DBCS('入力シート（2事業場以降）'!V53)</f>
        <v/>
      </c>
      <c r="F104" s="4"/>
      <c r="G104" s="12" t="str">
        <f>IF($D104=1,TRIM(CLEAN('入力シート（2事業場以降）'!V53)),"")&amp;""</f>
        <v/>
      </c>
      <c r="W104" s="34"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27" t="str">
        <f>DBCS('入力シート（2事業場以降）'!Z53)</f>
        <v/>
      </c>
      <c r="F105" s="4"/>
      <c r="G105" s="12" t="str">
        <f>IF($D105=1,TRIM(CLEAN('入力シート（2事業場以降）'!Z53)),"")&amp;""</f>
        <v/>
      </c>
      <c r="W105" s="34" t="str">
        <f t="shared" si="22"/>
        <v>OK</v>
      </c>
    </row>
    <row r="106" spans="2:28" x14ac:dyDescent="0.2">
      <c r="B106" s="5">
        <v>18</v>
      </c>
      <c r="C106" s="5" t="s">
        <v>14</v>
      </c>
      <c r="D106" s="4">
        <f t="shared" si="21"/>
        <v>0</v>
      </c>
      <c r="E106" s="27" t="str">
        <f>DBCS('入力シート（2事業場以降）'!F55)</f>
        <v/>
      </c>
      <c r="F106" s="4" t="str">
        <f>SUBSTITUTE(SUBSTITUTE(SUBSTITUTE(SUBSTITUTE(E106,"　株式会社","株式会社"),"会社　","会社"),"　有限会社","有限会社"),"　合同会社","合同会社")</f>
        <v/>
      </c>
      <c r="G106" s="13" t="str">
        <f>IF($D106=1,TRIM(CLEAN(F106)),"")&amp;""</f>
        <v/>
      </c>
      <c r="W106" s="34"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4"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4"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27" t="str">
        <f>DBCS('入力シート（2事業場以降）'!R55)</f>
        <v/>
      </c>
      <c r="F109" s="4"/>
      <c r="G109" s="12" t="str">
        <f>IF($D109=1,TRIM(CLEAN('入力シート（2事業場以降）'!R55)),"")&amp;""</f>
        <v/>
      </c>
      <c r="W109" s="34"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27" t="str">
        <f>DBCS('入力シート（2事業場以降）'!V55)</f>
        <v/>
      </c>
      <c r="F110" s="4"/>
      <c r="G110" s="12" t="str">
        <f>IF($D110=1,TRIM(CLEAN('入力シート（2事業場以降）'!V55)),"")&amp;""</f>
        <v/>
      </c>
      <c r="W110" s="34"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27" t="str">
        <f>DBCS('入力シート（2事業場以降）'!Z55)</f>
        <v/>
      </c>
      <c r="F111" s="4"/>
      <c r="G111" s="12" t="str">
        <f>IF($D111=1,TRIM(CLEAN('入力シート（2事業場以降）'!Z55)),"")&amp;""</f>
        <v/>
      </c>
      <c r="W111" s="34" t="str">
        <f t="shared" si="22"/>
        <v>OK</v>
      </c>
    </row>
    <row r="112" spans="2:28" x14ac:dyDescent="0.2">
      <c r="B112" s="5">
        <v>19</v>
      </c>
      <c r="C112" s="5" t="s">
        <v>14</v>
      </c>
      <c r="D112" s="4">
        <f t="shared" si="21"/>
        <v>0</v>
      </c>
      <c r="E112" s="27" t="str">
        <f>DBCS('入力シート（2事業場以降）'!F57)</f>
        <v/>
      </c>
      <c r="F112" s="4" t="str">
        <f>SUBSTITUTE(SUBSTITUTE(SUBSTITUTE(SUBSTITUTE(E112,"　株式会社","株式会社"),"会社　","会社"),"　有限会社","有限会社"),"　合同会社","合同会社")</f>
        <v/>
      </c>
      <c r="G112" s="13" t="str">
        <f>IF($D112=1,TRIM(CLEAN(F112)),"")&amp;""</f>
        <v/>
      </c>
      <c r="W112" s="34"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4"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4"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27" t="str">
        <f>DBCS('入力シート（2事業場以降）'!R57)</f>
        <v/>
      </c>
      <c r="F115" s="4"/>
      <c r="G115" s="12" t="str">
        <f>IF($D115=1,TRIM(CLEAN('入力シート（2事業場以降）'!R57)),"")&amp;""</f>
        <v/>
      </c>
      <c r="W115" s="34"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27" t="str">
        <f>DBCS('入力シート（2事業場以降）'!V57)</f>
        <v/>
      </c>
      <c r="F116" s="4"/>
      <c r="G116" s="12" t="str">
        <f>IF($D116=1,TRIM(CLEAN('入力シート（2事業場以降）'!V57)),"")&amp;""</f>
        <v/>
      </c>
      <c r="W116" s="34"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27" t="str">
        <f>DBCS('入力シート（2事業場以降）'!Z57)</f>
        <v/>
      </c>
      <c r="F117" s="4"/>
      <c r="G117" s="12" t="str">
        <f>IF($D117=1,TRIM(CLEAN('入力シート（2事業場以降）'!Z57)),"")&amp;""</f>
        <v/>
      </c>
      <c r="W117" s="34" t="str">
        <f t="shared" si="22"/>
        <v>OK</v>
      </c>
    </row>
    <row r="118" spans="2:28" x14ac:dyDescent="0.2">
      <c r="B118" s="5">
        <v>20</v>
      </c>
      <c r="C118" s="5" t="s">
        <v>14</v>
      </c>
      <c r="D118" s="4">
        <f t="shared" si="21"/>
        <v>0</v>
      </c>
      <c r="E118" s="27" t="str">
        <f>DBCS('入力シート（2事業場以降）'!F59)</f>
        <v/>
      </c>
      <c r="F118" s="4" t="str">
        <f>SUBSTITUTE(SUBSTITUTE(SUBSTITUTE(SUBSTITUTE(E118,"　株式会社","株式会社"),"会社　","会社"),"　有限会社","有限会社"),"　合同会社","合同会社")</f>
        <v/>
      </c>
      <c r="G118" s="13" t="str">
        <f>IF($D118=1,TRIM(CLEAN(F118)),"")&amp;""</f>
        <v/>
      </c>
      <c r="W118" s="34"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4"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4"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27" t="str">
        <f>DBCS('入力シート（2事業場以降）'!R59)</f>
        <v/>
      </c>
      <c r="F121" s="4"/>
      <c r="G121" s="12" t="str">
        <f>IF($D121=1,TRIM(CLEAN('入力シート（2事業場以降）'!R59)),"")&amp;""</f>
        <v/>
      </c>
      <c r="W121" s="34"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27" t="str">
        <f>DBCS('入力シート（2事業場以降）'!V59)</f>
        <v/>
      </c>
      <c r="F122" s="4"/>
      <c r="G122" s="12" t="str">
        <f>IF($D122=1,TRIM(CLEAN('入力シート（2事業場以降）'!V59)),"")&amp;""</f>
        <v/>
      </c>
      <c r="W122" s="34"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27" t="str">
        <f>DBCS('入力シート（2事業場以降）'!Z59)</f>
        <v/>
      </c>
      <c r="F123" s="4"/>
      <c r="G123" s="12" t="str">
        <f>IF($D123=1,TRIM(CLEAN('入力シート（2事業場以降）'!Z59)),"")&amp;""</f>
        <v/>
      </c>
      <c r="W123" s="34" t="str">
        <f t="shared" si="22"/>
        <v>OK</v>
      </c>
    </row>
    <row r="124" spans="2:28" x14ac:dyDescent="0.2">
      <c r="B124" s="5">
        <v>21</v>
      </c>
      <c r="C124" s="5" t="s">
        <v>14</v>
      </c>
      <c r="D124" s="4">
        <f t="shared" si="21"/>
        <v>0</v>
      </c>
      <c r="E124" s="27" t="str">
        <f>DBCS('入力シート（2事業場以降）'!F61)</f>
        <v/>
      </c>
      <c r="F124" s="4" t="str">
        <f>SUBSTITUTE(SUBSTITUTE(SUBSTITUTE(SUBSTITUTE(E124,"　株式会社","株式会社"),"会社　","会社"),"　有限会社","有限会社"),"　合同会社","合同会社")</f>
        <v/>
      </c>
      <c r="G124" s="13" t="str">
        <f>IF($D124=1,TRIM(CLEAN(F124)),"")&amp;""</f>
        <v/>
      </c>
      <c r="W124" s="34"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4"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4"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27" t="str">
        <f>DBCS('入力シート（2事業場以降）'!R61)</f>
        <v/>
      </c>
      <c r="F127" s="4"/>
      <c r="G127" s="12" t="str">
        <f>IF($D127=1,TRIM(CLEAN('入力シート（2事業場以降）'!R61)),"")&amp;""</f>
        <v/>
      </c>
      <c r="W127" s="34"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27" t="str">
        <f>DBCS('入力シート（2事業場以降）'!V61)</f>
        <v/>
      </c>
      <c r="F128" s="4"/>
      <c r="G128" s="12" t="str">
        <f>IF($D128=1,TRIM(CLEAN('入力シート（2事業場以降）'!V61)),"")&amp;""</f>
        <v/>
      </c>
      <c r="W128" s="34"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27" t="str">
        <f>DBCS('入力シート（2事業場以降）'!Z61)</f>
        <v/>
      </c>
      <c r="F129" s="4"/>
      <c r="G129" s="12" t="str">
        <f>IF($D129=1,TRIM(CLEAN('入力シート（2事業場以降）'!Z61)),"")&amp;""</f>
        <v/>
      </c>
      <c r="W129" s="34" t="str">
        <f t="shared" si="22"/>
        <v>OK</v>
      </c>
    </row>
    <row r="130" spans="2:28" x14ac:dyDescent="0.2">
      <c r="B130" s="5">
        <v>22</v>
      </c>
      <c r="C130" s="5" t="s">
        <v>14</v>
      </c>
      <c r="D130" s="4">
        <f t="shared" si="21"/>
        <v>0</v>
      </c>
      <c r="E130" s="27" t="str">
        <f>DBCS('入力シート（2事業場以降）'!F63)</f>
        <v/>
      </c>
      <c r="F130" s="4" t="str">
        <f>SUBSTITUTE(SUBSTITUTE(SUBSTITUTE(SUBSTITUTE(E130,"　株式会社","株式会社"),"会社　","会社"),"　有限会社","有限会社"),"　合同会社","合同会社")</f>
        <v/>
      </c>
      <c r="G130" s="13" t="str">
        <f>IF($D130=1,TRIM(CLEAN(F130)),"")&amp;""</f>
        <v/>
      </c>
      <c r="W130" s="34"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4"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4"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27" t="str">
        <f>DBCS('入力シート（2事業場以降）'!R63)</f>
        <v/>
      </c>
      <c r="F133" s="4"/>
      <c r="G133" s="12" t="str">
        <f>IF($D133=1,TRIM(CLEAN('入力シート（2事業場以降）'!R63)),"")&amp;""</f>
        <v/>
      </c>
      <c r="W133" s="34"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27" t="str">
        <f>DBCS('入力シート（2事業場以降）'!V63)</f>
        <v/>
      </c>
      <c r="F134" s="4"/>
      <c r="G134" s="12" t="str">
        <f>IF($D134=1,TRIM(CLEAN('入力シート（2事業場以降）'!V63)),"")&amp;""</f>
        <v/>
      </c>
      <c r="W134" s="34"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27" t="str">
        <f>DBCS('入力シート（2事業場以降）'!Z63)</f>
        <v/>
      </c>
      <c r="F135" s="4"/>
      <c r="G135" s="12" t="str">
        <f>IF($D135=1,TRIM(CLEAN('入力シート（2事業場以降）'!Z63)),"")&amp;""</f>
        <v/>
      </c>
      <c r="W135" s="34" t="str">
        <f t="shared" si="22"/>
        <v>OK</v>
      </c>
    </row>
    <row r="136" spans="2:28" x14ac:dyDescent="0.2">
      <c r="B136" s="5">
        <v>23</v>
      </c>
      <c r="C136" s="5" t="s">
        <v>14</v>
      </c>
      <c r="D136" s="4">
        <f t="shared" si="21"/>
        <v>0</v>
      </c>
      <c r="E136" s="27" t="str">
        <f>DBCS('入力シート（2事業場以降）'!F65)</f>
        <v/>
      </c>
      <c r="F136" s="4" t="str">
        <f>SUBSTITUTE(SUBSTITUTE(SUBSTITUTE(SUBSTITUTE(E136,"　株式会社","株式会社"),"会社　","会社"),"　有限会社","有限会社"),"　合同会社","合同会社")</f>
        <v/>
      </c>
      <c r="G136" s="13" t="str">
        <f>IF($D136=1,TRIM(CLEAN(F136)),"")&amp;""</f>
        <v/>
      </c>
      <c r="W136" s="34"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4"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4"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27" t="str">
        <f>DBCS('入力シート（2事業場以降）'!R65)</f>
        <v/>
      </c>
      <c r="F139" s="4"/>
      <c r="G139" s="12" t="str">
        <f>IF($D139=1,TRIM(CLEAN('入力シート（2事業場以降）'!R65)),"")&amp;""</f>
        <v/>
      </c>
      <c r="W139" s="34"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27" t="str">
        <f>DBCS('入力シート（2事業場以降）'!V65)</f>
        <v/>
      </c>
      <c r="F140" s="4"/>
      <c r="G140" s="12" t="str">
        <f>IF($D140=1,TRIM(CLEAN('入力シート（2事業場以降）'!V65)),"")&amp;""</f>
        <v/>
      </c>
      <c r="W140" s="34"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27" t="str">
        <f>DBCS('入力シート（2事業場以降）'!Z65)</f>
        <v/>
      </c>
      <c r="F141" s="4"/>
      <c r="G141" s="12" t="str">
        <f>IF($D141=1,TRIM(CLEAN('入力シート（2事業場以降）'!Z65)),"")&amp;""</f>
        <v/>
      </c>
      <c r="W141" s="34" t="str">
        <f t="shared" si="32"/>
        <v>OK</v>
      </c>
    </row>
    <row r="142" spans="2:28" x14ac:dyDescent="0.2">
      <c r="B142" s="5">
        <v>24</v>
      </c>
      <c r="C142" s="5" t="s">
        <v>14</v>
      </c>
      <c r="D142" s="4">
        <f t="shared" si="31"/>
        <v>0</v>
      </c>
      <c r="E142" s="27" t="str">
        <f>DBCS('入力シート（2事業場以降）'!F67)</f>
        <v/>
      </c>
      <c r="F142" s="4" t="str">
        <f>SUBSTITUTE(SUBSTITUTE(SUBSTITUTE(SUBSTITUTE(E142,"　株式会社","株式会社"),"会社　","会社"),"　有限会社","有限会社"),"　合同会社","合同会社")</f>
        <v/>
      </c>
      <c r="G142" s="13" t="str">
        <f>IF($D142=1,TRIM(CLEAN(F142)),"")&amp;""</f>
        <v/>
      </c>
      <c r="W142" s="34"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4"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4"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27" t="str">
        <f>DBCS('入力シート（2事業場以降）'!R67)</f>
        <v/>
      </c>
      <c r="F145" s="4"/>
      <c r="G145" s="12" t="str">
        <f>IF($D145=1,TRIM(CLEAN('入力シート（2事業場以降）'!R67)),"")&amp;""</f>
        <v/>
      </c>
      <c r="W145" s="34"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27" t="str">
        <f>DBCS('入力シート（2事業場以降）'!V67)</f>
        <v/>
      </c>
      <c r="F146" s="4"/>
      <c r="G146" s="12" t="str">
        <f>IF($D146=1,TRIM(CLEAN('入力シート（2事業場以降）'!V67)),"")&amp;""</f>
        <v/>
      </c>
      <c r="W146" s="34"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27" t="str">
        <f>DBCS('入力シート（2事業場以降）'!Z67)</f>
        <v/>
      </c>
      <c r="F147" s="4"/>
      <c r="G147" s="12" t="str">
        <f>IF($D147=1,TRIM(CLEAN('入力シート（2事業場以降）'!Z67)),"")&amp;""</f>
        <v/>
      </c>
      <c r="W147" s="34" t="str">
        <f t="shared" si="32"/>
        <v>OK</v>
      </c>
    </row>
    <row r="148" spans="2:28" x14ac:dyDescent="0.2">
      <c r="B148" s="5">
        <v>25</v>
      </c>
      <c r="C148" s="5" t="s">
        <v>14</v>
      </c>
      <c r="D148" s="4">
        <f t="shared" si="31"/>
        <v>0</v>
      </c>
      <c r="E148" s="27" t="str">
        <f>DBCS('入力シート（2事業場以降）'!F69)</f>
        <v/>
      </c>
      <c r="F148" s="4" t="str">
        <f>SUBSTITUTE(SUBSTITUTE(SUBSTITUTE(SUBSTITUTE(E148,"　株式会社","株式会社"),"会社　","会社"),"　有限会社","有限会社"),"　合同会社","合同会社")</f>
        <v/>
      </c>
      <c r="G148" s="13" t="str">
        <f>IF($D148=1,TRIM(CLEAN(F148)),"")&amp;""</f>
        <v/>
      </c>
      <c r="W148" s="34"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4"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4"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27" t="str">
        <f>DBCS('入力シート（2事業場以降）'!R69)</f>
        <v/>
      </c>
      <c r="F151" s="4"/>
      <c r="G151" s="12" t="str">
        <f>IF($D151=1,TRIM(CLEAN('入力シート（2事業場以降）'!R69)),"")&amp;""</f>
        <v/>
      </c>
      <c r="W151" s="34"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27" t="str">
        <f>DBCS('入力シート（2事業場以降）'!V69)</f>
        <v/>
      </c>
      <c r="F152" s="4"/>
      <c r="G152" s="12" t="str">
        <f>IF($D152=1,TRIM(CLEAN('入力シート（2事業場以降）'!V69)),"")&amp;""</f>
        <v/>
      </c>
      <c r="W152" s="34"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27" t="str">
        <f>DBCS('入力シート（2事業場以降）'!Z69)</f>
        <v/>
      </c>
      <c r="F153" s="4"/>
      <c r="G153" s="12" t="str">
        <f>IF($D153=1,TRIM(CLEAN('入力シート（2事業場以降）'!Z69)),"")&amp;""</f>
        <v/>
      </c>
      <c r="W153" s="34" t="str">
        <f t="shared" si="32"/>
        <v>OK</v>
      </c>
    </row>
    <row r="154" spans="2:28" x14ac:dyDescent="0.2">
      <c r="B154" s="5">
        <v>26</v>
      </c>
      <c r="C154" s="5" t="s">
        <v>14</v>
      </c>
      <c r="D154" s="4">
        <f t="shared" si="31"/>
        <v>0</v>
      </c>
      <c r="E154" s="27" t="str">
        <f>DBCS('入力シート（2事業場以降）'!F71)</f>
        <v/>
      </c>
      <c r="F154" s="4" t="str">
        <f>SUBSTITUTE(SUBSTITUTE(SUBSTITUTE(SUBSTITUTE(E154,"　株式会社","株式会社"),"会社　","会社"),"　有限会社","有限会社"),"　合同会社","合同会社")</f>
        <v/>
      </c>
      <c r="G154" s="13" t="str">
        <f>IF($D154=1,TRIM(CLEAN(F154)),"")&amp;""</f>
        <v/>
      </c>
      <c r="W154" s="34"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4"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4"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27" t="str">
        <f>DBCS('入力シート（2事業場以降）'!R71)</f>
        <v/>
      </c>
      <c r="F157" s="4"/>
      <c r="G157" s="12" t="str">
        <f>IF($D157=1,TRIM(CLEAN('入力シート（2事業場以降）'!R71)),"")&amp;""</f>
        <v/>
      </c>
      <c r="W157" s="34"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27" t="str">
        <f>DBCS('入力シート（2事業場以降）'!V71)</f>
        <v/>
      </c>
      <c r="F158" s="4"/>
      <c r="G158" s="12" t="str">
        <f>IF($D158=1,TRIM(CLEAN('入力シート（2事業場以降）'!V71)),"")&amp;""</f>
        <v/>
      </c>
      <c r="W158" s="34"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27" t="str">
        <f>DBCS('入力シート（2事業場以降）'!Z71)</f>
        <v/>
      </c>
      <c r="F159" s="4"/>
      <c r="G159" s="12" t="str">
        <f>IF($D159=1,TRIM(CLEAN('入力シート（2事業場以降）'!Z71)),"")&amp;""</f>
        <v/>
      </c>
      <c r="W159" s="34" t="str">
        <f t="shared" si="32"/>
        <v>OK</v>
      </c>
    </row>
    <row r="160" spans="2:28" x14ac:dyDescent="0.2">
      <c r="B160" s="5">
        <v>27</v>
      </c>
      <c r="C160" s="5" t="s">
        <v>14</v>
      </c>
      <c r="D160" s="4">
        <f t="shared" si="31"/>
        <v>0</v>
      </c>
      <c r="E160" s="27" t="str">
        <f>DBCS('入力シート（2事業場以降）'!F73)</f>
        <v/>
      </c>
      <c r="F160" s="4" t="str">
        <f>SUBSTITUTE(SUBSTITUTE(SUBSTITUTE(SUBSTITUTE(E160,"　株式会社","株式会社"),"会社　","会社"),"　有限会社","有限会社"),"　合同会社","合同会社")</f>
        <v/>
      </c>
      <c r="G160" s="13" t="str">
        <f>IF($D160=1,TRIM(CLEAN(F160)),"")&amp;""</f>
        <v/>
      </c>
      <c r="W160" s="34"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4"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4"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27" t="str">
        <f>DBCS('入力シート（2事業場以降）'!R73)</f>
        <v/>
      </c>
      <c r="F163" s="4"/>
      <c r="G163" s="12" t="str">
        <f>IF($D163=1,TRIM(CLEAN('入力シート（2事業場以降）'!R73)),"")&amp;""</f>
        <v/>
      </c>
      <c r="W163" s="34"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27" t="str">
        <f>DBCS('入力シート（2事業場以降）'!V73)</f>
        <v/>
      </c>
      <c r="F164" s="4"/>
      <c r="G164" s="12" t="str">
        <f>IF($D164=1,TRIM(CLEAN('入力シート（2事業場以降）'!V73)),"")&amp;""</f>
        <v/>
      </c>
      <c r="W164" s="34"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27" t="str">
        <f>DBCS('入力シート（2事業場以降）'!Z73)</f>
        <v/>
      </c>
      <c r="F165" s="4"/>
      <c r="G165" s="12" t="str">
        <f>IF($D165=1,TRIM(CLEAN('入力シート（2事業場以降）'!Z73)),"")&amp;""</f>
        <v/>
      </c>
      <c r="W165" s="34" t="str">
        <f t="shared" si="32"/>
        <v>OK</v>
      </c>
    </row>
    <row r="166" spans="2:28" x14ac:dyDescent="0.2">
      <c r="B166" s="5">
        <v>28</v>
      </c>
      <c r="C166" s="5" t="s">
        <v>14</v>
      </c>
      <c r="D166" s="4">
        <f t="shared" si="31"/>
        <v>0</v>
      </c>
      <c r="E166" s="27" t="str">
        <f>DBCS('入力シート（2事業場以降）'!F75)</f>
        <v/>
      </c>
      <c r="F166" s="4" t="str">
        <f>SUBSTITUTE(SUBSTITUTE(SUBSTITUTE(SUBSTITUTE(E166,"　株式会社","株式会社"),"会社　","会社"),"　有限会社","有限会社"),"　合同会社","合同会社")</f>
        <v/>
      </c>
      <c r="G166" s="13" t="str">
        <f>IF($D166=1,TRIM(CLEAN(F166)),"")&amp;""</f>
        <v/>
      </c>
      <c r="W166" s="34"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4"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4"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27" t="str">
        <f>DBCS('入力シート（2事業場以降）'!R75)</f>
        <v/>
      </c>
      <c r="F169" s="4"/>
      <c r="G169" s="12" t="str">
        <f>IF($D169=1,TRIM(CLEAN('入力シート（2事業場以降）'!R75)),"")&amp;""</f>
        <v/>
      </c>
      <c r="W169" s="34"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27" t="str">
        <f>DBCS('入力シート（2事業場以降）'!V75)</f>
        <v/>
      </c>
      <c r="F170" s="4"/>
      <c r="G170" s="12" t="str">
        <f>IF($D170=1,TRIM(CLEAN('入力シート（2事業場以降）'!V75)),"")&amp;""</f>
        <v/>
      </c>
      <c r="W170" s="34"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27" t="str">
        <f>DBCS('入力シート（2事業場以降）'!Z75)</f>
        <v/>
      </c>
      <c r="F171" s="4"/>
      <c r="G171" s="12" t="str">
        <f>IF($D171=1,TRIM(CLEAN('入力シート（2事業場以降）'!Z75)),"")&amp;""</f>
        <v/>
      </c>
      <c r="W171" s="34" t="str">
        <f t="shared" si="32"/>
        <v>OK</v>
      </c>
    </row>
    <row r="172" spans="2:28" x14ac:dyDescent="0.2">
      <c r="B172" s="5">
        <v>29</v>
      </c>
      <c r="C172" s="5" t="s">
        <v>14</v>
      </c>
      <c r="D172" s="4">
        <f t="shared" si="31"/>
        <v>0</v>
      </c>
      <c r="E172" s="27" t="str">
        <f>DBCS('入力シート（2事業場以降）'!F77)</f>
        <v/>
      </c>
      <c r="F172" s="4" t="str">
        <f>SUBSTITUTE(SUBSTITUTE(SUBSTITUTE(SUBSTITUTE(E172,"　株式会社","株式会社"),"会社　","会社"),"　有限会社","有限会社"),"　合同会社","合同会社")</f>
        <v/>
      </c>
      <c r="G172" s="13" t="str">
        <f>IF($D172=1,TRIM(CLEAN(F172)),"")&amp;""</f>
        <v/>
      </c>
      <c r="W172" s="34"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4"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4"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27" t="str">
        <f>DBCS('入力シート（2事業場以降）'!R77)</f>
        <v/>
      </c>
      <c r="F175" s="4"/>
      <c r="G175" s="12" t="str">
        <f>IF($D175=1,TRIM(CLEAN('入力シート（2事業場以降）'!R77)),"")&amp;""</f>
        <v/>
      </c>
      <c r="W175" s="34"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27" t="str">
        <f>DBCS('入力シート（2事業場以降）'!V77)</f>
        <v/>
      </c>
      <c r="F176" s="4"/>
      <c r="G176" s="12" t="str">
        <f>IF($D176=1,TRIM(CLEAN('入力シート（2事業場以降）'!V77)),"")&amp;""</f>
        <v/>
      </c>
      <c r="W176" s="34"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27" t="str">
        <f>DBCS('入力シート（2事業場以降）'!Z77)</f>
        <v/>
      </c>
      <c r="F177" s="4"/>
      <c r="G177" s="12" t="str">
        <f>IF($D177=1,TRIM(CLEAN('入力シート（2事業場以降）'!Z77)),"")&amp;""</f>
        <v/>
      </c>
      <c r="W177" s="34" t="str">
        <f t="shared" si="32"/>
        <v>OK</v>
      </c>
    </row>
    <row r="178" spans="2:37" x14ac:dyDescent="0.2">
      <c r="B178" s="5">
        <v>30</v>
      </c>
      <c r="C178" s="5" t="s">
        <v>14</v>
      </c>
      <c r="D178" s="4">
        <f t="shared" si="31"/>
        <v>0</v>
      </c>
      <c r="E178" s="27" t="str">
        <f>DBCS('入力シート（2事業場以降）'!F79)</f>
        <v/>
      </c>
      <c r="F178" s="4" t="str">
        <f>SUBSTITUTE(SUBSTITUTE(SUBSTITUTE(SUBSTITUTE(E178,"　株式会社","株式会社"),"会社　","会社"),"　有限会社","有限会社"),"　合同会社","合同会社")</f>
        <v/>
      </c>
      <c r="G178" s="13" t="str">
        <f>IF($D178=1,TRIM(CLEAN(F178)),"")&amp;""</f>
        <v/>
      </c>
      <c r="W178" s="34"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4"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4"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27" t="str">
        <f>DBCS('入力シート（2事業場以降）'!R79)</f>
        <v/>
      </c>
      <c r="F181" s="4"/>
      <c r="G181" s="12" t="str">
        <f>IF($D181=1,TRIM(CLEAN('入力シート（2事業場以降）'!R79)),"")&amp;""</f>
        <v/>
      </c>
      <c r="W181" s="34"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27" t="str">
        <f>DBCS('入力シート（2事業場以降）'!V79)</f>
        <v/>
      </c>
      <c r="F182" s="4"/>
      <c r="G182" s="12" t="str">
        <f>IF($D182=1,TRIM(CLEAN('入力シート（2事業場以降）'!V79)),"")&amp;""</f>
        <v/>
      </c>
      <c r="W182" s="34"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27" t="str">
        <f>DBCS('入力シート（2事業場以降）'!Z79)</f>
        <v/>
      </c>
      <c r="F183" s="4"/>
      <c r="G183" s="12" t="str">
        <f>IF($D183=1,TRIM(CLEAN('入力シート（2事業場以降）'!Z79)),"")&amp;""</f>
        <v/>
      </c>
      <c r="W183" s="34" t="str">
        <f t="shared" si="41"/>
        <v>OK</v>
      </c>
    </row>
    <row r="184" spans="2:37" x14ac:dyDescent="0.2">
      <c r="AH184" s="41" t="s">
        <v>131</v>
      </c>
      <c r="AI184" s="39" cm="1">
        <f t="array" ref="AI184">SUM(1/COUNTIF(AK187:AK276,AK187:AK276))-1</f>
        <v>-1.5543122344752192E-15</v>
      </c>
      <c r="AJ184" s="39">
        <f>COUNTIF(AH187:AH276,"&lt;&gt;9999")</f>
        <v>0</v>
      </c>
      <c r="AK184" s="40">
        <f>IF(AND(AI184&lt;=2,AJ184&lt;=2),1,IF(AND(AI184&lt;=10,AJ184&lt;=30),2,3))</f>
        <v>1</v>
      </c>
    </row>
    <row r="185" spans="2:37" x14ac:dyDescent="0.2">
      <c r="B185" s="6" t="s">
        <v>132</v>
      </c>
      <c r="C185" s="8"/>
      <c r="D185" s="7"/>
      <c r="E185" s="6" t="s">
        <v>133</v>
      </c>
      <c r="F185" s="8"/>
      <c r="G185" s="6" t="s">
        <v>134</v>
      </c>
      <c r="H185" s="7"/>
      <c r="I185" s="7"/>
      <c r="J185" s="7"/>
      <c r="K185" s="7"/>
      <c r="L185" s="7"/>
      <c r="M185" s="7"/>
      <c r="N185" s="7"/>
      <c r="O185" s="7"/>
      <c r="P185" s="8"/>
      <c r="Q185" s="6" t="s">
        <v>135</v>
      </c>
      <c r="R185" s="7"/>
      <c r="S185" s="7"/>
      <c r="T185" s="8"/>
      <c r="AH185" s="15" t="s">
        <v>136</v>
      </c>
      <c r="AI185" s="15"/>
      <c r="AJ185" s="15"/>
      <c r="AK185" s="15"/>
    </row>
    <row r="186" spans="2:37" ht="26.4" x14ac:dyDescent="0.2">
      <c r="B186" s="5" t="s">
        <v>129</v>
      </c>
      <c r="C186" s="5" t="s">
        <v>137</v>
      </c>
      <c r="D186" s="5"/>
      <c r="E186" s="9" t="s">
        <v>124</v>
      </c>
      <c r="F186" s="38" t="s">
        <v>138</v>
      </c>
      <c r="G186" s="5" t="s">
        <v>139</v>
      </c>
      <c r="H186" s="5" t="s">
        <v>105</v>
      </c>
      <c r="I186" s="5" t="s">
        <v>106</v>
      </c>
      <c r="J186" s="5" t="s">
        <v>107</v>
      </c>
      <c r="K186" s="5" t="s">
        <v>108</v>
      </c>
      <c r="L186" s="5" t="s">
        <v>34</v>
      </c>
      <c r="M186" s="5" t="s">
        <v>35</v>
      </c>
      <c r="N186" s="5" t="s">
        <v>140</v>
      </c>
      <c r="O186" s="5" t="s">
        <v>141</v>
      </c>
      <c r="P186" s="5" t="s">
        <v>142</v>
      </c>
      <c r="Q186" s="5" t="s">
        <v>34</v>
      </c>
      <c r="R186" s="5" t="s">
        <v>35</v>
      </c>
      <c r="S186" s="5" t="s">
        <v>140</v>
      </c>
      <c r="T186" s="5" t="s">
        <v>141</v>
      </c>
      <c r="W186" s="34"/>
      <c r="X186" s="11" t="s">
        <v>128</v>
      </c>
      <c r="Y186" s="36" t="s">
        <v>119</v>
      </c>
      <c r="Z186" s="26" t="s">
        <v>120</v>
      </c>
      <c r="AA186" t="s">
        <v>143</v>
      </c>
      <c r="AB186" t="s">
        <v>144</v>
      </c>
      <c r="AC186" t="s">
        <v>145</v>
      </c>
      <c r="AD186" t="s">
        <v>146</v>
      </c>
      <c r="AE186" t="s">
        <v>147</v>
      </c>
      <c r="AF186" t="s">
        <v>148</v>
      </c>
      <c r="AH186" t="s">
        <v>149</v>
      </c>
      <c r="AI186" t="s">
        <v>150</v>
      </c>
      <c r="AJ186" t="s">
        <v>151</v>
      </c>
      <c r="AK186" t="s">
        <v>152</v>
      </c>
    </row>
    <row r="187" spans="2:37" x14ac:dyDescent="0.2">
      <c r="B187" s="5">
        <v>1</v>
      </c>
      <c r="C187" s="5">
        <v>1</v>
      </c>
      <c r="D187" s="4">
        <v>101</v>
      </c>
      <c r="E187" s="4">
        <v>1</v>
      </c>
      <c r="F187" s="12">
        <f>入力シート!$Y58</f>
        <v>0</v>
      </c>
      <c r="G187" s="4" t="str">
        <f>IF(AND($E187=1,$F187=1),入力シート!$F58,"")&amp;""</f>
        <v/>
      </c>
      <c r="H187" s="12" t="str">
        <f>IFERROR(VLOOKUP($G187,#REF!,3,FALSE),"")</f>
        <v/>
      </c>
      <c r="I187" s="12" t="str">
        <f>IFERROR(VLOOKUP($G187,#REF!,4,FALSE),"")</f>
        <v/>
      </c>
      <c r="J187" s="12" t="str">
        <f>IFERROR(VLOOKUP($G187,#REF!,5,FALSE),"")</f>
        <v/>
      </c>
      <c r="K187" s="12" t="str">
        <f>IFERROR(VLOOKUP($G187,#REF!,6,FALSE),"")</f>
        <v/>
      </c>
      <c r="L187" s="10" t="str">
        <f>IF(AND($E187=1,$F187=1),入力シート!J58,"")&amp;""</f>
        <v/>
      </c>
      <c r="M187" s="10" t="str">
        <f>IF(AND($E187=1,$F187=1),入力シート!N58,"")&amp;""</f>
        <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4" t="str">
        <f t="shared" ref="W187:W218" ca="1" si="42">IF(AND(B187&lt;=$G$3,X187&lt;&gt;""),IF(X187="OK",X187,"NG"),"OK")</f>
        <v>OK</v>
      </c>
      <c r="X187" t="str">
        <f ca="1">IF(Y187&lt;&gt;0,OFFSET(Z187,0,Y187),IF(Z187&lt;&gt;0,IF(Z187=-1,AC187,OFFSET(AC187,0,Z187)),$V$1))&amp;""</f>
        <v>コード番号を選択してください。</v>
      </c>
      <c r="Y187">
        <f>IF(AND(F187=0,G187=""),1,0)</f>
        <v>1</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153</v>
      </c>
      <c r="AD187" s="18"/>
      <c r="AE187" s="18"/>
      <c r="AF187" t="s">
        <v>154</v>
      </c>
      <c r="AH187">
        <f>IF(AND(E187=1,Y187=0),VALUE(B187&amp;0&amp;C187),9999)</f>
        <v>9999</v>
      </c>
      <c r="AI187">
        <f>SMALL($AH$187:$AH$276,1)</f>
        <v>9999</v>
      </c>
      <c r="AJ187" t="e">
        <f>VLOOKUP(AI187,$D$187:$U$276,18,FALSE)</f>
        <v>#N/A</v>
      </c>
      <c r="AK187" t="str">
        <f>"事業場"&amp;IF(LEN(AI187)=3,LEFT(AI187,1),LEFT(AI187,2))</f>
        <v>事業場99</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4"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2</v>
      </c>
      <c r="AA188" s="18"/>
      <c r="AB188" t="str">
        <f t="shared" si="43"/>
        <v>コード番号を選択してください。</v>
      </c>
      <c r="AC188" t="s">
        <v>153</v>
      </c>
      <c r="AD188" s="18"/>
      <c r="AE188" t="str">
        <f>C187&amp;"台目の機器が入力されていません。詰めて入力してください。"</f>
        <v>1台目の機器が入力されていません。詰めて入力してください。</v>
      </c>
      <c r="AF188" t="s">
        <v>154</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4"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1</v>
      </c>
      <c r="AA189" s="18"/>
      <c r="AB189" t="str">
        <f t="shared" si="43"/>
        <v>コード番号を選択してください。</v>
      </c>
      <c r="AC189" t="s">
        <v>153</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154</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4"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153</v>
      </c>
      <c r="AD190" s="18"/>
      <c r="AE190" s="18"/>
      <c r="AF190" t="s">
        <v>154</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4" t="str">
        <f t="shared" ca="1" si="42"/>
        <v>OK</v>
      </c>
      <c r="X191" t="str">
        <f t="shared" ca="1" si="48"/>
        <v/>
      </c>
      <c r="Y191">
        <f t="shared" si="44"/>
        <v>1</v>
      </c>
      <c r="Z191">
        <f t="shared" si="51"/>
        <v>2</v>
      </c>
      <c r="AA191" s="18"/>
      <c r="AB191" t="str">
        <f t="shared" si="43"/>
        <v>コード番号を選択してください。</v>
      </c>
      <c r="AC191" t="s">
        <v>153</v>
      </c>
      <c r="AD191" s="18"/>
      <c r="AE191" t="str">
        <f>C190&amp;"台目の機器が入力されていません。詰めて入力してください。"</f>
        <v>1台目の機器が入力されていません。詰めて入力してください。</v>
      </c>
      <c r="AF191" t="s">
        <v>154</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4" t="str">
        <f t="shared" ca="1" si="42"/>
        <v>OK</v>
      </c>
      <c r="X192" t="str">
        <f t="shared" ca="1" si="48"/>
        <v/>
      </c>
      <c r="Y192">
        <f t="shared" si="44"/>
        <v>1</v>
      </c>
      <c r="Z192">
        <f t="shared" si="51"/>
        <v>1</v>
      </c>
      <c r="AA192" s="18"/>
      <c r="AB192" t="str">
        <f t="shared" si="43"/>
        <v>コード番号を選択してください。</v>
      </c>
      <c r="AC192" t="s">
        <v>153</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154</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4"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153</v>
      </c>
      <c r="AD193" s="18"/>
      <c r="AE193" s="18"/>
      <c r="AF193" t="s">
        <v>154</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4" t="str">
        <f t="shared" ca="1" si="42"/>
        <v>OK</v>
      </c>
      <c r="X194" t="str">
        <f t="shared" ca="1" si="48"/>
        <v/>
      </c>
      <c r="Y194">
        <f t="shared" si="44"/>
        <v>1</v>
      </c>
      <c r="Z194">
        <f t="shared" si="51"/>
        <v>2</v>
      </c>
      <c r="AA194" s="18"/>
      <c r="AB194" t="str">
        <f t="shared" si="43"/>
        <v>コード番号を選択してください。</v>
      </c>
      <c r="AC194" t="s">
        <v>153</v>
      </c>
      <c r="AD194" s="18"/>
      <c r="AE194" t="str">
        <f>C193&amp;"台目の機器が入力されていません。詰めて入力してください。"</f>
        <v>1台目の機器が入力されていません。詰めて入力してください。</v>
      </c>
      <c r="AF194" t="s">
        <v>154</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4" t="str">
        <f t="shared" ca="1" si="42"/>
        <v>OK</v>
      </c>
      <c r="X195" t="str">
        <f t="shared" ca="1" si="48"/>
        <v/>
      </c>
      <c r="Y195">
        <f t="shared" si="44"/>
        <v>1</v>
      </c>
      <c r="Z195">
        <f t="shared" si="51"/>
        <v>1</v>
      </c>
      <c r="AA195" s="18"/>
      <c r="AB195" t="str">
        <f t="shared" si="43"/>
        <v>コード番号を選択してください。</v>
      </c>
      <c r="AC195" t="s">
        <v>153</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154</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4"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153</v>
      </c>
      <c r="AD196" s="18"/>
      <c r="AE196" s="18"/>
      <c r="AF196" t="s">
        <v>154</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4" t="str">
        <f t="shared" ca="1" si="42"/>
        <v>OK</v>
      </c>
      <c r="X197" t="str">
        <f t="shared" ca="1" si="48"/>
        <v/>
      </c>
      <c r="Y197">
        <f t="shared" si="44"/>
        <v>1</v>
      </c>
      <c r="Z197">
        <f t="shared" si="51"/>
        <v>2</v>
      </c>
      <c r="AA197" s="18"/>
      <c r="AB197" t="str">
        <f t="shared" si="43"/>
        <v>コード番号を選択してください。</v>
      </c>
      <c r="AC197" t="s">
        <v>153</v>
      </c>
      <c r="AD197" s="18"/>
      <c r="AE197" t="str">
        <f>C196&amp;"台目の機器が入力されていません。詰めて入力してください。"</f>
        <v>1台目の機器が入力されていません。詰めて入力してください。</v>
      </c>
      <c r="AF197" t="s">
        <v>154</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4" t="str">
        <f t="shared" ca="1" si="42"/>
        <v>OK</v>
      </c>
      <c r="X198" t="str">
        <f t="shared" ca="1" si="48"/>
        <v/>
      </c>
      <c r="Y198">
        <f t="shared" si="44"/>
        <v>1</v>
      </c>
      <c r="Z198">
        <f t="shared" si="51"/>
        <v>1</v>
      </c>
      <c r="AA198" s="18"/>
      <c r="AB198" t="str">
        <f t="shared" si="43"/>
        <v>コード番号を選択してください。</v>
      </c>
      <c r="AC198" t="s">
        <v>153</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154</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4"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153</v>
      </c>
      <c r="AD199" s="18"/>
      <c r="AE199" s="18"/>
      <c r="AF199" t="s">
        <v>154</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4" t="str">
        <f t="shared" ca="1" si="42"/>
        <v>OK</v>
      </c>
      <c r="X200" t="str">
        <f t="shared" ca="1" si="48"/>
        <v/>
      </c>
      <c r="Y200">
        <f t="shared" si="44"/>
        <v>1</v>
      </c>
      <c r="Z200">
        <f t="shared" si="51"/>
        <v>2</v>
      </c>
      <c r="AA200" s="18"/>
      <c r="AB200" t="str">
        <f t="shared" si="43"/>
        <v>コード番号を選択してください。</v>
      </c>
      <c r="AC200" t="s">
        <v>153</v>
      </c>
      <c r="AD200" s="18"/>
      <c r="AE200" t="str">
        <f>C199&amp;"台目の機器が入力されていません。詰めて入力してください。"</f>
        <v>1台目の機器が入力されていません。詰めて入力してください。</v>
      </c>
      <c r="AF200" t="s">
        <v>154</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4" t="str">
        <f t="shared" ca="1" si="42"/>
        <v>OK</v>
      </c>
      <c r="X201" t="str">
        <f t="shared" ca="1" si="48"/>
        <v/>
      </c>
      <c r="Y201">
        <f t="shared" si="44"/>
        <v>1</v>
      </c>
      <c r="Z201">
        <f t="shared" si="51"/>
        <v>1</v>
      </c>
      <c r="AA201" s="18"/>
      <c r="AB201" t="str">
        <f t="shared" si="43"/>
        <v>コード番号を選択してください。</v>
      </c>
      <c r="AC201" t="s">
        <v>153</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154</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4"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153</v>
      </c>
      <c r="AD202" s="18"/>
      <c r="AE202" s="18"/>
      <c r="AF202" t="s">
        <v>154</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4" t="str">
        <f t="shared" ca="1" si="42"/>
        <v>OK</v>
      </c>
      <c r="X203" t="str">
        <f t="shared" ca="1" si="48"/>
        <v/>
      </c>
      <c r="Y203">
        <f t="shared" si="44"/>
        <v>1</v>
      </c>
      <c r="Z203">
        <f t="shared" si="51"/>
        <v>2</v>
      </c>
      <c r="AA203" s="18"/>
      <c r="AB203" t="str">
        <f t="shared" si="43"/>
        <v>コード番号を選択してください。</v>
      </c>
      <c r="AC203" t="s">
        <v>153</v>
      </c>
      <c r="AD203" s="18"/>
      <c r="AE203" t="str">
        <f>C202&amp;"台目の機器が入力されていません。詰めて入力してください。"</f>
        <v>1台目の機器が入力されていません。詰めて入力してください。</v>
      </c>
      <c r="AF203" t="s">
        <v>154</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4" t="str">
        <f t="shared" ca="1" si="42"/>
        <v>OK</v>
      </c>
      <c r="X204" t="str">
        <f t="shared" ca="1" si="48"/>
        <v/>
      </c>
      <c r="Y204">
        <f t="shared" si="44"/>
        <v>1</v>
      </c>
      <c r="Z204">
        <f t="shared" si="51"/>
        <v>1</v>
      </c>
      <c r="AA204" s="18"/>
      <c r="AB204" t="str">
        <f t="shared" si="43"/>
        <v>コード番号を選択してください。</v>
      </c>
      <c r="AC204" t="s">
        <v>153</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154</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4"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153</v>
      </c>
      <c r="AD205" s="18"/>
      <c r="AE205" s="18"/>
      <c r="AF205" t="s">
        <v>154</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4" t="str">
        <f t="shared" ca="1" si="42"/>
        <v>OK</v>
      </c>
      <c r="X206" t="str">
        <f t="shared" ca="1" si="48"/>
        <v/>
      </c>
      <c r="Y206">
        <f t="shared" si="44"/>
        <v>1</v>
      </c>
      <c r="Z206">
        <f t="shared" si="51"/>
        <v>2</v>
      </c>
      <c r="AA206" s="18"/>
      <c r="AB206" t="str">
        <f t="shared" si="43"/>
        <v>コード番号を選択してください。</v>
      </c>
      <c r="AC206" t="s">
        <v>153</v>
      </c>
      <c r="AD206" s="18"/>
      <c r="AE206" t="str">
        <f>C205&amp;"台目の機器が入力されていません。詰めて入力してください。"</f>
        <v>1台目の機器が入力されていません。詰めて入力してください。</v>
      </c>
      <c r="AF206" t="s">
        <v>154</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4" t="str">
        <f t="shared" ca="1" si="42"/>
        <v>OK</v>
      </c>
      <c r="X207" t="str">
        <f t="shared" ca="1" si="48"/>
        <v/>
      </c>
      <c r="Y207">
        <f t="shared" si="44"/>
        <v>1</v>
      </c>
      <c r="Z207">
        <f t="shared" si="51"/>
        <v>1</v>
      </c>
      <c r="AA207" s="18"/>
      <c r="AB207" t="str">
        <f t="shared" si="43"/>
        <v>コード番号を選択してください。</v>
      </c>
      <c r="AC207" t="s">
        <v>153</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154</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4"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153</v>
      </c>
      <c r="AD208" s="18"/>
      <c r="AE208" s="18"/>
      <c r="AF208" t="s">
        <v>154</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4" t="str">
        <f t="shared" ca="1" si="42"/>
        <v>OK</v>
      </c>
      <c r="X209" t="str">
        <f t="shared" ca="1" si="48"/>
        <v/>
      </c>
      <c r="Y209">
        <f t="shared" si="44"/>
        <v>1</v>
      </c>
      <c r="Z209">
        <f t="shared" si="51"/>
        <v>2</v>
      </c>
      <c r="AA209" s="18"/>
      <c r="AB209" t="str">
        <f t="shared" si="43"/>
        <v>コード番号を選択してください。</v>
      </c>
      <c r="AC209" t="s">
        <v>153</v>
      </c>
      <c r="AD209" s="18"/>
      <c r="AE209" t="str">
        <f>C208&amp;"台目の機器が入力されていません。詰めて入力してください。"</f>
        <v>1台目の機器が入力されていません。詰めて入力してください。</v>
      </c>
      <c r="AF209" t="s">
        <v>154</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4" t="str">
        <f t="shared" ca="1" si="42"/>
        <v>OK</v>
      </c>
      <c r="X210" t="str">
        <f t="shared" ca="1" si="48"/>
        <v/>
      </c>
      <c r="Y210">
        <f t="shared" si="44"/>
        <v>1</v>
      </c>
      <c r="Z210">
        <f t="shared" si="51"/>
        <v>1</v>
      </c>
      <c r="AA210" s="18"/>
      <c r="AB210" t="str">
        <f t="shared" si="43"/>
        <v>コード番号を選択してください。</v>
      </c>
      <c r="AC210" t="s">
        <v>153</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154</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4"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153</v>
      </c>
      <c r="AD211" s="18"/>
      <c r="AE211" s="18"/>
      <c r="AF211" t="s">
        <v>154</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4" t="str">
        <f t="shared" ca="1" si="42"/>
        <v>OK</v>
      </c>
      <c r="X212" t="str">
        <f t="shared" ca="1" si="48"/>
        <v/>
      </c>
      <c r="Y212">
        <f t="shared" si="44"/>
        <v>1</v>
      </c>
      <c r="Z212">
        <f t="shared" si="51"/>
        <v>2</v>
      </c>
      <c r="AA212" s="18"/>
      <c r="AB212" t="str">
        <f t="shared" si="43"/>
        <v>コード番号を選択してください。</v>
      </c>
      <c r="AC212" t="s">
        <v>153</v>
      </c>
      <c r="AD212" s="18"/>
      <c r="AE212" t="str">
        <f>C211&amp;"台目の機器が入力されていません。詰めて入力してください。"</f>
        <v>1台目の機器が入力されていません。詰めて入力してください。</v>
      </c>
      <c r="AF212" t="s">
        <v>154</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4" t="str">
        <f t="shared" ca="1" si="42"/>
        <v>OK</v>
      </c>
      <c r="X213" t="str">
        <f t="shared" ca="1" si="48"/>
        <v/>
      </c>
      <c r="Y213">
        <f t="shared" si="44"/>
        <v>1</v>
      </c>
      <c r="Z213">
        <f t="shared" si="51"/>
        <v>1</v>
      </c>
      <c r="AA213" s="18"/>
      <c r="AB213" t="str">
        <f t="shared" si="43"/>
        <v>コード番号を選択してください。</v>
      </c>
      <c r="AC213" t="s">
        <v>153</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154</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4"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153</v>
      </c>
      <c r="AD214" s="18"/>
      <c r="AE214" s="18"/>
      <c r="AF214" t="s">
        <v>154</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4" t="str">
        <f t="shared" ca="1" si="42"/>
        <v>OK</v>
      </c>
      <c r="X215" t="str">
        <f t="shared" ca="1" si="48"/>
        <v/>
      </c>
      <c r="Y215">
        <f t="shared" si="44"/>
        <v>1</v>
      </c>
      <c r="Z215">
        <f t="shared" si="51"/>
        <v>2</v>
      </c>
      <c r="AA215" s="18"/>
      <c r="AB215" t="str">
        <f t="shared" si="43"/>
        <v>コード番号を選択してください。</v>
      </c>
      <c r="AC215" t="s">
        <v>153</v>
      </c>
      <c r="AD215" s="18"/>
      <c r="AE215" t="str">
        <f>C214&amp;"台目の機器が入力されていません。詰めて入力してください。"</f>
        <v>1台目の機器が入力されていません。詰めて入力してください。</v>
      </c>
      <c r="AF215" t="s">
        <v>154</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4" t="str">
        <f t="shared" ca="1" si="42"/>
        <v>OK</v>
      </c>
      <c r="X216" t="str">
        <f t="shared" ca="1" si="48"/>
        <v/>
      </c>
      <c r="Y216">
        <f t="shared" si="44"/>
        <v>1</v>
      </c>
      <c r="Z216">
        <f t="shared" si="51"/>
        <v>1</v>
      </c>
      <c r="AA216" s="18"/>
      <c r="AB216" t="str">
        <f t="shared" si="43"/>
        <v>コード番号を選択してください。</v>
      </c>
      <c r="AC216" t="s">
        <v>153</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154</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4"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153</v>
      </c>
      <c r="AD217" s="18"/>
      <c r="AE217" s="18"/>
      <c r="AF217" t="s">
        <v>154</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4" t="str">
        <f t="shared" ca="1" si="42"/>
        <v>OK</v>
      </c>
      <c r="X218" t="str">
        <f t="shared" ca="1" si="48"/>
        <v/>
      </c>
      <c r="Y218">
        <f t="shared" si="44"/>
        <v>1</v>
      </c>
      <c r="Z218">
        <f t="shared" si="51"/>
        <v>2</v>
      </c>
      <c r="AA218" s="18"/>
      <c r="AB218" t="str">
        <f t="shared" si="43"/>
        <v>コード番号を選択してください。</v>
      </c>
      <c r="AC218" t="s">
        <v>153</v>
      </c>
      <c r="AD218" s="18"/>
      <c r="AE218" t="str">
        <f>C217&amp;"台目の機器が入力されていません。詰めて入力してください。"</f>
        <v>1台目の機器が入力されていません。詰めて入力してください。</v>
      </c>
      <c r="AF218" t="s">
        <v>154</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4"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153</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154</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4"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153</v>
      </c>
      <c r="AD220" s="18"/>
      <c r="AE220" s="18"/>
      <c r="AF220" t="s">
        <v>154</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4" t="str">
        <f t="shared" ca="1" si="61"/>
        <v>OK</v>
      </c>
      <c r="X221" t="str">
        <f t="shared" ca="1" si="48"/>
        <v/>
      </c>
      <c r="Y221">
        <f t="shared" si="44"/>
        <v>1</v>
      </c>
      <c r="Z221">
        <f t="shared" si="51"/>
        <v>2</v>
      </c>
      <c r="AA221" s="18"/>
      <c r="AB221" t="str">
        <f t="shared" si="62"/>
        <v>コード番号を選択してください。</v>
      </c>
      <c r="AC221" t="s">
        <v>153</v>
      </c>
      <c r="AD221" s="18"/>
      <c r="AE221" t="str">
        <f>C220&amp;"台目の機器が入力されていません。詰めて入力してください。"</f>
        <v>1台目の機器が入力されていません。詰めて入力してください。</v>
      </c>
      <c r="AF221" t="s">
        <v>154</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4" t="str">
        <f t="shared" ca="1" si="61"/>
        <v>OK</v>
      </c>
      <c r="X222" t="str">
        <f t="shared" ca="1" si="48"/>
        <v/>
      </c>
      <c r="Y222">
        <f t="shared" si="44"/>
        <v>1</v>
      </c>
      <c r="Z222">
        <f t="shared" si="51"/>
        <v>1</v>
      </c>
      <c r="AA222" s="18"/>
      <c r="AB222" t="str">
        <f t="shared" si="62"/>
        <v>コード番号を選択してください。</v>
      </c>
      <c r="AC222" t="s">
        <v>153</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154</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4"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153</v>
      </c>
      <c r="AD223" s="18"/>
      <c r="AE223" s="18"/>
      <c r="AF223" t="s">
        <v>154</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4" t="str">
        <f t="shared" ca="1" si="61"/>
        <v>OK</v>
      </c>
      <c r="X224" t="str">
        <f t="shared" ca="1" si="48"/>
        <v/>
      </c>
      <c r="Y224">
        <f t="shared" si="44"/>
        <v>1</v>
      </c>
      <c r="Z224">
        <f t="shared" si="51"/>
        <v>2</v>
      </c>
      <c r="AA224" s="18"/>
      <c r="AB224" t="str">
        <f t="shared" si="62"/>
        <v>コード番号を選択してください。</v>
      </c>
      <c r="AC224" t="s">
        <v>153</v>
      </c>
      <c r="AD224" s="18"/>
      <c r="AE224" t="str">
        <f>C223&amp;"台目の機器が入力されていません。詰めて入力してください。"</f>
        <v>1台目の機器が入力されていません。詰めて入力してください。</v>
      </c>
      <c r="AF224" t="s">
        <v>154</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4" t="str">
        <f t="shared" ca="1" si="61"/>
        <v>OK</v>
      </c>
      <c r="X225" t="str">
        <f t="shared" ca="1" si="48"/>
        <v/>
      </c>
      <c r="Y225">
        <f t="shared" si="44"/>
        <v>1</v>
      </c>
      <c r="Z225">
        <f t="shared" si="51"/>
        <v>1</v>
      </c>
      <c r="AA225" s="18"/>
      <c r="AB225" t="str">
        <f t="shared" si="62"/>
        <v>コード番号を選択してください。</v>
      </c>
      <c r="AC225" t="s">
        <v>153</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154</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4"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153</v>
      </c>
      <c r="AD226" s="18"/>
      <c r="AE226" s="18"/>
      <c r="AF226" t="s">
        <v>154</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4" t="str">
        <f t="shared" ca="1" si="61"/>
        <v>OK</v>
      </c>
      <c r="X227" t="str">
        <f t="shared" ca="1" si="48"/>
        <v/>
      </c>
      <c r="Y227">
        <f t="shared" si="44"/>
        <v>1</v>
      </c>
      <c r="Z227">
        <f t="shared" si="51"/>
        <v>2</v>
      </c>
      <c r="AA227" s="18"/>
      <c r="AB227" t="str">
        <f t="shared" si="62"/>
        <v>コード番号を選択してください。</v>
      </c>
      <c r="AC227" t="s">
        <v>153</v>
      </c>
      <c r="AD227" s="18"/>
      <c r="AE227" t="str">
        <f>C226&amp;"台目の機器が入力されていません。詰めて入力してください。"</f>
        <v>1台目の機器が入力されていません。詰めて入力してください。</v>
      </c>
      <c r="AF227" t="s">
        <v>154</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4" t="str">
        <f t="shared" ca="1" si="61"/>
        <v>OK</v>
      </c>
      <c r="X228" t="str">
        <f t="shared" ca="1" si="48"/>
        <v/>
      </c>
      <c r="Y228">
        <f t="shared" si="44"/>
        <v>1</v>
      </c>
      <c r="Z228">
        <f t="shared" si="51"/>
        <v>1</v>
      </c>
      <c r="AA228" s="18"/>
      <c r="AB228" t="str">
        <f t="shared" si="62"/>
        <v>コード番号を選択してください。</v>
      </c>
      <c r="AC228" t="s">
        <v>153</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154</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4"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153</v>
      </c>
      <c r="AD229" s="18"/>
      <c r="AE229" s="18"/>
      <c r="AF229" t="s">
        <v>154</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4" t="str">
        <f t="shared" ca="1" si="61"/>
        <v>OK</v>
      </c>
      <c r="X230" t="str">
        <f t="shared" ca="1" si="48"/>
        <v/>
      </c>
      <c r="Y230">
        <f t="shared" si="44"/>
        <v>1</v>
      </c>
      <c r="Z230">
        <f t="shared" si="51"/>
        <v>2</v>
      </c>
      <c r="AA230" s="18"/>
      <c r="AB230" t="str">
        <f t="shared" si="62"/>
        <v>コード番号を選択してください。</v>
      </c>
      <c r="AC230" t="s">
        <v>153</v>
      </c>
      <c r="AD230" s="18"/>
      <c r="AE230" t="str">
        <f>C229&amp;"台目の機器が入力されていません。詰めて入力してください。"</f>
        <v>1台目の機器が入力されていません。詰めて入力してください。</v>
      </c>
      <c r="AF230" t="s">
        <v>154</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4" t="str">
        <f t="shared" ca="1" si="61"/>
        <v>OK</v>
      </c>
      <c r="X231" t="str">
        <f t="shared" ca="1" si="48"/>
        <v/>
      </c>
      <c r="Y231">
        <f t="shared" si="44"/>
        <v>1</v>
      </c>
      <c r="Z231">
        <f t="shared" si="51"/>
        <v>1</v>
      </c>
      <c r="AA231" s="18"/>
      <c r="AB231" t="str">
        <f t="shared" si="62"/>
        <v>コード番号を選択してください。</v>
      </c>
      <c r="AC231" t="s">
        <v>153</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154</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4"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153</v>
      </c>
      <c r="AD232" s="18"/>
      <c r="AE232" s="18"/>
      <c r="AF232" t="s">
        <v>154</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4" t="str">
        <f t="shared" ca="1" si="61"/>
        <v>OK</v>
      </c>
      <c r="X233" t="str">
        <f t="shared" ca="1" si="48"/>
        <v/>
      </c>
      <c r="Y233">
        <f t="shared" si="44"/>
        <v>1</v>
      </c>
      <c r="Z233">
        <f t="shared" si="51"/>
        <v>2</v>
      </c>
      <c r="AA233" s="18"/>
      <c r="AB233" t="str">
        <f t="shared" si="62"/>
        <v>コード番号を選択してください。</v>
      </c>
      <c r="AC233" t="s">
        <v>153</v>
      </c>
      <c r="AD233" s="18"/>
      <c r="AE233" t="str">
        <f>C232&amp;"台目の機器が入力されていません。詰めて入力してください。"</f>
        <v>1台目の機器が入力されていません。詰めて入力してください。</v>
      </c>
      <c r="AF233" t="s">
        <v>154</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4" t="str">
        <f t="shared" ca="1" si="61"/>
        <v>OK</v>
      </c>
      <c r="X234" t="str">
        <f t="shared" ca="1" si="48"/>
        <v/>
      </c>
      <c r="Y234">
        <f t="shared" si="44"/>
        <v>1</v>
      </c>
      <c r="Z234">
        <f t="shared" si="51"/>
        <v>1</v>
      </c>
      <c r="AA234" s="18"/>
      <c r="AB234" t="str">
        <f t="shared" si="62"/>
        <v>コード番号を選択してください。</v>
      </c>
      <c r="AC234" t="s">
        <v>153</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154</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4"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153</v>
      </c>
      <c r="AD235" s="18"/>
      <c r="AE235" s="18"/>
      <c r="AF235" t="s">
        <v>154</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4" t="str">
        <f t="shared" ca="1" si="61"/>
        <v>OK</v>
      </c>
      <c r="X236" t="str">
        <f t="shared" ca="1" si="48"/>
        <v/>
      </c>
      <c r="Y236">
        <f t="shared" si="44"/>
        <v>1</v>
      </c>
      <c r="Z236">
        <f t="shared" si="51"/>
        <v>2</v>
      </c>
      <c r="AA236" s="18"/>
      <c r="AB236" t="str">
        <f t="shared" si="62"/>
        <v>コード番号を選択してください。</v>
      </c>
      <c r="AC236" t="s">
        <v>153</v>
      </c>
      <c r="AD236" s="18"/>
      <c r="AE236" t="str">
        <f>C235&amp;"台目の機器が入力されていません。詰めて入力してください。"</f>
        <v>1台目の機器が入力されていません。詰めて入力してください。</v>
      </c>
      <c r="AF236" t="s">
        <v>154</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4" t="str">
        <f t="shared" ca="1" si="61"/>
        <v>OK</v>
      </c>
      <c r="X237" t="str">
        <f t="shared" ca="1" si="48"/>
        <v/>
      </c>
      <c r="Y237">
        <f t="shared" si="44"/>
        <v>1</v>
      </c>
      <c r="Z237">
        <f t="shared" si="51"/>
        <v>1</v>
      </c>
      <c r="AA237" s="18"/>
      <c r="AB237" t="str">
        <f t="shared" si="62"/>
        <v>コード番号を選択してください。</v>
      </c>
      <c r="AC237" t="s">
        <v>153</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154</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4"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153</v>
      </c>
      <c r="AD238" s="18"/>
      <c r="AE238" s="18"/>
      <c r="AF238" t="s">
        <v>154</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4" t="str">
        <f t="shared" ca="1" si="61"/>
        <v>OK</v>
      </c>
      <c r="X239" t="str">
        <f t="shared" ca="1" si="48"/>
        <v/>
      </c>
      <c r="Y239">
        <f t="shared" si="44"/>
        <v>1</v>
      </c>
      <c r="Z239">
        <f t="shared" si="51"/>
        <v>2</v>
      </c>
      <c r="AA239" s="18"/>
      <c r="AB239" t="str">
        <f t="shared" si="62"/>
        <v>コード番号を選択してください。</v>
      </c>
      <c r="AC239" t="s">
        <v>153</v>
      </c>
      <c r="AD239" s="18"/>
      <c r="AE239" t="str">
        <f>C238&amp;"台目の機器が入力されていません。詰めて入力してください。"</f>
        <v>1台目の機器が入力されていません。詰めて入力してください。</v>
      </c>
      <c r="AF239" t="s">
        <v>154</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4" t="str">
        <f t="shared" ca="1" si="61"/>
        <v>OK</v>
      </c>
      <c r="X240" t="str">
        <f t="shared" ca="1" si="48"/>
        <v/>
      </c>
      <c r="Y240">
        <f t="shared" si="44"/>
        <v>1</v>
      </c>
      <c r="Z240">
        <f t="shared" si="51"/>
        <v>1</v>
      </c>
      <c r="AA240" s="18"/>
      <c r="AB240" t="str">
        <f t="shared" si="62"/>
        <v>コード番号を選択してください。</v>
      </c>
      <c r="AC240" t="s">
        <v>153</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154</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4"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153</v>
      </c>
      <c r="AD241" s="18"/>
      <c r="AE241" s="18"/>
      <c r="AF241" t="s">
        <v>154</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4" t="str">
        <f t="shared" ca="1" si="61"/>
        <v>OK</v>
      </c>
      <c r="X242" t="str">
        <f t="shared" ca="1" si="48"/>
        <v/>
      </c>
      <c r="Y242">
        <f t="shared" si="44"/>
        <v>1</v>
      </c>
      <c r="Z242">
        <f t="shared" si="51"/>
        <v>2</v>
      </c>
      <c r="AA242" s="18"/>
      <c r="AB242" t="str">
        <f t="shared" si="62"/>
        <v>コード番号を選択してください。</v>
      </c>
      <c r="AC242" t="s">
        <v>153</v>
      </c>
      <c r="AD242" s="18"/>
      <c r="AE242" t="str">
        <f>C241&amp;"台目の機器が入力されていません。詰めて入力してください。"</f>
        <v>1台目の機器が入力されていません。詰めて入力してください。</v>
      </c>
      <c r="AF242" t="s">
        <v>154</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4" t="str">
        <f t="shared" ca="1" si="61"/>
        <v>OK</v>
      </c>
      <c r="X243" t="str">
        <f t="shared" ca="1" si="48"/>
        <v/>
      </c>
      <c r="Y243">
        <f t="shared" si="44"/>
        <v>1</v>
      </c>
      <c r="Z243">
        <f t="shared" si="51"/>
        <v>1</v>
      </c>
      <c r="AA243" s="18"/>
      <c r="AB243" t="str">
        <f t="shared" si="62"/>
        <v>コード番号を選択してください。</v>
      </c>
      <c r="AC243" t="s">
        <v>153</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154</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4"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153</v>
      </c>
      <c r="AD244" s="18"/>
      <c r="AE244" s="18"/>
      <c r="AF244" t="s">
        <v>154</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4" t="str">
        <f t="shared" ca="1" si="61"/>
        <v>OK</v>
      </c>
      <c r="X245" t="str">
        <f t="shared" ca="1" si="48"/>
        <v/>
      </c>
      <c r="Y245">
        <f t="shared" si="44"/>
        <v>1</v>
      </c>
      <c r="Z245">
        <f t="shared" si="51"/>
        <v>2</v>
      </c>
      <c r="AA245" s="18"/>
      <c r="AB245" t="str">
        <f t="shared" si="62"/>
        <v>コード番号を選択してください。</v>
      </c>
      <c r="AC245" t="s">
        <v>153</v>
      </c>
      <c r="AD245" s="18"/>
      <c r="AE245" t="str">
        <f>C244&amp;"台目の機器が入力されていません。詰めて入力してください。"</f>
        <v>1台目の機器が入力されていません。詰めて入力してください。</v>
      </c>
      <c r="AF245" t="s">
        <v>154</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4" t="str">
        <f t="shared" ca="1" si="61"/>
        <v>OK</v>
      </c>
      <c r="X246" t="str">
        <f t="shared" ca="1" si="48"/>
        <v/>
      </c>
      <c r="Y246">
        <f t="shared" si="44"/>
        <v>1</v>
      </c>
      <c r="Z246">
        <f t="shared" si="51"/>
        <v>1</v>
      </c>
      <c r="AA246" s="18"/>
      <c r="AB246" t="str">
        <f t="shared" si="62"/>
        <v>コード番号を選択してください。</v>
      </c>
      <c r="AC246" t="s">
        <v>153</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154</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4"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153</v>
      </c>
      <c r="AD247" s="18"/>
      <c r="AE247" s="18"/>
      <c r="AF247" t="s">
        <v>154</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4" t="str">
        <f t="shared" ca="1" si="61"/>
        <v>OK</v>
      </c>
      <c r="X248" t="str">
        <f t="shared" ca="1" si="48"/>
        <v/>
      </c>
      <c r="Y248">
        <f t="shared" si="44"/>
        <v>1</v>
      </c>
      <c r="Z248">
        <f t="shared" si="51"/>
        <v>2</v>
      </c>
      <c r="AA248" s="18"/>
      <c r="AB248" t="str">
        <f t="shared" si="62"/>
        <v>コード番号を選択してください。</v>
      </c>
      <c r="AC248" t="s">
        <v>153</v>
      </c>
      <c r="AD248" s="18"/>
      <c r="AE248" t="str">
        <f>C247&amp;"台目の機器が入力されていません。詰めて入力してください。"</f>
        <v>1台目の機器が入力されていません。詰めて入力してください。</v>
      </c>
      <c r="AF248" t="s">
        <v>154</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4" t="str">
        <f t="shared" ca="1" si="61"/>
        <v>OK</v>
      </c>
      <c r="X249" t="str">
        <f t="shared" ca="1" si="48"/>
        <v/>
      </c>
      <c r="Y249">
        <f t="shared" si="44"/>
        <v>1</v>
      </c>
      <c r="Z249">
        <f t="shared" si="51"/>
        <v>1</v>
      </c>
      <c r="AA249" s="18"/>
      <c r="AB249" t="str">
        <f t="shared" si="62"/>
        <v>コード番号を選択してください。</v>
      </c>
      <c r="AC249" t="s">
        <v>153</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154</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4"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153</v>
      </c>
      <c r="AD250" s="18"/>
      <c r="AE250" s="18"/>
      <c r="AF250" t="s">
        <v>154</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4"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153</v>
      </c>
      <c r="AD251" s="18"/>
      <c r="AE251" t="str">
        <f>C250&amp;"台目の機器が入力されていません。詰めて入力してください。"</f>
        <v>1台目の機器が入力されていません。詰めて入力してください。</v>
      </c>
      <c r="AF251" t="s">
        <v>154</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4"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153</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154</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4"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153</v>
      </c>
      <c r="AD253" s="18"/>
      <c r="AE253" s="18"/>
      <c r="AF253" t="s">
        <v>154</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4"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153</v>
      </c>
      <c r="AD254" s="18"/>
      <c r="AE254" t="str">
        <f>C253&amp;"台目の機器が入力されていません。詰めて入力してください。"</f>
        <v>1台目の機器が入力されていません。詰めて入力してください。</v>
      </c>
      <c r="AF254" t="s">
        <v>154</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4" t="str">
        <f t="shared" ca="1" si="75"/>
        <v>OK</v>
      </c>
      <c r="X255" t="str">
        <f t="shared" ca="1" si="77"/>
        <v/>
      </c>
      <c r="Y255">
        <f t="shared" si="78"/>
        <v>1</v>
      </c>
      <c r="Z255">
        <f t="shared" si="84"/>
        <v>1</v>
      </c>
      <c r="AA255" s="18"/>
      <c r="AB255" t="str">
        <f t="shared" si="76"/>
        <v>コード番号を選択してください。</v>
      </c>
      <c r="AC255" t="s">
        <v>153</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154</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4"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153</v>
      </c>
      <c r="AD256" s="18"/>
      <c r="AE256" s="18"/>
      <c r="AF256" t="s">
        <v>154</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4" t="str">
        <f t="shared" ca="1" si="75"/>
        <v>OK</v>
      </c>
      <c r="X257" t="str">
        <f t="shared" ca="1" si="77"/>
        <v/>
      </c>
      <c r="Y257">
        <f t="shared" si="78"/>
        <v>1</v>
      </c>
      <c r="Z257">
        <f t="shared" si="84"/>
        <v>2</v>
      </c>
      <c r="AA257" s="18"/>
      <c r="AB257" t="str">
        <f t="shared" si="76"/>
        <v>コード番号を選択してください。</v>
      </c>
      <c r="AC257" t="s">
        <v>153</v>
      </c>
      <c r="AD257" s="18"/>
      <c r="AE257" t="str">
        <f>C256&amp;"台目の機器が入力されていません。詰めて入力してください。"</f>
        <v>1台目の機器が入力されていません。詰めて入力してください。</v>
      </c>
      <c r="AF257" t="s">
        <v>154</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4" t="str">
        <f t="shared" ca="1" si="75"/>
        <v>OK</v>
      </c>
      <c r="X258" t="str">
        <f t="shared" ca="1" si="77"/>
        <v/>
      </c>
      <c r="Y258">
        <f t="shared" si="78"/>
        <v>1</v>
      </c>
      <c r="Z258">
        <f t="shared" si="84"/>
        <v>1</v>
      </c>
      <c r="AA258" s="18"/>
      <c r="AB258" t="str">
        <f t="shared" si="76"/>
        <v>コード番号を選択してください。</v>
      </c>
      <c r="AC258" t="s">
        <v>153</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154</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4"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153</v>
      </c>
      <c r="AD259" s="18"/>
      <c r="AE259" s="18"/>
      <c r="AF259" t="s">
        <v>154</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4" t="str">
        <f t="shared" ca="1" si="75"/>
        <v>OK</v>
      </c>
      <c r="X260" t="str">
        <f t="shared" ca="1" si="77"/>
        <v/>
      </c>
      <c r="Y260">
        <f t="shared" si="78"/>
        <v>1</v>
      </c>
      <c r="Z260">
        <f t="shared" si="84"/>
        <v>2</v>
      </c>
      <c r="AA260" s="18"/>
      <c r="AB260" t="str">
        <f t="shared" si="76"/>
        <v>コード番号を選択してください。</v>
      </c>
      <c r="AC260" t="s">
        <v>153</v>
      </c>
      <c r="AD260" s="18"/>
      <c r="AE260" t="str">
        <f>C259&amp;"台目の機器が入力されていません。詰めて入力してください。"</f>
        <v>1台目の機器が入力されていません。詰めて入力してください。</v>
      </c>
      <c r="AF260" t="s">
        <v>154</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4" t="str">
        <f t="shared" ca="1" si="75"/>
        <v>OK</v>
      </c>
      <c r="X261" t="str">
        <f t="shared" ca="1" si="77"/>
        <v/>
      </c>
      <c r="Y261">
        <f t="shared" si="78"/>
        <v>1</v>
      </c>
      <c r="Z261">
        <f t="shared" si="84"/>
        <v>1</v>
      </c>
      <c r="AA261" s="18"/>
      <c r="AB261" t="str">
        <f t="shared" si="76"/>
        <v>コード番号を選択してください。</v>
      </c>
      <c r="AC261" t="s">
        <v>153</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154</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4"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153</v>
      </c>
      <c r="AD262" s="18"/>
      <c r="AE262" s="18"/>
      <c r="AF262" t="s">
        <v>154</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4" t="str">
        <f t="shared" ca="1" si="75"/>
        <v>OK</v>
      </c>
      <c r="X263" t="str">
        <f t="shared" ca="1" si="77"/>
        <v/>
      </c>
      <c r="Y263">
        <f t="shared" si="78"/>
        <v>1</v>
      </c>
      <c r="Z263">
        <f t="shared" si="84"/>
        <v>2</v>
      </c>
      <c r="AA263" s="18"/>
      <c r="AB263" t="str">
        <f t="shared" si="76"/>
        <v>コード番号を選択してください。</v>
      </c>
      <c r="AC263" t="s">
        <v>153</v>
      </c>
      <c r="AD263" s="18"/>
      <c r="AE263" t="str">
        <f>C262&amp;"台目の機器が入力されていません。詰めて入力してください。"</f>
        <v>1台目の機器が入力されていません。詰めて入力してください。</v>
      </c>
      <c r="AF263" t="s">
        <v>154</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4" t="str">
        <f t="shared" ca="1" si="75"/>
        <v>OK</v>
      </c>
      <c r="X264" t="str">
        <f t="shared" ca="1" si="77"/>
        <v/>
      </c>
      <c r="Y264">
        <f t="shared" si="78"/>
        <v>1</v>
      </c>
      <c r="Z264">
        <f t="shared" si="84"/>
        <v>1</v>
      </c>
      <c r="AA264" s="18"/>
      <c r="AB264" t="str">
        <f t="shared" si="76"/>
        <v>コード番号を選択してください。</v>
      </c>
      <c r="AC264" t="s">
        <v>153</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154</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4"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153</v>
      </c>
      <c r="AD265" s="18"/>
      <c r="AE265" s="18"/>
      <c r="AF265" t="s">
        <v>154</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4" t="str">
        <f t="shared" ca="1" si="75"/>
        <v>OK</v>
      </c>
      <c r="X266" t="str">
        <f t="shared" ca="1" si="77"/>
        <v/>
      </c>
      <c r="Y266">
        <f t="shared" si="78"/>
        <v>1</v>
      </c>
      <c r="Z266">
        <f t="shared" si="84"/>
        <v>2</v>
      </c>
      <c r="AA266" s="18"/>
      <c r="AB266" t="str">
        <f t="shared" si="76"/>
        <v>コード番号を選択してください。</v>
      </c>
      <c r="AC266" t="s">
        <v>153</v>
      </c>
      <c r="AD266" s="18"/>
      <c r="AE266" t="str">
        <f>C265&amp;"台目の機器が入力されていません。詰めて入力してください。"</f>
        <v>1台目の機器が入力されていません。詰めて入力してください。</v>
      </c>
      <c r="AF266" t="s">
        <v>154</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4" t="str">
        <f t="shared" ca="1" si="75"/>
        <v>OK</v>
      </c>
      <c r="X267" t="str">
        <f t="shared" ca="1" si="77"/>
        <v/>
      </c>
      <c r="Y267">
        <f t="shared" si="78"/>
        <v>1</v>
      </c>
      <c r="Z267">
        <f t="shared" si="84"/>
        <v>1</v>
      </c>
      <c r="AA267" s="18"/>
      <c r="AB267" t="str">
        <f t="shared" si="76"/>
        <v>コード番号を選択してください。</v>
      </c>
      <c r="AC267" t="s">
        <v>153</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154</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4"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153</v>
      </c>
      <c r="AD268" s="18"/>
      <c r="AE268" s="18"/>
      <c r="AF268" t="s">
        <v>154</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4" t="str">
        <f t="shared" ca="1" si="75"/>
        <v>OK</v>
      </c>
      <c r="X269" t="str">
        <f t="shared" ca="1" si="77"/>
        <v/>
      </c>
      <c r="Y269">
        <f t="shared" si="78"/>
        <v>1</v>
      </c>
      <c r="Z269">
        <f t="shared" si="84"/>
        <v>2</v>
      </c>
      <c r="AA269" s="18"/>
      <c r="AB269" t="str">
        <f t="shared" si="76"/>
        <v>コード番号を選択してください。</v>
      </c>
      <c r="AC269" t="s">
        <v>153</v>
      </c>
      <c r="AD269" s="18"/>
      <c r="AE269" t="str">
        <f>C268&amp;"台目の機器が入力されていません。詰めて入力してください。"</f>
        <v>1台目の機器が入力されていません。詰めて入力してください。</v>
      </c>
      <c r="AF269" t="s">
        <v>154</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4" t="str">
        <f t="shared" ca="1" si="75"/>
        <v>OK</v>
      </c>
      <c r="X270" t="str">
        <f t="shared" ca="1" si="77"/>
        <v/>
      </c>
      <c r="Y270">
        <f t="shared" si="78"/>
        <v>1</v>
      </c>
      <c r="Z270">
        <f t="shared" si="84"/>
        <v>1</v>
      </c>
      <c r="AA270" s="18"/>
      <c r="AB270" t="str">
        <f t="shared" si="76"/>
        <v>コード番号を選択してください。</v>
      </c>
      <c r="AC270" t="s">
        <v>153</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154</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4"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153</v>
      </c>
      <c r="AD271" s="18"/>
      <c r="AE271" s="18"/>
      <c r="AF271" t="s">
        <v>154</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4" t="str">
        <f t="shared" ca="1" si="75"/>
        <v>OK</v>
      </c>
      <c r="X272" t="str">
        <f t="shared" ca="1" si="77"/>
        <v/>
      </c>
      <c r="Y272">
        <f t="shared" si="78"/>
        <v>1</v>
      </c>
      <c r="Z272">
        <f t="shared" si="84"/>
        <v>2</v>
      </c>
      <c r="AA272" s="18"/>
      <c r="AB272" t="str">
        <f t="shared" si="76"/>
        <v>コード番号を選択してください。</v>
      </c>
      <c r="AC272" t="s">
        <v>153</v>
      </c>
      <c r="AD272" s="18"/>
      <c r="AE272" t="str">
        <f>C271&amp;"台目の機器が入力されていません。詰めて入力してください。"</f>
        <v>1台目の機器が入力されていません。詰めて入力してください。</v>
      </c>
      <c r="AF272" t="s">
        <v>154</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4" t="str">
        <f t="shared" ca="1" si="75"/>
        <v>OK</v>
      </c>
      <c r="X273" t="str">
        <f t="shared" ca="1" si="77"/>
        <v/>
      </c>
      <c r="Y273">
        <f t="shared" si="78"/>
        <v>1</v>
      </c>
      <c r="Z273">
        <f t="shared" si="84"/>
        <v>1</v>
      </c>
      <c r="AA273" s="18"/>
      <c r="AB273" t="str">
        <f t="shared" si="76"/>
        <v>コード番号を選択してください。</v>
      </c>
      <c r="AC273" t="s">
        <v>153</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154</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4"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153</v>
      </c>
      <c r="AD274" s="18"/>
      <c r="AE274" s="18"/>
      <c r="AF274" t="s">
        <v>154</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4" t="str">
        <f t="shared" ca="1" si="75"/>
        <v>OK</v>
      </c>
      <c r="X275" t="str">
        <f t="shared" ca="1" si="77"/>
        <v/>
      </c>
      <c r="Y275">
        <f t="shared" si="78"/>
        <v>1</v>
      </c>
      <c r="Z275">
        <f t="shared" si="84"/>
        <v>2</v>
      </c>
      <c r="AA275" s="18"/>
      <c r="AB275" t="str">
        <f t="shared" si="76"/>
        <v>コード番号を選択してください。</v>
      </c>
      <c r="AC275" t="s">
        <v>153</v>
      </c>
      <c r="AD275" s="18"/>
      <c r="AE275" t="str">
        <f>C274&amp;"台目の機器が入力されていません。詰めて入力してください。"</f>
        <v>1台目の機器が入力されていません。詰めて入力してください。</v>
      </c>
      <c r="AF275" t="s">
        <v>154</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4" t="str">
        <f t="shared" ca="1" si="75"/>
        <v>OK</v>
      </c>
      <c r="X276" t="str">
        <f t="shared" ca="1" si="77"/>
        <v/>
      </c>
      <c r="Y276">
        <f t="shared" si="78"/>
        <v>1</v>
      </c>
      <c r="Z276">
        <f t="shared" si="84"/>
        <v>1</v>
      </c>
      <c r="AA276" s="18"/>
      <c r="AB276" t="str">
        <f t="shared" si="76"/>
        <v>コード番号を選択してください。</v>
      </c>
      <c r="AC276" t="s">
        <v>153</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154</v>
      </c>
      <c r="AH276">
        <f t="shared" si="80"/>
        <v>9999</v>
      </c>
      <c r="AI276">
        <f>SMALL($AH$187:$AH$276,90)</f>
        <v>9999</v>
      </c>
      <c r="AJ276" t="e">
        <f t="shared" si="81"/>
        <v>#N/A</v>
      </c>
      <c r="AK276" t="str">
        <f t="shared" si="82"/>
        <v>事業場99</v>
      </c>
    </row>
    <row r="277" spans="1:38" x14ac:dyDescent="0.2">
      <c r="W277" s="34"/>
    </row>
    <row r="278" spans="1:38" x14ac:dyDescent="0.2">
      <c r="W278" s="34"/>
    </row>
    <row r="279" spans="1:38" x14ac:dyDescent="0.2">
      <c r="B279" s="19" t="s">
        <v>155</v>
      </c>
      <c r="C279" s="8"/>
      <c r="D279" s="6" t="s">
        <v>133</v>
      </c>
      <c r="E279" s="7"/>
      <c r="F279" s="8"/>
      <c r="G279" s="6" t="s">
        <v>156</v>
      </c>
      <c r="H279" s="7"/>
      <c r="I279" s="8"/>
      <c r="J279" s="6" t="s">
        <v>157</v>
      </c>
      <c r="K279" s="7"/>
      <c r="L279" s="8"/>
      <c r="M279" s="42"/>
      <c r="N279" s="18" t="s">
        <v>133</v>
      </c>
      <c r="W279" s="34"/>
    </row>
    <row r="280" spans="1:38" s="3" customFormat="1" ht="39.6" x14ac:dyDescent="0.2">
      <c r="A280"/>
      <c r="B280" s="5" t="s">
        <v>129</v>
      </c>
      <c r="C280" s="5" t="s">
        <v>137</v>
      </c>
      <c r="D280" s="9" t="s">
        <v>124</v>
      </c>
      <c r="E280" s="9" t="s">
        <v>158</v>
      </c>
      <c r="F280" s="9" t="s">
        <v>159</v>
      </c>
      <c r="G280" s="9" t="s">
        <v>45</v>
      </c>
      <c r="H280" s="9" t="s">
        <v>160</v>
      </c>
      <c r="I280" s="9" t="s">
        <v>161</v>
      </c>
      <c r="J280" s="9" t="s">
        <v>45</v>
      </c>
      <c r="K280" s="9" t="s">
        <v>160</v>
      </c>
      <c r="L280" s="9" t="s">
        <v>161</v>
      </c>
      <c r="M280" s="43" t="s">
        <v>162</v>
      </c>
      <c r="N280" s="9" t="s">
        <v>163</v>
      </c>
      <c r="O280"/>
      <c r="P280"/>
      <c r="Q280"/>
      <c r="U280"/>
      <c r="V280"/>
      <c r="W280" s="25"/>
      <c r="X280" s="11" t="s">
        <v>128</v>
      </c>
      <c r="Y280" s="36" t="s">
        <v>119</v>
      </c>
      <c r="Z280" s="26" t="s">
        <v>120</v>
      </c>
      <c r="AA280" t="s">
        <v>143</v>
      </c>
      <c r="AB280" t="s">
        <v>144</v>
      </c>
      <c r="AC280" t="s">
        <v>145</v>
      </c>
      <c r="AD280" t="s">
        <v>164</v>
      </c>
      <c r="AE280" t="s">
        <v>165</v>
      </c>
      <c r="AF280" t="s">
        <v>146</v>
      </c>
      <c r="AL280"/>
    </row>
    <row r="281" spans="1:38" x14ac:dyDescent="0.2">
      <c r="B281" s="5">
        <v>1</v>
      </c>
      <c r="C281" s="5">
        <v>1</v>
      </c>
      <c r="D281" s="4">
        <v>1</v>
      </c>
      <c r="E281" s="4">
        <f t="shared" ref="E281:E312" si="93">IF(AND(D281=1,Y187=0,Z187=0),1,0)</f>
        <v>0</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4">
        <f t="shared" ref="M281:M312" si="94">IF(C281=1,SUM(K281:L283),M280)</f>
        <v>0</v>
      </c>
      <c r="N281" s="4">
        <f>IF(入力シート!Z58="④",1,0)</f>
        <v>0</v>
      </c>
      <c r="W281" s="34" t="str">
        <f t="shared" ref="W281:W312" ca="1" si="95">IF(OR(X281=$V$1,X281=""),$V$1,"NG")</f>
        <v>NG</v>
      </c>
      <c r="X281" t="str">
        <f ca="1">IF(Y281&lt;&gt;0,OFFSET(Z281,0,Y281),IF(Z281&lt;&gt;0,OFFSET(AE281,0,Z281),$V$1))&amp;""</f>
        <v>先に機器情報を入力してください。</v>
      </c>
      <c r="Y281">
        <f>IF(OR(E281=0,AND(B281=B280,E280=0)),1,IF(E281=1,IF(F281=0,2,IF(AND(F281=1,J281=0,K281=0),3,IF(AND(F281=1,J281=0),4,IF(AND(K281=0,N281=0),5,IF(AND(N281=1,L281=0),8,0)))))))</f>
        <v>1</v>
      </c>
      <c r="Z281">
        <f>IF(J281&lt;(K281+L281),1,IF(AND(E281=1,M281&lt;300),2,0))</f>
        <v>0</v>
      </c>
      <c r="AA281" t="s">
        <v>166</v>
      </c>
      <c r="AB281" t="s">
        <v>167</v>
      </c>
      <c r="AC281" t="s">
        <v>168</v>
      </c>
      <c r="AD281" t="s">
        <v>169</v>
      </c>
      <c r="AE281" t="s">
        <v>170</v>
      </c>
      <c r="AF281" t="str">
        <f t="shared" ref="AF281:AF283" si="96">$G$280&amp;"の金額を確認してください。"</f>
        <v>補助事業に要する経費の金額を確認してください。</v>
      </c>
      <c r="AG281" t="s">
        <v>171</v>
      </c>
      <c r="AH281" t="s">
        <v>172</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4">
        <f t="shared" si="94"/>
        <v>0</v>
      </c>
      <c r="N282" s="4">
        <f>IF(入力シート!Z60="④",1,0)</f>
        <v>0</v>
      </c>
      <c r="W282" s="34"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167</v>
      </c>
      <c r="AC282" t="s">
        <v>168</v>
      </c>
      <c r="AD282" t="s">
        <v>169</v>
      </c>
      <c r="AE282" t="s">
        <v>170</v>
      </c>
      <c r="AF282" t="str">
        <f t="shared" si="96"/>
        <v>補助事業に要する経費の金額を確認してください。</v>
      </c>
      <c r="AG282" t="s">
        <v>171</v>
      </c>
      <c r="AH282" t="s">
        <v>172</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4">
        <f t="shared" si="94"/>
        <v>0</v>
      </c>
      <c r="N283" s="4">
        <f>IF(入力シート!Z62="④",1,0)</f>
        <v>0</v>
      </c>
      <c r="W283" s="34"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167</v>
      </c>
      <c r="AC283" t="s">
        <v>168</v>
      </c>
      <c r="AD283" t="s">
        <v>169</v>
      </c>
      <c r="AE283" t="s">
        <v>170</v>
      </c>
      <c r="AF283" t="str">
        <f t="shared" si="96"/>
        <v>補助事業に要する経費の金額を確認してください。</v>
      </c>
      <c r="AG283" t="s">
        <v>171</v>
      </c>
      <c r="AH283" t="s">
        <v>172</v>
      </c>
    </row>
    <row r="284" spans="1:38" x14ac:dyDescent="0.2">
      <c r="B284" s="5">
        <v>2</v>
      </c>
      <c r="C284" s="5">
        <v>1</v>
      </c>
      <c r="D284" s="4">
        <f t="shared" si="97"/>
        <v>0</v>
      </c>
      <c r="E284" s="4">
        <f t="shared" si="93"/>
        <v>0</v>
      </c>
      <c r="F284" s="4">
        <f>'入力シート（2事業場以降）'!AR330</f>
        <v>0</v>
      </c>
      <c r="G284" s="35">
        <f>'入力シート（2事業場以降）'!J330</f>
        <v>0</v>
      </c>
      <c r="H284" s="35">
        <f>'入力シート（2事業場以降）'!L330</f>
        <v>0</v>
      </c>
      <c r="I284" s="35">
        <f>'入力シート（2事業場以降）'!N330</f>
        <v>0</v>
      </c>
      <c r="J284" s="14">
        <f t="shared" ref="J284:J310" si="103">IF(E284=1,IF(F284=2,K284+L284,G284),0)</f>
        <v>0</v>
      </c>
      <c r="K284" s="14">
        <f t="shared" si="98"/>
        <v>0</v>
      </c>
      <c r="L284" s="14">
        <f t="shared" si="99"/>
        <v>0</v>
      </c>
      <c r="M284" s="44">
        <f t="shared" si="94"/>
        <v>0</v>
      </c>
      <c r="N284" s="4">
        <f>IF(AND(入力シート!$F$22&gt;=中間シート!B284,'入力シート（2事業場以降）'!AR102=1),1,0)</f>
        <v>0</v>
      </c>
      <c r="W284" s="34" t="str">
        <f t="shared" ca="1" si="95"/>
        <v>OK</v>
      </c>
      <c r="X284" t="str">
        <f t="shared" ca="1" si="100"/>
        <v>OK</v>
      </c>
      <c r="Y284">
        <f>IF(D284=1,IF(OR(E284=0,AND(B284=B283,E283=0)),1,IF(E284=1,IF(F284=0,2,IF(AND(F284=1,J284=0,K284=0),3,IF(AND(F284=1,J284=0),4,IF(AND(K284=0,N284=0),5,IF(AND(L284=0,N284=1),8,0))))))),0)</f>
        <v>0</v>
      </c>
      <c r="Z284">
        <f t="shared" si="102"/>
        <v>0</v>
      </c>
      <c r="AA284" t="s">
        <v>166</v>
      </c>
      <c r="AB284" t="s">
        <v>167</v>
      </c>
      <c r="AC284" t="s">
        <v>168</v>
      </c>
      <c r="AD284" t="s">
        <v>169</v>
      </c>
      <c r="AE284" t="s">
        <v>170</v>
      </c>
      <c r="AF284" t="s">
        <v>173</v>
      </c>
      <c r="AG284" t="s">
        <v>171</v>
      </c>
      <c r="AH284" t="s">
        <v>172</v>
      </c>
    </row>
    <row r="285" spans="1:38" x14ac:dyDescent="0.2">
      <c r="B285" s="5">
        <v>2</v>
      </c>
      <c r="C285" s="5">
        <v>2</v>
      </c>
      <c r="D285" s="4">
        <f t="shared" si="97"/>
        <v>0</v>
      </c>
      <c r="E285" s="4">
        <f t="shared" si="93"/>
        <v>0</v>
      </c>
      <c r="F285" s="4">
        <f>'入力シート（2事業場以降）'!AR332</f>
        <v>0</v>
      </c>
      <c r="G285" s="35">
        <f>'入力シート（2事業場以降）'!J332</f>
        <v>0</v>
      </c>
      <c r="H285" s="35">
        <f>'入力シート（2事業場以降）'!L332</f>
        <v>0</v>
      </c>
      <c r="I285" s="35">
        <f>'入力シート（2事業場以降）'!N332</f>
        <v>0</v>
      </c>
      <c r="J285" s="14">
        <f t="shared" si="103"/>
        <v>0</v>
      </c>
      <c r="K285" s="14">
        <f t="shared" si="98"/>
        <v>0</v>
      </c>
      <c r="L285" s="14">
        <f t="shared" si="99"/>
        <v>0</v>
      </c>
      <c r="M285" s="44">
        <f t="shared" si="94"/>
        <v>0</v>
      </c>
      <c r="N285" s="4">
        <f>IF(AND(入力シート!$F$22&gt;=中間シート!B285,'入力シート（2事業場以降）'!AR104=1),1,0)</f>
        <v>0</v>
      </c>
      <c r="W285" s="34"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167</v>
      </c>
      <c r="AC285" t="s">
        <v>168</v>
      </c>
      <c r="AD285" t="s">
        <v>169</v>
      </c>
      <c r="AE285" t="s">
        <v>170</v>
      </c>
      <c r="AF285" t="s">
        <v>173</v>
      </c>
      <c r="AG285" t="s">
        <v>171</v>
      </c>
      <c r="AH285" t="s">
        <v>172</v>
      </c>
    </row>
    <row r="286" spans="1:38" x14ac:dyDescent="0.2">
      <c r="B286" s="5">
        <v>2</v>
      </c>
      <c r="C286" s="5">
        <v>3</v>
      </c>
      <c r="D286" s="4">
        <f t="shared" si="97"/>
        <v>0</v>
      </c>
      <c r="E286" s="4">
        <f t="shared" si="93"/>
        <v>0</v>
      </c>
      <c r="F286" s="4">
        <f>'入力シート（2事業場以降）'!AR334</f>
        <v>0</v>
      </c>
      <c r="G286" s="35">
        <f>'入力シート（2事業場以降）'!J334</f>
        <v>0</v>
      </c>
      <c r="H286" s="35">
        <f>'入力シート（2事業場以降）'!L334</f>
        <v>0</v>
      </c>
      <c r="I286" s="35">
        <f>'入力シート（2事業場以降）'!N334</f>
        <v>0</v>
      </c>
      <c r="J286" s="14">
        <f t="shared" si="103"/>
        <v>0</v>
      </c>
      <c r="K286" s="14">
        <f t="shared" si="98"/>
        <v>0</v>
      </c>
      <c r="L286" s="14">
        <f t="shared" si="99"/>
        <v>0</v>
      </c>
      <c r="M286" s="44">
        <f t="shared" si="94"/>
        <v>0</v>
      </c>
      <c r="N286" s="4">
        <f>IF(AND(入力シート!$F$22&gt;=中間シート!B286,'入力シート（2事業場以降）'!AR106=1),1,0)</f>
        <v>0</v>
      </c>
      <c r="W286" s="34" t="str">
        <f t="shared" ca="1" si="95"/>
        <v>OK</v>
      </c>
      <c r="X286" t="str">
        <f t="shared" ca="1" si="100"/>
        <v>OK</v>
      </c>
      <c r="Y286">
        <f t="shared" si="104"/>
        <v>0</v>
      </c>
      <c r="Z286">
        <f t="shared" si="102"/>
        <v>0</v>
      </c>
      <c r="AA286" s="18"/>
      <c r="AB286" t="s">
        <v>167</v>
      </c>
      <c r="AC286" t="s">
        <v>168</v>
      </c>
      <c r="AD286" t="s">
        <v>169</v>
      </c>
      <c r="AE286" t="s">
        <v>170</v>
      </c>
      <c r="AF286" t="s">
        <v>173</v>
      </c>
      <c r="AG286" t="s">
        <v>171</v>
      </c>
      <c r="AH286" t="s">
        <v>172</v>
      </c>
    </row>
    <row r="287" spans="1:38" x14ac:dyDescent="0.2">
      <c r="B287" s="5">
        <v>3</v>
      </c>
      <c r="C287" s="5">
        <v>1</v>
      </c>
      <c r="D287" s="4">
        <f t="shared" si="97"/>
        <v>0</v>
      </c>
      <c r="E287" s="4">
        <f t="shared" si="93"/>
        <v>0</v>
      </c>
      <c r="F287" s="4">
        <f>'入力シート（2事業場以降）'!AR337</f>
        <v>0</v>
      </c>
      <c r="G287" s="35">
        <f>'入力シート（2事業場以降）'!J337</f>
        <v>0</v>
      </c>
      <c r="H287" s="35">
        <f>'入力シート（2事業場以降）'!L337</f>
        <v>0</v>
      </c>
      <c r="I287" s="35">
        <f>'入力シート（2事業場以降）'!N337</f>
        <v>0</v>
      </c>
      <c r="J287" s="14">
        <f t="shared" si="103"/>
        <v>0</v>
      </c>
      <c r="K287" s="14">
        <f t="shared" si="98"/>
        <v>0</v>
      </c>
      <c r="L287" s="14">
        <f t="shared" si="99"/>
        <v>0</v>
      </c>
      <c r="M287" s="44">
        <f t="shared" si="94"/>
        <v>0</v>
      </c>
      <c r="N287" s="4">
        <f>IF(AND(入力シート!$F$22&gt;=中間シート!B287,'入力シート（2事業場以降）'!AR109=1),1,0)</f>
        <v>0</v>
      </c>
      <c r="W287" s="34" t="str">
        <f t="shared" ca="1" si="95"/>
        <v>OK</v>
      </c>
      <c r="X287" t="str">
        <f t="shared" ca="1" si="100"/>
        <v>OK</v>
      </c>
      <c r="Y287">
        <f t="shared" si="104"/>
        <v>0</v>
      </c>
      <c r="Z287">
        <f t="shared" si="102"/>
        <v>0</v>
      </c>
      <c r="AA287" t="s">
        <v>166</v>
      </c>
      <c r="AB287" t="s">
        <v>167</v>
      </c>
      <c r="AC287" t="s">
        <v>168</v>
      </c>
      <c r="AD287" t="s">
        <v>169</v>
      </c>
      <c r="AE287" t="s">
        <v>170</v>
      </c>
      <c r="AF287" t="s">
        <v>173</v>
      </c>
      <c r="AG287" t="s">
        <v>171</v>
      </c>
      <c r="AH287" t="s">
        <v>172</v>
      </c>
    </row>
    <row r="288" spans="1:38" x14ac:dyDescent="0.2">
      <c r="B288" s="5">
        <v>3</v>
      </c>
      <c r="C288" s="5">
        <v>2</v>
      </c>
      <c r="D288" s="4">
        <f t="shared" si="97"/>
        <v>0</v>
      </c>
      <c r="E288" s="4">
        <f t="shared" si="93"/>
        <v>0</v>
      </c>
      <c r="F288" s="4">
        <f>'入力シート（2事業場以降）'!AR339</f>
        <v>0</v>
      </c>
      <c r="G288" s="35">
        <f>'入力シート（2事業場以降）'!J339</f>
        <v>0</v>
      </c>
      <c r="H288" s="35">
        <f>'入力シート（2事業場以降）'!L339</f>
        <v>0</v>
      </c>
      <c r="I288" s="35">
        <f>'入力シート（2事業場以降）'!N339</f>
        <v>0</v>
      </c>
      <c r="J288" s="14">
        <f t="shared" si="103"/>
        <v>0</v>
      </c>
      <c r="K288" s="14">
        <f t="shared" si="98"/>
        <v>0</v>
      </c>
      <c r="L288" s="14">
        <f t="shared" si="99"/>
        <v>0</v>
      </c>
      <c r="M288" s="44">
        <f t="shared" si="94"/>
        <v>0</v>
      </c>
      <c r="N288" s="4">
        <f>IF(AND(入力シート!$F$22&gt;=中間シート!B288,'入力シート（2事業場以降）'!AR111=1),1,0)</f>
        <v>0</v>
      </c>
      <c r="W288" s="34" t="str">
        <f t="shared" ca="1" si="95"/>
        <v>OK</v>
      </c>
      <c r="X288" t="str">
        <f t="shared" ca="1" si="100"/>
        <v>OK</v>
      </c>
      <c r="Y288">
        <f t="shared" si="104"/>
        <v>0</v>
      </c>
      <c r="Z288">
        <f t="shared" si="102"/>
        <v>0</v>
      </c>
      <c r="AA288" s="18"/>
      <c r="AB288" t="s">
        <v>167</v>
      </c>
      <c r="AC288" t="s">
        <v>168</v>
      </c>
      <c r="AD288" t="s">
        <v>169</v>
      </c>
      <c r="AE288" t="s">
        <v>170</v>
      </c>
      <c r="AF288" t="s">
        <v>173</v>
      </c>
      <c r="AG288" t="s">
        <v>171</v>
      </c>
      <c r="AH288" t="s">
        <v>172</v>
      </c>
    </row>
    <row r="289" spans="2:34" x14ac:dyDescent="0.2">
      <c r="B289" s="5">
        <v>3</v>
      </c>
      <c r="C289" s="5">
        <v>3</v>
      </c>
      <c r="D289" s="4">
        <f t="shared" si="97"/>
        <v>0</v>
      </c>
      <c r="E289" s="4">
        <f t="shared" si="93"/>
        <v>0</v>
      </c>
      <c r="F289" s="4">
        <f>'入力シート（2事業場以降）'!AR341</f>
        <v>0</v>
      </c>
      <c r="G289" s="35">
        <f>'入力シート（2事業場以降）'!J341</f>
        <v>0</v>
      </c>
      <c r="H289" s="35">
        <f>'入力シート（2事業場以降）'!L341</f>
        <v>0</v>
      </c>
      <c r="I289" s="35">
        <f>'入力シート（2事業場以降）'!N341</f>
        <v>0</v>
      </c>
      <c r="J289" s="14">
        <f t="shared" si="103"/>
        <v>0</v>
      </c>
      <c r="K289" s="14">
        <f t="shared" si="98"/>
        <v>0</v>
      </c>
      <c r="L289" s="14">
        <f t="shared" si="99"/>
        <v>0</v>
      </c>
      <c r="M289" s="44">
        <f t="shared" si="94"/>
        <v>0</v>
      </c>
      <c r="N289" s="4">
        <f>IF(AND(入力シート!$F$22&gt;=中間シート!B289,'入力シート（2事業場以降）'!AR113=1),1,0)</f>
        <v>0</v>
      </c>
      <c r="W289" s="34" t="str">
        <f t="shared" ca="1" si="95"/>
        <v>OK</v>
      </c>
      <c r="X289" t="str">
        <f t="shared" ca="1" si="100"/>
        <v>OK</v>
      </c>
      <c r="Y289">
        <f t="shared" si="104"/>
        <v>0</v>
      </c>
      <c r="Z289">
        <f t="shared" si="102"/>
        <v>0</v>
      </c>
      <c r="AA289" s="18"/>
      <c r="AB289" t="s">
        <v>167</v>
      </c>
      <c r="AC289" t="s">
        <v>168</v>
      </c>
      <c r="AD289" t="s">
        <v>169</v>
      </c>
      <c r="AE289" t="s">
        <v>170</v>
      </c>
      <c r="AF289" t="s">
        <v>173</v>
      </c>
      <c r="AG289" t="s">
        <v>171</v>
      </c>
      <c r="AH289" t="s">
        <v>172</v>
      </c>
    </row>
    <row r="290" spans="2:34" x14ac:dyDescent="0.2">
      <c r="B290" s="5">
        <v>4</v>
      </c>
      <c r="C290" s="5">
        <v>1</v>
      </c>
      <c r="D290" s="4">
        <f t="shared" si="97"/>
        <v>0</v>
      </c>
      <c r="E290" s="4">
        <f t="shared" si="93"/>
        <v>0</v>
      </c>
      <c r="F290" s="4">
        <f>'入力シート（2事業場以降）'!AR344</f>
        <v>0</v>
      </c>
      <c r="G290" s="35">
        <f>'入力シート（2事業場以降）'!J344</f>
        <v>0</v>
      </c>
      <c r="H290" s="35">
        <f>'入力シート（2事業場以降）'!L344</f>
        <v>0</v>
      </c>
      <c r="I290" s="35">
        <f>'入力シート（2事業場以降）'!N344</f>
        <v>0</v>
      </c>
      <c r="J290" s="14">
        <f t="shared" si="103"/>
        <v>0</v>
      </c>
      <c r="K290" s="14">
        <f t="shared" si="98"/>
        <v>0</v>
      </c>
      <c r="L290" s="14">
        <f t="shared" si="99"/>
        <v>0</v>
      </c>
      <c r="M290" s="44">
        <f t="shared" si="94"/>
        <v>0</v>
      </c>
      <c r="N290" s="4">
        <f>IF(AND(入力シート!$F$22&gt;=中間シート!B290,'入力シート（2事業場以降）'!AR116=1),1,0)</f>
        <v>0</v>
      </c>
      <c r="W290" s="34" t="str">
        <f t="shared" ca="1" si="95"/>
        <v>OK</v>
      </c>
      <c r="X290" t="str">
        <f t="shared" ca="1" si="100"/>
        <v>OK</v>
      </c>
      <c r="Y290">
        <f t="shared" si="104"/>
        <v>0</v>
      </c>
      <c r="Z290">
        <f t="shared" si="102"/>
        <v>0</v>
      </c>
      <c r="AA290" t="s">
        <v>166</v>
      </c>
      <c r="AB290" t="s">
        <v>167</v>
      </c>
      <c r="AC290" t="s">
        <v>168</v>
      </c>
      <c r="AD290" t="s">
        <v>169</v>
      </c>
      <c r="AE290" t="s">
        <v>170</v>
      </c>
      <c r="AF290" t="s">
        <v>173</v>
      </c>
      <c r="AG290" t="s">
        <v>171</v>
      </c>
      <c r="AH290" t="s">
        <v>172</v>
      </c>
    </row>
    <row r="291" spans="2:34" x14ac:dyDescent="0.2">
      <c r="B291" s="5">
        <v>4</v>
      </c>
      <c r="C291" s="5">
        <v>2</v>
      </c>
      <c r="D291" s="4">
        <f t="shared" si="97"/>
        <v>0</v>
      </c>
      <c r="E291" s="4">
        <f t="shared" si="93"/>
        <v>0</v>
      </c>
      <c r="F291" s="4">
        <f>'入力シート（2事業場以降）'!AR346</f>
        <v>0</v>
      </c>
      <c r="G291" s="35">
        <f>'入力シート（2事業場以降）'!J346</f>
        <v>0</v>
      </c>
      <c r="H291" s="35">
        <f>'入力シート（2事業場以降）'!L346</f>
        <v>0</v>
      </c>
      <c r="I291" s="35">
        <f>'入力シート（2事業場以降）'!N346</f>
        <v>0</v>
      </c>
      <c r="J291" s="14">
        <f t="shared" si="103"/>
        <v>0</v>
      </c>
      <c r="K291" s="14">
        <f t="shared" si="98"/>
        <v>0</v>
      </c>
      <c r="L291" s="14">
        <f t="shared" si="99"/>
        <v>0</v>
      </c>
      <c r="M291" s="44">
        <f t="shared" si="94"/>
        <v>0</v>
      </c>
      <c r="N291" s="4">
        <f>IF(AND(入力シート!$F$22&gt;=中間シート!B291,'入力シート（2事業場以降）'!AR118=1),1,0)</f>
        <v>0</v>
      </c>
      <c r="W291" s="34" t="str">
        <f t="shared" ca="1" si="95"/>
        <v>OK</v>
      </c>
      <c r="X291" t="str">
        <f t="shared" ca="1" si="100"/>
        <v>OK</v>
      </c>
      <c r="Y291">
        <f t="shared" si="104"/>
        <v>0</v>
      </c>
      <c r="Z291">
        <f t="shared" si="102"/>
        <v>0</v>
      </c>
      <c r="AA291" s="18"/>
      <c r="AB291" t="s">
        <v>167</v>
      </c>
      <c r="AC291" t="s">
        <v>168</v>
      </c>
      <c r="AD291" t="s">
        <v>169</v>
      </c>
      <c r="AE291" t="s">
        <v>170</v>
      </c>
      <c r="AF291" t="s">
        <v>173</v>
      </c>
      <c r="AG291" t="s">
        <v>171</v>
      </c>
      <c r="AH291" t="s">
        <v>172</v>
      </c>
    </row>
    <row r="292" spans="2:34" x14ac:dyDescent="0.2">
      <c r="B292" s="5">
        <v>4</v>
      </c>
      <c r="C292" s="5">
        <v>3</v>
      </c>
      <c r="D292" s="4">
        <f t="shared" si="97"/>
        <v>0</v>
      </c>
      <c r="E292" s="4">
        <f t="shared" si="93"/>
        <v>0</v>
      </c>
      <c r="F292" s="4">
        <f>'入力シート（2事業場以降）'!AR348</f>
        <v>0</v>
      </c>
      <c r="G292" s="35">
        <f>'入力シート（2事業場以降）'!J348</f>
        <v>0</v>
      </c>
      <c r="H292" s="35">
        <f>'入力シート（2事業場以降）'!L348</f>
        <v>0</v>
      </c>
      <c r="I292" s="35">
        <f>'入力シート（2事業場以降）'!N348</f>
        <v>0</v>
      </c>
      <c r="J292" s="14">
        <f t="shared" si="103"/>
        <v>0</v>
      </c>
      <c r="K292" s="14">
        <f t="shared" si="98"/>
        <v>0</v>
      </c>
      <c r="L292" s="14">
        <f t="shared" si="99"/>
        <v>0</v>
      </c>
      <c r="M292" s="44">
        <f t="shared" si="94"/>
        <v>0</v>
      </c>
      <c r="N292" s="4">
        <f>IF(AND(入力シート!$F$22&gt;=中間シート!B292,'入力シート（2事業場以降）'!AR120=1),1,0)</f>
        <v>0</v>
      </c>
      <c r="W292" s="34" t="str">
        <f t="shared" ca="1" si="95"/>
        <v>OK</v>
      </c>
      <c r="X292" t="str">
        <f t="shared" ca="1" si="100"/>
        <v>OK</v>
      </c>
      <c r="Y292">
        <f t="shared" si="104"/>
        <v>0</v>
      </c>
      <c r="Z292">
        <f t="shared" si="102"/>
        <v>0</v>
      </c>
      <c r="AA292" s="18"/>
      <c r="AB292" t="s">
        <v>167</v>
      </c>
      <c r="AC292" t="s">
        <v>168</v>
      </c>
      <c r="AD292" t="s">
        <v>169</v>
      </c>
      <c r="AE292" t="s">
        <v>170</v>
      </c>
      <c r="AF292" t="s">
        <v>173</v>
      </c>
      <c r="AG292" t="s">
        <v>171</v>
      </c>
      <c r="AH292" t="s">
        <v>172</v>
      </c>
    </row>
    <row r="293" spans="2:34" x14ac:dyDescent="0.2">
      <c r="B293" s="5">
        <v>5</v>
      </c>
      <c r="C293" s="5">
        <v>1</v>
      </c>
      <c r="D293" s="4">
        <f t="shared" si="97"/>
        <v>0</v>
      </c>
      <c r="E293" s="4">
        <f t="shared" si="93"/>
        <v>0</v>
      </c>
      <c r="F293" s="4">
        <f>'入力シート（2事業場以降）'!AR351</f>
        <v>0</v>
      </c>
      <c r="G293" s="35">
        <f>'入力シート（2事業場以降）'!J351</f>
        <v>0</v>
      </c>
      <c r="H293" s="35">
        <f>'入力シート（2事業場以降）'!L351</f>
        <v>0</v>
      </c>
      <c r="I293" s="35">
        <f>'入力シート（2事業場以降）'!N351</f>
        <v>0</v>
      </c>
      <c r="J293" s="14">
        <f t="shared" si="103"/>
        <v>0</v>
      </c>
      <c r="K293" s="14">
        <f t="shared" si="98"/>
        <v>0</v>
      </c>
      <c r="L293" s="14">
        <f t="shared" si="99"/>
        <v>0</v>
      </c>
      <c r="M293" s="44">
        <f t="shared" si="94"/>
        <v>0</v>
      </c>
      <c r="N293" s="4">
        <f>IF(AND(入力シート!$F$22&gt;=中間シート!B293,'入力シート（2事業場以降）'!AR123=1),1,0)</f>
        <v>0</v>
      </c>
      <c r="W293" s="34" t="str">
        <f t="shared" ca="1" si="95"/>
        <v>OK</v>
      </c>
      <c r="X293" t="str">
        <f t="shared" ca="1" si="100"/>
        <v>OK</v>
      </c>
      <c r="Y293">
        <f t="shared" si="104"/>
        <v>0</v>
      </c>
      <c r="Z293">
        <f t="shared" si="102"/>
        <v>0</v>
      </c>
      <c r="AA293" t="s">
        <v>166</v>
      </c>
      <c r="AB293" t="s">
        <v>167</v>
      </c>
      <c r="AC293" t="s">
        <v>168</v>
      </c>
      <c r="AD293" t="s">
        <v>169</v>
      </c>
      <c r="AE293" t="s">
        <v>170</v>
      </c>
      <c r="AF293" t="s">
        <v>173</v>
      </c>
      <c r="AG293" t="s">
        <v>171</v>
      </c>
      <c r="AH293" t="s">
        <v>172</v>
      </c>
    </row>
    <row r="294" spans="2:34" x14ac:dyDescent="0.2">
      <c r="B294" s="5">
        <v>5</v>
      </c>
      <c r="C294" s="5">
        <v>2</v>
      </c>
      <c r="D294" s="4">
        <f t="shared" si="97"/>
        <v>0</v>
      </c>
      <c r="E294" s="4">
        <f t="shared" si="93"/>
        <v>0</v>
      </c>
      <c r="F294" s="4">
        <f>'入力シート（2事業場以降）'!AR353</f>
        <v>0</v>
      </c>
      <c r="G294" s="35">
        <f>'入力シート（2事業場以降）'!J353</f>
        <v>0</v>
      </c>
      <c r="H294" s="35">
        <f>'入力シート（2事業場以降）'!L353</f>
        <v>0</v>
      </c>
      <c r="I294" s="35">
        <f>'入力シート（2事業場以降）'!N353</f>
        <v>0</v>
      </c>
      <c r="J294" s="14">
        <f t="shared" si="103"/>
        <v>0</v>
      </c>
      <c r="K294" s="14">
        <f t="shared" si="98"/>
        <v>0</v>
      </c>
      <c r="L294" s="14">
        <f t="shared" si="99"/>
        <v>0</v>
      </c>
      <c r="M294" s="44">
        <f t="shared" si="94"/>
        <v>0</v>
      </c>
      <c r="N294" s="4">
        <f>IF(AND(入力シート!$F$22&gt;=中間シート!B294,'入力シート（2事業場以降）'!AR125=1),1,0)</f>
        <v>0</v>
      </c>
      <c r="W294" s="34" t="str">
        <f t="shared" ca="1" si="95"/>
        <v>OK</v>
      </c>
      <c r="X294" t="str">
        <f t="shared" ca="1" si="100"/>
        <v>OK</v>
      </c>
      <c r="Y294">
        <f t="shared" si="104"/>
        <v>0</v>
      </c>
      <c r="Z294">
        <f t="shared" si="102"/>
        <v>0</v>
      </c>
      <c r="AA294" s="18"/>
      <c r="AB294" t="s">
        <v>167</v>
      </c>
      <c r="AC294" t="s">
        <v>168</v>
      </c>
      <c r="AD294" t="s">
        <v>169</v>
      </c>
      <c r="AE294" t="s">
        <v>170</v>
      </c>
      <c r="AF294" t="s">
        <v>173</v>
      </c>
      <c r="AG294" t="s">
        <v>171</v>
      </c>
      <c r="AH294" t="s">
        <v>172</v>
      </c>
    </row>
    <row r="295" spans="2:34" x14ac:dyDescent="0.2">
      <c r="B295" s="5">
        <v>5</v>
      </c>
      <c r="C295" s="5">
        <v>3</v>
      </c>
      <c r="D295" s="4">
        <f t="shared" si="97"/>
        <v>0</v>
      </c>
      <c r="E295" s="4">
        <f t="shared" si="93"/>
        <v>0</v>
      </c>
      <c r="F295" s="4">
        <f>'入力シート（2事業場以降）'!AR355</f>
        <v>0</v>
      </c>
      <c r="G295" s="35">
        <f>'入力シート（2事業場以降）'!J355</f>
        <v>0</v>
      </c>
      <c r="H295" s="35">
        <f>'入力シート（2事業場以降）'!L355</f>
        <v>0</v>
      </c>
      <c r="I295" s="35">
        <f>'入力シート（2事業場以降）'!N355</f>
        <v>0</v>
      </c>
      <c r="J295" s="14">
        <f t="shared" si="103"/>
        <v>0</v>
      </c>
      <c r="K295" s="14">
        <f t="shared" si="98"/>
        <v>0</v>
      </c>
      <c r="L295" s="14">
        <f t="shared" si="99"/>
        <v>0</v>
      </c>
      <c r="M295" s="44">
        <f t="shared" si="94"/>
        <v>0</v>
      </c>
      <c r="N295" s="4">
        <f>IF(AND(入力シート!$F$22&gt;=中間シート!B295,'入力シート（2事業場以降）'!AR127=1),1,0)</f>
        <v>0</v>
      </c>
      <c r="W295" s="34" t="str">
        <f t="shared" ca="1" si="95"/>
        <v>OK</v>
      </c>
      <c r="X295" t="str">
        <f t="shared" ca="1" si="100"/>
        <v>OK</v>
      </c>
      <c r="Y295">
        <f t="shared" si="104"/>
        <v>0</v>
      </c>
      <c r="Z295">
        <f t="shared" si="102"/>
        <v>0</v>
      </c>
      <c r="AA295" s="18"/>
      <c r="AB295" t="s">
        <v>167</v>
      </c>
      <c r="AC295" t="s">
        <v>168</v>
      </c>
      <c r="AD295" t="s">
        <v>169</v>
      </c>
      <c r="AE295" t="s">
        <v>170</v>
      </c>
      <c r="AF295" t="s">
        <v>173</v>
      </c>
      <c r="AG295" t="s">
        <v>171</v>
      </c>
      <c r="AH295" t="s">
        <v>172</v>
      </c>
    </row>
    <row r="296" spans="2:34" x14ac:dyDescent="0.2">
      <c r="B296" s="5">
        <v>6</v>
      </c>
      <c r="C296" s="5">
        <v>1</v>
      </c>
      <c r="D296" s="4">
        <f t="shared" si="97"/>
        <v>0</v>
      </c>
      <c r="E296" s="4">
        <f t="shared" si="93"/>
        <v>0</v>
      </c>
      <c r="F296" s="4">
        <f>'入力シート（2事業場以降）'!AR358</f>
        <v>0</v>
      </c>
      <c r="G296" s="35">
        <f>'入力シート（2事業場以降）'!J358</f>
        <v>0</v>
      </c>
      <c r="H296" s="35">
        <f>'入力シート（2事業場以降）'!L358</f>
        <v>0</v>
      </c>
      <c r="I296" s="35">
        <f>'入力シート（2事業場以降）'!N358</f>
        <v>0</v>
      </c>
      <c r="J296" s="14">
        <f t="shared" si="103"/>
        <v>0</v>
      </c>
      <c r="K296" s="14">
        <f t="shared" si="98"/>
        <v>0</v>
      </c>
      <c r="L296" s="14">
        <f t="shared" si="99"/>
        <v>0</v>
      </c>
      <c r="M296" s="44">
        <f t="shared" si="94"/>
        <v>0</v>
      </c>
      <c r="N296" s="4">
        <f>IF(AND(入力シート!$F$22&gt;=中間シート!B296,'入力シート（2事業場以降）'!AR130=1),1,0)</f>
        <v>0</v>
      </c>
      <c r="W296" s="34" t="str">
        <f t="shared" ca="1" si="95"/>
        <v>OK</v>
      </c>
      <c r="X296" t="str">
        <f t="shared" ca="1" si="100"/>
        <v>OK</v>
      </c>
      <c r="Y296">
        <f t="shared" si="104"/>
        <v>0</v>
      </c>
      <c r="Z296">
        <f t="shared" si="102"/>
        <v>0</v>
      </c>
      <c r="AA296" t="s">
        <v>166</v>
      </c>
      <c r="AB296" t="s">
        <v>167</v>
      </c>
      <c r="AC296" t="s">
        <v>168</v>
      </c>
      <c r="AD296" t="s">
        <v>169</v>
      </c>
      <c r="AE296" t="s">
        <v>170</v>
      </c>
      <c r="AF296" t="s">
        <v>173</v>
      </c>
      <c r="AG296" t="s">
        <v>171</v>
      </c>
      <c r="AH296" t="s">
        <v>172</v>
      </c>
    </row>
    <row r="297" spans="2:34" x14ac:dyDescent="0.2">
      <c r="B297" s="5">
        <v>6</v>
      </c>
      <c r="C297" s="5">
        <v>2</v>
      </c>
      <c r="D297" s="4">
        <f t="shared" si="97"/>
        <v>0</v>
      </c>
      <c r="E297" s="4">
        <f t="shared" si="93"/>
        <v>0</v>
      </c>
      <c r="F297" s="4">
        <f>'入力シート（2事業場以降）'!AR360</f>
        <v>0</v>
      </c>
      <c r="G297" s="35">
        <f>'入力シート（2事業場以降）'!J360</f>
        <v>0</v>
      </c>
      <c r="H297" s="35">
        <f>'入力シート（2事業場以降）'!L360</f>
        <v>0</v>
      </c>
      <c r="I297" s="35">
        <f>'入力シート（2事業場以降）'!N360</f>
        <v>0</v>
      </c>
      <c r="J297" s="14">
        <f t="shared" si="103"/>
        <v>0</v>
      </c>
      <c r="K297" s="14">
        <f t="shared" si="98"/>
        <v>0</v>
      </c>
      <c r="L297" s="14">
        <f t="shared" si="99"/>
        <v>0</v>
      </c>
      <c r="M297" s="44">
        <f t="shared" si="94"/>
        <v>0</v>
      </c>
      <c r="N297" s="4">
        <f>IF(AND(入力シート!$F$22&gt;=中間シート!B297,'入力シート（2事業場以降）'!AR132=1),1,0)</f>
        <v>0</v>
      </c>
      <c r="W297" s="34" t="str">
        <f t="shared" ca="1" si="95"/>
        <v>OK</v>
      </c>
      <c r="X297" t="str">
        <f t="shared" ca="1" si="100"/>
        <v>OK</v>
      </c>
      <c r="Y297">
        <f t="shared" si="104"/>
        <v>0</v>
      </c>
      <c r="Z297">
        <f t="shared" si="102"/>
        <v>0</v>
      </c>
      <c r="AA297" s="18"/>
      <c r="AB297" t="s">
        <v>167</v>
      </c>
      <c r="AC297" t="s">
        <v>168</v>
      </c>
      <c r="AD297" t="s">
        <v>169</v>
      </c>
      <c r="AE297" t="s">
        <v>170</v>
      </c>
      <c r="AF297" t="s">
        <v>173</v>
      </c>
      <c r="AG297" t="s">
        <v>171</v>
      </c>
      <c r="AH297" t="s">
        <v>172</v>
      </c>
    </row>
    <row r="298" spans="2:34" x14ac:dyDescent="0.2">
      <c r="B298" s="5">
        <v>6</v>
      </c>
      <c r="C298" s="5">
        <v>3</v>
      </c>
      <c r="D298" s="4">
        <f t="shared" si="97"/>
        <v>0</v>
      </c>
      <c r="E298" s="4">
        <f t="shared" si="93"/>
        <v>0</v>
      </c>
      <c r="F298" s="4">
        <f>'入力シート（2事業場以降）'!AR362</f>
        <v>0</v>
      </c>
      <c r="G298" s="35">
        <f>'入力シート（2事業場以降）'!J362</f>
        <v>0</v>
      </c>
      <c r="H298" s="35">
        <f>'入力シート（2事業場以降）'!L362</f>
        <v>0</v>
      </c>
      <c r="I298" s="35">
        <f>'入力シート（2事業場以降）'!N362</f>
        <v>0</v>
      </c>
      <c r="J298" s="14">
        <f t="shared" si="103"/>
        <v>0</v>
      </c>
      <c r="K298" s="14">
        <f t="shared" si="98"/>
        <v>0</v>
      </c>
      <c r="L298" s="14">
        <f t="shared" si="99"/>
        <v>0</v>
      </c>
      <c r="M298" s="44">
        <f t="shared" si="94"/>
        <v>0</v>
      </c>
      <c r="N298" s="4">
        <f>IF(AND(入力シート!$F$22&gt;=中間シート!B298,'入力シート（2事業場以降）'!AR134=1),1,0)</f>
        <v>0</v>
      </c>
      <c r="W298" s="34" t="str">
        <f t="shared" ca="1" si="95"/>
        <v>OK</v>
      </c>
      <c r="X298" t="str">
        <f t="shared" ca="1" si="100"/>
        <v>OK</v>
      </c>
      <c r="Y298">
        <f t="shared" si="104"/>
        <v>0</v>
      </c>
      <c r="Z298">
        <f t="shared" si="102"/>
        <v>0</v>
      </c>
      <c r="AA298" s="18"/>
      <c r="AB298" t="s">
        <v>167</v>
      </c>
      <c r="AC298" t="s">
        <v>168</v>
      </c>
      <c r="AD298" t="s">
        <v>169</v>
      </c>
      <c r="AE298" t="s">
        <v>170</v>
      </c>
      <c r="AF298" t="s">
        <v>173</v>
      </c>
      <c r="AG298" t="s">
        <v>171</v>
      </c>
      <c r="AH298" t="s">
        <v>172</v>
      </c>
    </row>
    <row r="299" spans="2:34" x14ac:dyDescent="0.2">
      <c r="B299" s="5">
        <v>7</v>
      </c>
      <c r="C299" s="5">
        <v>1</v>
      </c>
      <c r="D299" s="4">
        <f t="shared" si="97"/>
        <v>0</v>
      </c>
      <c r="E299" s="4">
        <f t="shared" si="93"/>
        <v>0</v>
      </c>
      <c r="F299" s="4">
        <f>'入力シート（2事業場以降）'!AR365</f>
        <v>0</v>
      </c>
      <c r="G299" s="35">
        <f>'入力シート（2事業場以降）'!J365</f>
        <v>0</v>
      </c>
      <c r="H299" s="35">
        <f>'入力シート（2事業場以降）'!L365</f>
        <v>0</v>
      </c>
      <c r="I299" s="35">
        <f>'入力シート（2事業場以降）'!N365</f>
        <v>0</v>
      </c>
      <c r="J299" s="14">
        <f t="shared" si="103"/>
        <v>0</v>
      </c>
      <c r="K299" s="14">
        <f t="shared" si="98"/>
        <v>0</v>
      </c>
      <c r="L299" s="14">
        <f t="shared" si="99"/>
        <v>0</v>
      </c>
      <c r="M299" s="44">
        <f t="shared" si="94"/>
        <v>0</v>
      </c>
      <c r="N299" s="4">
        <f>IF(AND(入力シート!$F$22&gt;=中間シート!B299,'入力シート（2事業場以降）'!AR137=1),1,0)</f>
        <v>0</v>
      </c>
      <c r="W299" s="34" t="str">
        <f t="shared" ca="1" si="95"/>
        <v>OK</v>
      </c>
      <c r="X299" t="str">
        <f t="shared" ca="1" si="100"/>
        <v>OK</v>
      </c>
      <c r="Y299">
        <f t="shared" si="104"/>
        <v>0</v>
      </c>
      <c r="Z299">
        <f t="shared" si="102"/>
        <v>0</v>
      </c>
      <c r="AA299" t="s">
        <v>166</v>
      </c>
      <c r="AB299" t="s">
        <v>167</v>
      </c>
      <c r="AC299" t="s">
        <v>168</v>
      </c>
      <c r="AD299" t="s">
        <v>169</v>
      </c>
      <c r="AE299" t="s">
        <v>170</v>
      </c>
      <c r="AF299" t="s">
        <v>173</v>
      </c>
      <c r="AG299" t="s">
        <v>171</v>
      </c>
      <c r="AH299" t="s">
        <v>172</v>
      </c>
    </row>
    <row r="300" spans="2:34" x14ac:dyDescent="0.2">
      <c r="B300" s="5">
        <v>7</v>
      </c>
      <c r="C300" s="5">
        <v>2</v>
      </c>
      <c r="D300" s="4">
        <f t="shared" si="97"/>
        <v>0</v>
      </c>
      <c r="E300" s="4">
        <f t="shared" si="93"/>
        <v>0</v>
      </c>
      <c r="F300" s="4">
        <f>'入力シート（2事業場以降）'!AR367</f>
        <v>0</v>
      </c>
      <c r="G300" s="35">
        <f>'入力シート（2事業場以降）'!J367</f>
        <v>0</v>
      </c>
      <c r="H300" s="35">
        <f>'入力シート（2事業場以降）'!L367</f>
        <v>0</v>
      </c>
      <c r="I300" s="35">
        <f>'入力シート（2事業場以降）'!N367</f>
        <v>0</v>
      </c>
      <c r="J300" s="14">
        <f t="shared" si="103"/>
        <v>0</v>
      </c>
      <c r="K300" s="14">
        <f t="shared" si="98"/>
        <v>0</v>
      </c>
      <c r="L300" s="14">
        <f t="shared" si="99"/>
        <v>0</v>
      </c>
      <c r="M300" s="44">
        <f t="shared" si="94"/>
        <v>0</v>
      </c>
      <c r="N300" s="4">
        <f>IF(AND(入力シート!$F$22&gt;=中間シート!B300,'入力シート（2事業場以降）'!AR139=1),1,0)</f>
        <v>0</v>
      </c>
      <c r="W300" s="34" t="str">
        <f t="shared" ca="1" si="95"/>
        <v>OK</v>
      </c>
      <c r="X300" t="str">
        <f t="shared" ca="1" si="100"/>
        <v>OK</v>
      </c>
      <c r="Y300">
        <f t="shared" si="104"/>
        <v>0</v>
      </c>
      <c r="Z300">
        <f t="shared" si="102"/>
        <v>0</v>
      </c>
      <c r="AA300" s="18"/>
      <c r="AB300" t="s">
        <v>167</v>
      </c>
      <c r="AC300" t="s">
        <v>168</v>
      </c>
      <c r="AD300" t="s">
        <v>169</v>
      </c>
      <c r="AE300" t="s">
        <v>170</v>
      </c>
      <c r="AF300" t="s">
        <v>173</v>
      </c>
      <c r="AG300" t="s">
        <v>171</v>
      </c>
      <c r="AH300" t="s">
        <v>172</v>
      </c>
    </row>
    <row r="301" spans="2:34" x14ac:dyDescent="0.2">
      <c r="B301" s="5">
        <v>7</v>
      </c>
      <c r="C301" s="5">
        <v>3</v>
      </c>
      <c r="D301" s="4">
        <f t="shared" si="97"/>
        <v>0</v>
      </c>
      <c r="E301" s="4">
        <f t="shared" si="93"/>
        <v>0</v>
      </c>
      <c r="F301" s="4">
        <f>'入力シート（2事業場以降）'!AR369</f>
        <v>0</v>
      </c>
      <c r="G301" s="35">
        <f>'入力シート（2事業場以降）'!J369</f>
        <v>0</v>
      </c>
      <c r="H301" s="35">
        <f>'入力シート（2事業場以降）'!L369</f>
        <v>0</v>
      </c>
      <c r="I301" s="35">
        <f>'入力シート（2事業場以降）'!N369</f>
        <v>0</v>
      </c>
      <c r="J301" s="14">
        <f t="shared" si="103"/>
        <v>0</v>
      </c>
      <c r="K301" s="14">
        <f t="shared" si="98"/>
        <v>0</v>
      </c>
      <c r="L301" s="14">
        <f t="shared" si="99"/>
        <v>0</v>
      </c>
      <c r="M301" s="44">
        <f t="shared" si="94"/>
        <v>0</v>
      </c>
      <c r="N301" s="4">
        <f>IF(AND(入力シート!$F$22&gt;=中間シート!B301,'入力シート（2事業場以降）'!AR141=1),1,0)</f>
        <v>0</v>
      </c>
      <c r="W301" s="34" t="str">
        <f t="shared" ca="1" si="95"/>
        <v>OK</v>
      </c>
      <c r="X301" t="str">
        <f t="shared" ca="1" si="100"/>
        <v>OK</v>
      </c>
      <c r="Y301">
        <f t="shared" si="104"/>
        <v>0</v>
      </c>
      <c r="Z301">
        <f t="shared" si="102"/>
        <v>0</v>
      </c>
      <c r="AA301" s="18"/>
      <c r="AB301" t="s">
        <v>167</v>
      </c>
      <c r="AC301" t="s">
        <v>168</v>
      </c>
      <c r="AD301" t="s">
        <v>169</v>
      </c>
      <c r="AE301" t="s">
        <v>170</v>
      </c>
      <c r="AF301" t="s">
        <v>173</v>
      </c>
      <c r="AG301" t="s">
        <v>171</v>
      </c>
      <c r="AH301" t="s">
        <v>172</v>
      </c>
    </row>
    <row r="302" spans="2:34" x14ac:dyDescent="0.2">
      <c r="B302" s="5">
        <v>8</v>
      </c>
      <c r="C302" s="5">
        <v>1</v>
      </c>
      <c r="D302" s="4">
        <f t="shared" si="97"/>
        <v>0</v>
      </c>
      <c r="E302" s="4">
        <f t="shared" si="93"/>
        <v>0</v>
      </c>
      <c r="F302" s="4">
        <f>'入力シート（2事業場以降）'!AR372</f>
        <v>0</v>
      </c>
      <c r="G302" s="35">
        <f>'入力シート（2事業場以降）'!J372</f>
        <v>0</v>
      </c>
      <c r="H302" s="35">
        <f>'入力シート（2事業場以降）'!L372</f>
        <v>0</v>
      </c>
      <c r="I302" s="35">
        <f>'入力シート（2事業場以降）'!N372</f>
        <v>0</v>
      </c>
      <c r="J302" s="14">
        <f t="shared" si="103"/>
        <v>0</v>
      </c>
      <c r="K302" s="14">
        <f t="shared" si="98"/>
        <v>0</v>
      </c>
      <c r="L302" s="14">
        <f t="shared" si="99"/>
        <v>0</v>
      </c>
      <c r="M302" s="44">
        <f t="shared" si="94"/>
        <v>0</v>
      </c>
      <c r="N302" s="4">
        <f>IF(AND(入力シート!$F$22&gt;=中間シート!B302,'入力シート（2事業場以降）'!AR144=1),1,0)</f>
        <v>0</v>
      </c>
      <c r="W302" s="34" t="str">
        <f t="shared" ca="1" si="95"/>
        <v>OK</v>
      </c>
      <c r="X302" t="str">
        <f t="shared" ca="1" si="100"/>
        <v>OK</v>
      </c>
      <c r="Y302">
        <f t="shared" si="104"/>
        <v>0</v>
      </c>
      <c r="Z302">
        <f t="shared" si="102"/>
        <v>0</v>
      </c>
      <c r="AA302" t="s">
        <v>166</v>
      </c>
      <c r="AB302" t="s">
        <v>167</v>
      </c>
      <c r="AC302" t="s">
        <v>168</v>
      </c>
      <c r="AD302" t="s">
        <v>169</v>
      </c>
      <c r="AE302" t="s">
        <v>170</v>
      </c>
      <c r="AF302" t="s">
        <v>173</v>
      </c>
      <c r="AG302" t="s">
        <v>171</v>
      </c>
      <c r="AH302" t="s">
        <v>172</v>
      </c>
    </row>
    <row r="303" spans="2:34" x14ac:dyDescent="0.2">
      <c r="B303" s="5">
        <v>8</v>
      </c>
      <c r="C303" s="5">
        <v>2</v>
      </c>
      <c r="D303" s="4">
        <f t="shared" si="97"/>
        <v>0</v>
      </c>
      <c r="E303" s="4">
        <f t="shared" si="93"/>
        <v>0</v>
      </c>
      <c r="F303" s="4">
        <f>'入力シート（2事業場以降）'!AR374</f>
        <v>0</v>
      </c>
      <c r="G303" s="35">
        <f>'入力シート（2事業場以降）'!J374</f>
        <v>0</v>
      </c>
      <c r="H303" s="35">
        <f>'入力シート（2事業場以降）'!L374</f>
        <v>0</v>
      </c>
      <c r="I303" s="35">
        <f>'入力シート（2事業場以降）'!N374</f>
        <v>0</v>
      </c>
      <c r="J303" s="14">
        <f t="shared" si="103"/>
        <v>0</v>
      </c>
      <c r="K303" s="14">
        <f t="shared" si="98"/>
        <v>0</v>
      </c>
      <c r="L303" s="14">
        <f t="shared" si="99"/>
        <v>0</v>
      </c>
      <c r="M303" s="44">
        <f t="shared" si="94"/>
        <v>0</v>
      </c>
      <c r="N303" s="4">
        <f>IF(AND(入力シート!$F$22&gt;=中間シート!B303,'入力シート（2事業場以降）'!AR146=1),1,0)</f>
        <v>0</v>
      </c>
      <c r="W303" s="34" t="str">
        <f t="shared" ca="1" si="95"/>
        <v>OK</v>
      </c>
      <c r="X303" t="str">
        <f t="shared" ca="1" si="100"/>
        <v>OK</v>
      </c>
      <c r="Y303">
        <f t="shared" si="104"/>
        <v>0</v>
      </c>
      <c r="Z303">
        <f t="shared" si="102"/>
        <v>0</v>
      </c>
      <c r="AA303" s="18"/>
      <c r="AB303" t="s">
        <v>167</v>
      </c>
      <c r="AC303" t="s">
        <v>168</v>
      </c>
      <c r="AD303" t="s">
        <v>169</v>
      </c>
      <c r="AE303" t="s">
        <v>170</v>
      </c>
      <c r="AF303" t="s">
        <v>173</v>
      </c>
      <c r="AG303" t="s">
        <v>171</v>
      </c>
      <c r="AH303" t="s">
        <v>172</v>
      </c>
    </row>
    <row r="304" spans="2:34" x14ac:dyDescent="0.2">
      <c r="B304" s="5">
        <v>8</v>
      </c>
      <c r="C304" s="5">
        <v>3</v>
      </c>
      <c r="D304" s="4">
        <f t="shared" si="97"/>
        <v>0</v>
      </c>
      <c r="E304" s="4">
        <f t="shared" si="93"/>
        <v>0</v>
      </c>
      <c r="F304" s="4">
        <f>'入力シート（2事業場以降）'!AR376</f>
        <v>0</v>
      </c>
      <c r="G304" s="35">
        <f>'入力シート（2事業場以降）'!J376</f>
        <v>0</v>
      </c>
      <c r="H304" s="35">
        <f>'入力シート（2事業場以降）'!L376</f>
        <v>0</v>
      </c>
      <c r="I304" s="35">
        <f>'入力シート（2事業場以降）'!N376</f>
        <v>0</v>
      </c>
      <c r="J304" s="14">
        <f t="shared" si="103"/>
        <v>0</v>
      </c>
      <c r="K304" s="14">
        <f t="shared" si="98"/>
        <v>0</v>
      </c>
      <c r="L304" s="14">
        <f t="shared" si="99"/>
        <v>0</v>
      </c>
      <c r="M304" s="44">
        <f t="shared" si="94"/>
        <v>0</v>
      </c>
      <c r="N304" s="4">
        <f>IF(AND(入力シート!$F$22&gt;=中間シート!B304,'入力シート（2事業場以降）'!AR148=1),1,0)</f>
        <v>0</v>
      </c>
      <c r="W304" s="34" t="str">
        <f t="shared" ca="1" si="95"/>
        <v>OK</v>
      </c>
      <c r="X304" t="str">
        <f t="shared" ca="1" si="100"/>
        <v>OK</v>
      </c>
      <c r="Y304">
        <f t="shared" si="104"/>
        <v>0</v>
      </c>
      <c r="Z304">
        <f t="shared" si="102"/>
        <v>0</v>
      </c>
      <c r="AA304" s="18"/>
      <c r="AB304" t="s">
        <v>167</v>
      </c>
      <c r="AC304" t="s">
        <v>168</v>
      </c>
      <c r="AD304" t="s">
        <v>169</v>
      </c>
      <c r="AE304" t="s">
        <v>170</v>
      </c>
      <c r="AF304" t="s">
        <v>173</v>
      </c>
      <c r="AG304" t="s">
        <v>171</v>
      </c>
      <c r="AH304" t="s">
        <v>172</v>
      </c>
    </row>
    <row r="305" spans="2:34" x14ac:dyDescent="0.2">
      <c r="B305" s="5">
        <v>9</v>
      </c>
      <c r="C305" s="5">
        <v>1</v>
      </c>
      <c r="D305" s="4">
        <f t="shared" si="97"/>
        <v>0</v>
      </c>
      <c r="E305" s="4">
        <f t="shared" si="93"/>
        <v>0</v>
      </c>
      <c r="F305" s="4">
        <f>'入力シート（2事業場以降）'!AR379</f>
        <v>0</v>
      </c>
      <c r="G305" s="35">
        <f>'入力シート（2事業場以降）'!J379</f>
        <v>0</v>
      </c>
      <c r="H305" s="35">
        <f>'入力シート（2事業場以降）'!L379</f>
        <v>0</v>
      </c>
      <c r="I305" s="35">
        <f>'入力シート（2事業場以降）'!N379</f>
        <v>0</v>
      </c>
      <c r="J305" s="14">
        <f t="shared" si="103"/>
        <v>0</v>
      </c>
      <c r="K305" s="14">
        <f t="shared" si="98"/>
        <v>0</v>
      </c>
      <c r="L305" s="14">
        <f t="shared" si="99"/>
        <v>0</v>
      </c>
      <c r="M305" s="44">
        <f t="shared" si="94"/>
        <v>0</v>
      </c>
      <c r="N305" s="4">
        <f>IF(AND(入力シート!$F$22&gt;=中間シート!B305,'入力シート（2事業場以降）'!AR151=1),1,0)</f>
        <v>0</v>
      </c>
      <c r="W305" s="34" t="str">
        <f t="shared" ca="1" si="95"/>
        <v>OK</v>
      </c>
      <c r="X305" t="str">
        <f t="shared" ca="1" si="100"/>
        <v>OK</v>
      </c>
      <c r="Y305">
        <f t="shared" si="104"/>
        <v>0</v>
      </c>
      <c r="Z305">
        <f t="shared" si="102"/>
        <v>0</v>
      </c>
      <c r="AA305" t="s">
        <v>166</v>
      </c>
      <c r="AB305" t="s">
        <v>167</v>
      </c>
      <c r="AC305" t="s">
        <v>168</v>
      </c>
      <c r="AD305" t="s">
        <v>169</v>
      </c>
      <c r="AE305" t="s">
        <v>170</v>
      </c>
      <c r="AF305" t="s">
        <v>173</v>
      </c>
      <c r="AG305" t="s">
        <v>171</v>
      </c>
      <c r="AH305" t="s">
        <v>172</v>
      </c>
    </row>
    <row r="306" spans="2:34" x14ac:dyDescent="0.2">
      <c r="B306" s="5">
        <v>9</v>
      </c>
      <c r="C306" s="5">
        <v>2</v>
      </c>
      <c r="D306" s="4">
        <f t="shared" si="97"/>
        <v>0</v>
      </c>
      <c r="E306" s="4">
        <f t="shared" si="93"/>
        <v>0</v>
      </c>
      <c r="F306" s="4">
        <f>'入力シート（2事業場以降）'!AR381</f>
        <v>0</v>
      </c>
      <c r="G306" s="35">
        <f>'入力シート（2事業場以降）'!J381</f>
        <v>0</v>
      </c>
      <c r="H306" s="35">
        <f>'入力シート（2事業場以降）'!L381</f>
        <v>0</v>
      </c>
      <c r="I306" s="35">
        <f>'入力シート（2事業場以降）'!N381</f>
        <v>0</v>
      </c>
      <c r="J306" s="14">
        <f t="shared" si="103"/>
        <v>0</v>
      </c>
      <c r="K306" s="14">
        <f t="shared" si="98"/>
        <v>0</v>
      </c>
      <c r="L306" s="14">
        <f t="shared" si="99"/>
        <v>0</v>
      </c>
      <c r="M306" s="44">
        <f t="shared" si="94"/>
        <v>0</v>
      </c>
      <c r="N306" s="4">
        <f>IF(AND(入力シート!$F$22&gt;=中間シート!B306,'入力シート（2事業場以降）'!AR153=1),1,0)</f>
        <v>0</v>
      </c>
      <c r="W306" s="34" t="str">
        <f t="shared" ca="1" si="95"/>
        <v>OK</v>
      </c>
      <c r="X306" t="str">
        <f t="shared" ca="1" si="100"/>
        <v>OK</v>
      </c>
      <c r="Y306">
        <f t="shared" si="104"/>
        <v>0</v>
      </c>
      <c r="Z306">
        <f t="shared" si="102"/>
        <v>0</v>
      </c>
      <c r="AA306" s="18"/>
      <c r="AB306" t="s">
        <v>167</v>
      </c>
      <c r="AC306" t="s">
        <v>168</v>
      </c>
      <c r="AD306" t="s">
        <v>169</v>
      </c>
      <c r="AE306" t="s">
        <v>170</v>
      </c>
      <c r="AF306" t="s">
        <v>173</v>
      </c>
      <c r="AG306" t="s">
        <v>171</v>
      </c>
      <c r="AH306" t="s">
        <v>172</v>
      </c>
    </row>
    <row r="307" spans="2:34" x14ac:dyDescent="0.2">
      <c r="B307" s="5">
        <v>9</v>
      </c>
      <c r="C307" s="5">
        <v>3</v>
      </c>
      <c r="D307" s="4">
        <f t="shared" si="97"/>
        <v>0</v>
      </c>
      <c r="E307" s="4">
        <f t="shared" si="93"/>
        <v>0</v>
      </c>
      <c r="F307" s="4">
        <f>'入力シート（2事業場以降）'!AR383</f>
        <v>0</v>
      </c>
      <c r="G307" s="35">
        <f>'入力シート（2事業場以降）'!J383</f>
        <v>0</v>
      </c>
      <c r="H307" s="35">
        <f>'入力シート（2事業場以降）'!L383</f>
        <v>0</v>
      </c>
      <c r="I307" s="35">
        <f>'入力シート（2事業場以降）'!N383</f>
        <v>0</v>
      </c>
      <c r="J307" s="14">
        <f t="shared" si="103"/>
        <v>0</v>
      </c>
      <c r="K307" s="14">
        <f t="shared" si="98"/>
        <v>0</v>
      </c>
      <c r="L307" s="14">
        <f t="shared" si="99"/>
        <v>0</v>
      </c>
      <c r="M307" s="44">
        <f t="shared" si="94"/>
        <v>0</v>
      </c>
      <c r="N307" s="4">
        <f>IF(AND(入力シート!$F$22&gt;=中間シート!B307,'入力シート（2事業場以降）'!AR155=1),1,0)</f>
        <v>0</v>
      </c>
      <c r="W307" s="34" t="str">
        <f t="shared" ca="1" si="95"/>
        <v>OK</v>
      </c>
      <c r="X307" t="str">
        <f t="shared" ca="1" si="100"/>
        <v>OK</v>
      </c>
      <c r="Y307">
        <f t="shared" si="104"/>
        <v>0</v>
      </c>
      <c r="Z307">
        <f t="shared" si="102"/>
        <v>0</v>
      </c>
      <c r="AA307" s="18"/>
      <c r="AB307" t="s">
        <v>167</v>
      </c>
      <c r="AC307" t="s">
        <v>168</v>
      </c>
      <c r="AD307" t="s">
        <v>169</v>
      </c>
      <c r="AE307" t="s">
        <v>170</v>
      </c>
      <c r="AF307" t="s">
        <v>173</v>
      </c>
      <c r="AG307" t="s">
        <v>171</v>
      </c>
      <c r="AH307" t="s">
        <v>172</v>
      </c>
    </row>
    <row r="308" spans="2:34" x14ac:dyDescent="0.2">
      <c r="B308" s="5">
        <v>10</v>
      </c>
      <c r="C308" s="5">
        <v>1</v>
      </c>
      <c r="D308" s="4">
        <f t="shared" si="97"/>
        <v>0</v>
      </c>
      <c r="E308" s="4">
        <f t="shared" si="93"/>
        <v>0</v>
      </c>
      <c r="F308" s="4">
        <f>'入力シート（2事業場以降）'!AR386</f>
        <v>0</v>
      </c>
      <c r="G308" s="35">
        <f>'入力シート（2事業場以降）'!J386</f>
        <v>0</v>
      </c>
      <c r="H308" s="35">
        <f>'入力シート（2事業場以降）'!L386</f>
        <v>0</v>
      </c>
      <c r="I308" s="35">
        <f>'入力シート（2事業場以降）'!N386</f>
        <v>0</v>
      </c>
      <c r="J308" s="14">
        <f t="shared" si="103"/>
        <v>0</v>
      </c>
      <c r="K308" s="14">
        <f t="shared" si="98"/>
        <v>0</v>
      </c>
      <c r="L308" s="14">
        <f t="shared" si="99"/>
        <v>0</v>
      </c>
      <c r="M308" s="44">
        <f t="shared" si="94"/>
        <v>0</v>
      </c>
      <c r="N308" s="4">
        <f>IF(AND(入力シート!$F$22&gt;=中間シート!B308,'入力シート（2事業場以降）'!AR158=1),1,0)</f>
        <v>0</v>
      </c>
      <c r="W308" s="34" t="str">
        <f t="shared" ca="1" si="95"/>
        <v>OK</v>
      </c>
      <c r="X308" t="str">
        <f t="shared" ca="1" si="100"/>
        <v>OK</v>
      </c>
      <c r="Y308">
        <f t="shared" si="104"/>
        <v>0</v>
      </c>
      <c r="Z308">
        <f t="shared" si="102"/>
        <v>0</v>
      </c>
      <c r="AA308" t="s">
        <v>166</v>
      </c>
      <c r="AB308" t="s">
        <v>167</v>
      </c>
      <c r="AC308" t="s">
        <v>168</v>
      </c>
      <c r="AD308" t="s">
        <v>169</v>
      </c>
      <c r="AE308" t="s">
        <v>170</v>
      </c>
      <c r="AF308" t="s">
        <v>173</v>
      </c>
      <c r="AG308" t="s">
        <v>171</v>
      </c>
      <c r="AH308" t="s">
        <v>172</v>
      </c>
    </row>
    <row r="309" spans="2:34" x14ac:dyDescent="0.2">
      <c r="B309" s="5">
        <v>10</v>
      </c>
      <c r="C309" s="5">
        <v>2</v>
      </c>
      <c r="D309" s="4">
        <f t="shared" si="97"/>
        <v>0</v>
      </c>
      <c r="E309" s="4">
        <f t="shared" si="93"/>
        <v>0</v>
      </c>
      <c r="F309" s="4">
        <f>'入力シート（2事業場以降）'!AR388</f>
        <v>0</v>
      </c>
      <c r="G309" s="35">
        <f>'入力シート（2事業場以降）'!J388</f>
        <v>0</v>
      </c>
      <c r="H309" s="35">
        <f>'入力シート（2事業場以降）'!L388</f>
        <v>0</v>
      </c>
      <c r="I309" s="35">
        <f>'入力シート（2事業場以降）'!N388</f>
        <v>0</v>
      </c>
      <c r="J309" s="14">
        <f t="shared" si="103"/>
        <v>0</v>
      </c>
      <c r="K309" s="14">
        <f t="shared" si="98"/>
        <v>0</v>
      </c>
      <c r="L309" s="14">
        <f t="shared" si="99"/>
        <v>0</v>
      </c>
      <c r="M309" s="44">
        <f t="shared" si="94"/>
        <v>0</v>
      </c>
      <c r="N309" s="4">
        <f>IF(AND(入力シート!$F$22&gt;=中間シート!B309,'入力シート（2事業場以降）'!AR160=1),1,0)</f>
        <v>0</v>
      </c>
      <c r="W309" s="34" t="str">
        <f t="shared" ca="1" si="95"/>
        <v>OK</v>
      </c>
      <c r="X309" t="str">
        <f t="shared" ca="1" si="100"/>
        <v>OK</v>
      </c>
      <c r="Y309">
        <f t="shared" si="104"/>
        <v>0</v>
      </c>
      <c r="Z309">
        <f t="shared" si="102"/>
        <v>0</v>
      </c>
      <c r="AA309" s="18"/>
      <c r="AB309" t="s">
        <v>167</v>
      </c>
      <c r="AC309" t="s">
        <v>168</v>
      </c>
      <c r="AD309" t="s">
        <v>169</v>
      </c>
      <c r="AE309" t="s">
        <v>170</v>
      </c>
      <c r="AF309" t="s">
        <v>173</v>
      </c>
      <c r="AG309" t="s">
        <v>171</v>
      </c>
      <c r="AH309" t="s">
        <v>172</v>
      </c>
    </row>
    <row r="310" spans="2:34" x14ac:dyDescent="0.2">
      <c r="B310" s="5">
        <v>10</v>
      </c>
      <c r="C310" s="5">
        <v>3</v>
      </c>
      <c r="D310" s="4">
        <f t="shared" si="97"/>
        <v>0</v>
      </c>
      <c r="E310" s="4">
        <f t="shared" si="93"/>
        <v>0</v>
      </c>
      <c r="F310" s="4">
        <f>'入力シート（2事業場以降）'!AR390</f>
        <v>0</v>
      </c>
      <c r="G310" s="35">
        <f>'入力シート（2事業場以降）'!J390</f>
        <v>0</v>
      </c>
      <c r="H310" s="35">
        <f>'入力シート（2事業場以降）'!L390</f>
        <v>0</v>
      </c>
      <c r="I310" s="35">
        <f>'入力シート（2事業場以降）'!N390</f>
        <v>0</v>
      </c>
      <c r="J310" s="14">
        <f t="shared" si="103"/>
        <v>0</v>
      </c>
      <c r="K310" s="14">
        <f t="shared" si="98"/>
        <v>0</v>
      </c>
      <c r="L310" s="14">
        <f t="shared" si="99"/>
        <v>0</v>
      </c>
      <c r="M310" s="44">
        <f t="shared" si="94"/>
        <v>0</v>
      </c>
      <c r="N310" s="4">
        <f>IF(AND(入力シート!$F$22&gt;=中間シート!B310,'入力シート（2事業場以降）'!AR162=1),1,0)</f>
        <v>0</v>
      </c>
      <c r="W310" s="34" t="str">
        <f t="shared" ca="1" si="95"/>
        <v>OK</v>
      </c>
      <c r="X310" t="str">
        <f t="shared" ca="1" si="100"/>
        <v>OK</v>
      </c>
      <c r="Y310">
        <f t="shared" si="104"/>
        <v>0</v>
      </c>
      <c r="Z310">
        <f t="shared" si="102"/>
        <v>0</v>
      </c>
      <c r="AA310" s="18"/>
      <c r="AB310" t="s">
        <v>167</v>
      </c>
      <c r="AC310" t="s">
        <v>168</v>
      </c>
      <c r="AD310" t="s">
        <v>169</v>
      </c>
      <c r="AE310" t="s">
        <v>170</v>
      </c>
      <c r="AF310" t="s">
        <v>173</v>
      </c>
      <c r="AG310" t="s">
        <v>171</v>
      </c>
      <c r="AH310" t="s">
        <v>172</v>
      </c>
    </row>
    <row r="311" spans="2:34" x14ac:dyDescent="0.2">
      <c r="B311" s="5">
        <v>11</v>
      </c>
      <c r="C311" s="5">
        <v>1</v>
      </c>
      <c r="D311" s="4">
        <f t="shared" si="97"/>
        <v>0</v>
      </c>
      <c r="E311" s="4">
        <f t="shared" si="93"/>
        <v>0</v>
      </c>
      <c r="F311" s="4">
        <f>'入力シート（2事業場以降）'!AR393</f>
        <v>0</v>
      </c>
      <c r="G311" s="35">
        <f>'入力シート（2事業場以降）'!J393</f>
        <v>0</v>
      </c>
      <c r="H311" s="35">
        <f>'入力シート（2事業場以降）'!L393</f>
        <v>0</v>
      </c>
      <c r="I311" s="35">
        <f>'入力シート（2事業場以降）'!N393</f>
        <v>0</v>
      </c>
      <c r="J311" s="14">
        <f t="shared" ref="J311:J370" si="105">IF(E311=1,IF(F311=2,K311+L311,G311),0)</f>
        <v>0</v>
      </c>
      <c r="K311" s="14">
        <f t="shared" si="98"/>
        <v>0</v>
      </c>
      <c r="L311" s="14">
        <f t="shared" si="99"/>
        <v>0</v>
      </c>
      <c r="M311" s="44">
        <f t="shared" si="94"/>
        <v>0</v>
      </c>
      <c r="N311" s="4">
        <f>IF(AND(入力シート!$F$22&gt;=中間シート!B311,'入力シート（2事業場以降）'!AR165=1),1,0)</f>
        <v>0</v>
      </c>
      <c r="W311" s="34" t="str">
        <f t="shared" ca="1" si="95"/>
        <v>OK</v>
      </c>
      <c r="X311" t="str">
        <f t="shared" ca="1" si="100"/>
        <v>OK</v>
      </c>
      <c r="Y311">
        <f t="shared" si="104"/>
        <v>0</v>
      </c>
      <c r="Z311">
        <f t="shared" si="102"/>
        <v>0</v>
      </c>
      <c r="AA311" t="s">
        <v>166</v>
      </c>
      <c r="AB311" t="s">
        <v>167</v>
      </c>
      <c r="AC311" t="s">
        <v>168</v>
      </c>
      <c r="AD311" t="s">
        <v>169</v>
      </c>
      <c r="AE311" t="s">
        <v>170</v>
      </c>
      <c r="AF311" t="s">
        <v>173</v>
      </c>
      <c r="AG311" t="s">
        <v>171</v>
      </c>
      <c r="AH311" t="s">
        <v>172</v>
      </c>
    </row>
    <row r="312" spans="2:34" x14ac:dyDescent="0.2">
      <c r="B312" s="5">
        <v>11</v>
      </c>
      <c r="C312" s="5">
        <v>2</v>
      </c>
      <c r="D312" s="4">
        <f t="shared" si="97"/>
        <v>0</v>
      </c>
      <c r="E312" s="4">
        <f t="shared" si="93"/>
        <v>0</v>
      </c>
      <c r="F312" s="4">
        <f>'入力シート（2事業場以降）'!AR395</f>
        <v>0</v>
      </c>
      <c r="G312" s="35">
        <f>'入力シート（2事業場以降）'!J395</f>
        <v>0</v>
      </c>
      <c r="H312" s="35">
        <f>'入力シート（2事業場以降）'!L395</f>
        <v>0</v>
      </c>
      <c r="I312" s="35">
        <f>'入力シート（2事業場以降）'!N395</f>
        <v>0</v>
      </c>
      <c r="J312" s="14">
        <f t="shared" si="105"/>
        <v>0</v>
      </c>
      <c r="K312" s="14">
        <f t="shared" si="98"/>
        <v>0</v>
      </c>
      <c r="L312" s="14">
        <f t="shared" si="99"/>
        <v>0</v>
      </c>
      <c r="M312" s="44">
        <f t="shared" si="94"/>
        <v>0</v>
      </c>
      <c r="N312" s="4">
        <f>IF(AND(入力シート!$F$22&gt;=中間シート!B312,'入力シート（2事業場以降）'!AR167=1),1,0)</f>
        <v>0</v>
      </c>
      <c r="W312" s="34" t="str">
        <f t="shared" ca="1" si="95"/>
        <v>OK</v>
      </c>
      <c r="X312" t="str">
        <f t="shared" ca="1" si="100"/>
        <v>OK</v>
      </c>
      <c r="Y312">
        <f t="shared" si="104"/>
        <v>0</v>
      </c>
      <c r="Z312">
        <f t="shared" si="102"/>
        <v>0</v>
      </c>
      <c r="AA312" s="18"/>
      <c r="AB312" t="s">
        <v>167</v>
      </c>
      <c r="AC312" t="s">
        <v>168</v>
      </c>
      <c r="AD312" t="s">
        <v>169</v>
      </c>
      <c r="AE312" t="s">
        <v>170</v>
      </c>
      <c r="AF312" t="s">
        <v>173</v>
      </c>
      <c r="AG312" t="s">
        <v>171</v>
      </c>
      <c r="AH312" t="s">
        <v>172</v>
      </c>
    </row>
    <row r="313" spans="2:34" x14ac:dyDescent="0.2">
      <c r="B313" s="5">
        <v>11</v>
      </c>
      <c r="C313" s="5">
        <v>3</v>
      </c>
      <c r="D313" s="4">
        <f t="shared" si="97"/>
        <v>0</v>
      </c>
      <c r="E313" s="4">
        <f t="shared" ref="E313:E344" si="106">IF(AND(D313=1,Y219=0,Z219=0),1,0)</f>
        <v>0</v>
      </c>
      <c r="F313" s="4">
        <f>'入力シート（2事業場以降）'!AR397</f>
        <v>0</v>
      </c>
      <c r="G313" s="35">
        <f>'入力シート（2事業場以降）'!J397</f>
        <v>0</v>
      </c>
      <c r="H313" s="35">
        <f>'入力シート（2事業場以降）'!L397</f>
        <v>0</v>
      </c>
      <c r="I313" s="35">
        <f>'入力シート（2事業場以降）'!N397</f>
        <v>0</v>
      </c>
      <c r="J313" s="14">
        <f t="shared" si="105"/>
        <v>0</v>
      </c>
      <c r="K313" s="14">
        <f t="shared" si="98"/>
        <v>0</v>
      </c>
      <c r="L313" s="14">
        <f t="shared" si="99"/>
        <v>0</v>
      </c>
      <c r="M313" s="44">
        <f t="shared" ref="M313:M344" si="107">IF(C313=1,SUM(K313:L315),M312)</f>
        <v>0</v>
      </c>
      <c r="N313" s="4">
        <f>IF(AND(入力シート!$F$22&gt;=中間シート!B313,'入力シート（2事業場以降）'!AR169=1),1,0)</f>
        <v>0</v>
      </c>
      <c r="W313" s="34" t="str">
        <f t="shared" ref="W313:W344" ca="1" si="108">IF(OR(X313=$V$1,X313=""),$V$1,"NG")</f>
        <v>OK</v>
      </c>
      <c r="X313" t="str">
        <f t="shared" ca="1" si="100"/>
        <v>OK</v>
      </c>
      <c r="Y313">
        <f t="shared" si="104"/>
        <v>0</v>
      </c>
      <c r="Z313">
        <f t="shared" si="102"/>
        <v>0</v>
      </c>
      <c r="AA313" s="18"/>
      <c r="AB313" t="s">
        <v>167</v>
      </c>
      <c r="AC313" t="s">
        <v>168</v>
      </c>
      <c r="AD313" t="s">
        <v>169</v>
      </c>
      <c r="AE313" t="s">
        <v>170</v>
      </c>
      <c r="AF313" t="s">
        <v>173</v>
      </c>
      <c r="AG313" t="s">
        <v>171</v>
      </c>
      <c r="AH313" t="s">
        <v>172</v>
      </c>
    </row>
    <row r="314" spans="2:34" x14ac:dyDescent="0.2">
      <c r="B314" s="5">
        <v>12</v>
      </c>
      <c r="C314" s="5">
        <v>1</v>
      </c>
      <c r="D314" s="4">
        <f t="shared" ref="D314:D345" si="109">IF(B314&lt;=$G$3,1,0)</f>
        <v>0</v>
      </c>
      <c r="E314" s="4">
        <f t="shared" si="106"/>
        <v>0</v>
      </c>
      <c r="F314" s="4">
        <f>'入力シート（2事業場以降）'!AR400</f>
        <v>0</v>
      </c>
      <c r="G314" s="35">
        <f>'入力シート（2事業場以降）'!J400</f>
        <v>0</v>
      </c>
      <c r="H314" s="35">
        <f>'入力シート（2事業場以降）'!L400</f>
        <v>0</v>
      </c>
      <c r="I314" s="35">
        <f>'入力シート（2事業場以降）'!N400</f>
        <v>0</v>
      </c>
      <c r="J314" s="14">
        <f t="shared" si="105"/>
        <v>0</v>
      </c>
      <c r="K314" s="14">
        <f t="shared" si="98"/>
        <v>0</v>
      </c>
      <c r="L314" s="14">
        <f t="shared" si="99"/>
        <v>0</v>
      </c>
      <c r="M314" s="44">
        <f t="shared" si="107"/>
        <v>0</v>
      </c>
      <c r="N314" s="4">
        <f>IF(AND(入力シート!$F$22&gt;=中間シート!B314,'入力シート（2事業場以降）'!AR172=1),1,0)</f>
        <v>0</v>
      </c>
      <c r="W314" s="34" t="str">
        <f t="shared" ca="1" si="108"/>
        <v>OK</v>
      </c>
      <c r="X314" t="str">
        <f t="shared" ca="1" si="100"/>
        <v>OK</v>
      </c>
      <c r="Y314">
        <f t="shared" si="104"/>
        <v>0</v>
      </c>
      <c r="Z314">
        <f t="shared" si="102"/>
        <v>0</v>
      </c>
      <c r="AA314" t="s">
        <v>166</v>
      </c>
      <c r="AB314" t="s">
        <v>167</v>
      </c>
      <c r="AC314" t="s">
        <v>168</v>
      </c>
      <c r="AD314" t="s">
        <v>169</v>
      </c>
      <c r="AE314" t="s">
        <v>170</v>
      </c>
      <c r="AF314" t="s">
        <v>173</v>
      </c>
      <c r="AG314" t="s">
        <v>171</v>
      </c>
      <c r="AH314" t="s">
        <v>172</v>
      </c>
    </row>
    <row r="315" spans="2:34" x14ac:dyDescent="0.2">
      <c r="B315" s="5">
        <v>12</v>
      </c>
      <c r="C315" s="5">
        <v>2</v>
      </c>
      <c r="D315" s="4">
        <f t="shared" si="109"/>
        <v>0</v>
      </c>
      <c r="E315" s="4">
        <f t="shared" si="106"/>
        <v>0</v>
      </c>
      <c r="F315" s="4">
        <f>'入力シート（2事業場以降）'!AR402</f>
        <v>0</v>
      </c>
      <c r="G315" s="35">
        <f>'入力シート（2事業場以降）'!J402</f>
        <v>0</v>
      </c>
      <c r="H315" s="35">
        <f>'入力シート（2事業場以降）'!L402</f>
        <v>0</v>
      </c>
      <c r="I315" s="35">
        <f>'入力シート（2事業場以降）'!N402</f>
        <v>0</v>
      </c>
      <c r="J315" s="14">
        <f t="shared" si="105"/>
        <v>0</v>
      </c>
      <c r="K315" s="14">
        <f t="shared" si="98"/>
        <v>0</v>
      </c>
      <c r="L315" s="14">
        <f t="shared" si="99"/>
        <v>0</v>
      </c>
      <c r="M315" s="44">
        <f t="shared" si="107"/>
        <v>0</v>
      </c>
      <c r="N315" s="4">
        <f>IF(AND(入力シート!$F$22&gt;=中間シート!B315,'入力シート（2事業場以降）'!AR174=1),1,0)</f>
        <v>0</v>
      </c>
      <c r="W315" s="34" t="str">
        <f t="shared" ca="1" si="108"/>
        <v>OK</v>
      </c>
      <c r="X315" t="str">
        <f t="shared" ca="1" si="100"/>
        <v>OK</v>
      </c>
      <c r="Y315">
        <f t="shared" si="104"/>
        <v>0</v>
      </c>
      <c r="Z315">
        <f t="shared" si="102"/>
        <v>0</v>
      </c>
      <c r="AA315" s="18"/>
      <c r="AB315" t="s">
        <v>167</v>
      </c>
      <c r="AC315" t="s">
        <v>168</v>
      </c>
      <c r="AD315" t="s">
        <v>169</v>
      </c>
      <c r="AE315" t="s">
        <v>170</v>
      </c>
      <c r="AF315" t="s">
        <v>173</v>
      </c>
      <c r="AG315" t="s">
        <v>171</v>
      </c>
      <c r="AH315" t="s">
        <v>172</v>
      </c>
    </row>
    <row r="316" spans="2:34" x14ac:dyDescent="0.2">
      <c r="B316" s="5">
        <v>12</v>
      </c>
      <c r="C316" s="5">
        <v>3</v>
      </c>
      <c r="D316" s="4">
        <f t="shared" si="109"/>
        <v>0</v>
      </c>
      <c r="E316" s="4">
        <f t="shared" si="106"/>
        <v>0</v>
      </c>
      <c r="F316" s="4">
        <f>'入力シート（2事業場以降）'!AR404</f>
        <v>0</v>
      </c>
      <c r="G316" s="35">
        <f>'入力シート（2事業場以降）'!J404</f>
        <v>0</v>
      </c>
      <c r="H316" s="35">
        <f>'入力シート（2事業場以降）'!L404</f>
        <v>0</v>
      </c>
      <c r="I316" s="35">
        <f>'入力シート（2事業場以降）'!N404</f>
        <v>0</v>
      </c>
      <c r="J316" s="14">
        <f t="shared" si="105"/>
        <v>0</v>
      </c>
      <c r="K316" s="14">
        <f t="shared" si="98"/>
        <v>0</v>
      </c>
      <c r="L316" s="14">
        <f t="shared" si="99"/>
        <v>0</v>
      </c>
      <c r="M316" s="44">
        <f t="shared" si="107"/>
        <v>0</v>
      </c>
      <c r="N316" s="4">
        <f>IF(AND(入力シート!$F$22&gt;=中間シート!B316,'入力シート（2事業場以降）'!AR176=1),1,0)</f>
        <v>0</v>
      </c>
      <c r="W316" s="34" t="str">
        <f t="shared" ca="1" si="108"/>
        <v>OK</v>
      </c>
      <c r="X316" t="str">
        <f t="shared" ca="1" si="100"/>
        <v>OK</v>
      </c>
      <c r="Y316">
        <f t="shared" si="104"/>
        <v>0</v>
      </c>
      <c r="Z316">
        <f t="shared" si="102"/>
        <v>0</v>
      </c>
      <c r="AA316" s="18"/>
      <c r="AB316" t="s">
        <v>167</v>
      </c>
      <c r="AC316" t="s">
        <v>168</v>
      </c>
      <c r="AD316" t="s">
        <v>169</v>
      </c>
      <c r="AE316" t="s">
        <v>170</v>
      </c>
      <c r="AF316" t="s">
        <v>173</v>
      </c>
      <c r="AG316" t="s">
        <v>171</v>
      </c>
      <c r="AH316" t="s">
        <v>172</v>
      </c>
    </row>
    <row r="317" spans="2:34" x14ac:dyDescent="0.2">
      <c r="B317" s="5">
        <v>13</v>
      </c>
      <c r="C317" s="5">
        <v>1</v>
      </c>
      <c r="D317" s="4">
        <f t="shared" si="109"/>
        <v>0</v>
      </c>
      <c r="E317" s="4">
        <f t="shared" si="106"/>
        <v>0</v>
      </c>
      <c r="F317" s="4">
        <f>'入力シート（2事業場以降）'!AR407</f>
        <v>0</v>
      </c>
      <c r="G317" s="35">
        <f>'入力シート（2事業場以降）'!J407</f>
        <v>0</v>
      </c>
      <c r="H317" s="35">
        <f>'入力シート（2事業場以降）'!L407</f>
        <v>0</v>
      </c>
      <c r="I317" s="35">
        <f>'入力シート（2事業場以降）'!N407</f>
        <v>0</v>
      </c>
      <c r="J317" s="14">
        <f t="shared" si="105"/>
        <v>0</v>
      </c>
      <c r="K317" s="14">
        <f t="shared" si="98"/>
        <v>0</v>
      </c>
      <c r="L317" s="14">
        <f t="shared" si="99"/>
        <v>0</v>
      </c>
      <c r="M317" s="44">
        <f t="shared" si="107"/>
        <v>0</v>
      </c>
      <c r="N317" s="4">
        <f>IF(AND(入力シート!$F$22&gt;=中間シート!B317,'入力シート（2事業場以降）'!AR179=1),1,0)</f>
        <v>0</v>
      </c>
      <c r="W317" s="34" t="str">
        <f t="shared" ca="1" si="108"/>
        <v>OK</v>
      </c>
      <c r="X317" t="str">
        <f t="shared" ca="1" si="100"/>
        <v>OK</v>
      </c>
      <c r="Y317">
        <f t="shared" si="104"/>
        <v>0</v>
      </c>
      <c r="Z317">
        <f t="shared" si="102"/>
        <v>0</v>
      </c>
      <c r="AA317" t="s">
        <v>166</v>
      </c>
      <c r="AB317" t="s">
        <v>167</v>
      </c>
      <c r="AC317" t="s">
        <v>168</v>
      </c>
      <c r="AD317" t="s">
        <v>169</v>
      </c>
      <c r="AE317" t="s">
        <v>170</v>
      </c>
      <c r="AF317" t="s">
        <v>173</v>
      </c>
      <c r="AG317" t="s">
        <v>171</v>
      </c>
      <c r="AH317" t="s">
        <v>172</v>
      </c>
    </row>
    <row r="318" spans="2:34" x14ac:dyDescent="0.2">
      <c r="B318" s="5">
        <v>13</v>
      </c>
      <c r="C318" s="5">
        <v>2</v>
      </c>
      <c r="D318" s="4">
        <f t="shared" si="109"/>
        <v>0</v>
      </c>
      <c r="E318" s="4">
        <f t="shared" si="106"/>
        <v>0</v>
      </c>
      <c r="F318" s="4">
        <f>'入力シート（2事業場以降）'!AR409</f>
        <v>0</v>
      </c>
      <c r="G318" s="35">
        <f>'入力シート（2事業場以降）'!J409</f>
        <v>0</v>
      </c>
      <c r="H318" s="35">
        <f>'入力シート（2事業場以降）'!L409</f>
        <v>0</v>
      </c>
      <c r="I318" s="35">
        <f>'入力シート（2事業場以降）'!N409</f>
        <v>0</v>
      </c>
      <c r="J318" s="14">
        <f t="shared" si="105"/>
        <v>0</v>
      </c>
      <c r="K318" s="14">
        <f t="shared" si="98"/>
        <v>0</v>
      </c>
      <c r="L318" s="14">
        <f t="shared" si="99"/>
        <v>0</v>
      </c>
      <c r="M318" s="44">
        <f t="shared" si="107"/>
        <v>0</v>
      </c>
      <c r="N318" s="4">
        <f>IF(AND(入力シート!$F$22&gt;=中間シート!B318,'入力シート（2事業場以降）'!AR181=1),1,0)</f>
        <v>0</v>
      </c>
      <c r="W318" s="34" t="str">
        <f t="shared" ca="1" si="108"/>
        <v>OK</v>
      </c>
      <c r="X318" t="str">
        <f t="shared" ca="1" si="100"/>
        <v>OK</v>
      </c>
      <c r="Y318">
        <f t="shared" si="104"/>
        <v>0</v>
      </c>
      <c r="Z318">
        <f t="shared" si="102"/>
        <v>0</v>
      </c>
      <c r="AA318" s="18"/>
      <c r="AB318" t="s">
        <v>167</v>
      </c>
      <c r="AC318" t="s">
        <v>168</v>
      </c>
      <c r="AD318" t="s">
        <v>169</v>
      </c>
      <c r="AE318" t="s">
        <v>170</v>
      </c>
      <c r="AF318" t="s">
        <v>173</v>
      </c>
      <c r="AG318" t="s">
        <v>171</v>
      </c>
      <c r="AH318" t="s">
        <v>172</v>
      </c>
    </row>
    <row r="319" spans="2:34" x14ac:dyDescent="0.2">
      <c r="B319" s="5">
        <v>13</v>
      </c>
      <c r="C319" s="5">
        <v>3</v>
      </c>
      <c r="D319" s="4">
        <f t="shared" si="109"/>
        <v>0</v>
      </c>
      <c r="E319" s="4">
        <f t="shared" si="106"/>
        <v>0</v>
      </c>
      <c r="F319" s="4">
        <f>'入力シート（2事業場以降）'!AR411</f>
        <v>0</v>
      </c>
      <c r="G319" s="35">
        <f>'入力シート（2事業場以降）'!J411</f>
        <v>0</v>
      </c>
      <c r="H319" s="35">
        <f>'入力シート（2事業場以降）'!L411</f>
        <v>0</v>
      </c>
      <c r="I319" s="35">
        <f>'入力シート（2事業場以降）'!N411</f>
        <v>0</v>
      </c>
      <c r="J319" s="14">
        <f t="shared" si="105"/>
        <v>0</v>
      </c>
      <c r="K319" s="14">
        <f t="shared" si="98"/>
        <v>0</v>
      </c>
      <c r="L319" s="14">
        <f t="shared" si="99"/>
        <v>0</v>
      </c>
      <c r="M319" s="44">
        <f t="shared" si="107"/>
        <v>0</v>
      </c>
      <c r="N319" s="4">
        <f>IF(AND(入力シート!$F$22&gt;=中間シート!B319,'入力シート（2事業場以降）'!AR183=1),1,0)</f>
        <v>0</v>
      </c>
      <c r="W319" s="34" t="str">
        <f t="shared" ca="1" si="108"/>
        <v>OK</v>
      </c>
      <c r="X319" t="str">
        <f t="shared" ca="1" si="100"/>
        <v>OK</v>
      </c>
      <c r="Y319">
        <f t="shared" si="104"/>
        <v>0</v>
      </c>
      <c r="Z319">
        <f t="shared" si="102"/>
        <v>0</v>
      </c>
      <c r="AA319" s="18"/>
      <c r="AB319" t="s">
        <v>167</v>
      </c>
      <c r="AC319" t="s">
        <v>168</v>
      </c>
      <c r="AD319" t="s">
        <v>169</v>
      </c>
      <c r="AE319" t="s">
        <v>170</v>
      </c>
      <c r="AF319" t="s">
        <v>173</v>
      </c>
      <c r="AG319" t="s">
        <v>171</v>
      </c>
      <c r="AH319" t="s">
        <v>172</v>
      </c>
    </row>
    <row r="320" spans="2:34" x14ac:dyDescent="0.2">
      <c r="B320" s="5">
        <v>14</v>
      </c>
      <c r="C320" s="5">
        <v>1</v>
      </c>
      <c r="D320" s="4">
        <f t="shared" si="109"/>
        <v>0</v>
      </c>
      <c r="E320" s="4">
        <f t="shared" si="106"/>
        <v>0</v>
      </c>
      <c r="F320" s="4">
        <f>'入力シート（2事業場以降）'!AR414</f>
        <v>0</v>
      </c>
      <c r="G320" s="35">
        <f>'入力シート（2事業場以降）'!J414</f>
        <v>0</v>
      </c>
      <c r="H320" s="35">
        <f>'入力シート（2事業場以降）'!L414</f>
        <v>0</v>
      </c>
      <c r="I320" s="35">
        <f>'入力シート（2事業場以降）'!N414</f>
        <v>0</v>
      </c>
      <c r="J320" s="14">
        <f t="shared" si="105"/>
        <v>0</v>
      </c>
      <c r="K320" s="14">
        <f t="shared" si="98"/>
        <v>0</v>
      </c>
      <c r="L320" s="14">
        <f t="shared" si="99"/>
        <v>0</v>
      </c>
      <c r="M320" s="44">
        <f t="shared" si="107"/>
        <v>0</v>
      </c>
      <c r="N320" s="4">
        <f>IF(AND(入力シート!$F$22&gt;=中間シート!B320,'入力シート（2事業場以降）'!AR186=1),1,0)</f>
        <v>0</v>
      </c>
      <c r="W320" s="34" t="str">
        <f t="shared" ca="1" si="108"/>
        <v>OK</v>
      </c>
      <c r="X320" t="str">
        <f t="shared" ca="1" si="100"/>
        <v>OK</v>
      </c>
      <c r="Y320">
        <f t="shared" si="104"/>
        <v>0</v>
      </c>
      <c r="Z320">
        <f t="shared" si="102"/>
        <v>0</v>
      </c>
      <c r="AA320" t="s">
        <v>166</v>
      </c>
      <c r="AB320" t="s">
        <v>167</v>
      </c>
      <c r="AC320" t="s">
        <v>168</v>
      </c>
      <c r="AD320" t="s">
        <v>169</v>
      </c>
      <c r="AE320" t="s">
        <v>170</v>
      </c>
      <c r="AF320" t="s">
        <v>173</v>
      </c>
      <c r="AG320" t="s">
        <v>171</v>
      </c>
      <c r="AH320" t="s">
        <v>172</v>
      </c>
    </row>
    <row r="321" spans="2:34" x14ac:dyDescent="0.2">
      <c r="B321" s="5">
        <v>14</v>
      </c>
      <c r="C321" s="5">
        <v>2</v>
      </c>
      <c r="D321" s="4">
        <f t="shared" si="109"/>
        <v>0</v>
      </c>
      <c r="E321" s="4">
        <f t="shared" si="106"/>
        <v>0</v>
      </c>
      <c r="F321" s="4">
        <f>'入力シート（2事業場以降）'!AR416</f>
        <v>0</v>
      </c>
      <c r="G321" s="35">
        <f>'入力シート（2事業場以降）'!J416</f>
        <v>0</v>
      </c>
      <c r="H321" s="35">
        <f>'入力シート（2事業場以降）'!L416</f>
        <v>0</v>
      </c>
      <c r="I321" s="35">
        <f>'入力シート（2事業場以降）'!N416</f>
        <v>0</v>
      </c>
      <c r="J321" s="14">
        <f t="shared" si="105"/>
        <v>0</v>
      </c>
      <c r="K321" s="14">
        <f t="shared" si="98"/>
        <v>0</v>
      </c>
      <c r="L321" s="14">
        <f t="shared" si="99"/>
        <v>0</v>
      </c>
      <c r="M321" s="44">
        <f t="shared" si="107"/>
        <v>0</v>
      </c>
      <c r="N321" s="4">
        <f>IF(AND(入力シート!$F$22&gt;=中間シート!B321,'入力シート（2事業場以降）'!AR188=1),1,0)</f>
        <v>0</v>
      </c>
      <c r="W321" s="34" t="str">
        <f t="shared" ca="1" si="108"/>
        <v>OK</v>
      </c>
      <c r="X321" t="str">
        <f t="shared" ca="1" si="100"/>
        <v>OK</v>
      </c>
      <c r="Y321">
        <f t="shared" si="104"/>
        <v>0</v>
      </c>
      <c r="Z321">
        <f t="shared" si="102"/>
        <v>0</v>
      </c>
      <c r="AA321" s="18"/>
      <c r="AB321" t="s">
        <v>167</v>
      </c>
      <c r="AC321" t="s">
        <v>168</v>
      </c>
      <c r="AD321" t="s">
        <v>169</v>
      </c>
      <c r="AE321" t="s">
        <v>170</v>
      </c>
      <c r="AF321" t="s">
        <v>173</v>
      </c>
      <c r="AG321" t="s">
        <v>171</v>
      </c>
      <c r="AH321" t="s">
        <v>172</v>
      </c>
    </row>
    <row r="322" spans="2:34" x14ac:dyDescent="0.2">
      <c r="B322" s="5">
        <v>14</v>
      </c>
      <c r="C322" s="5">
        <v>3</v>
      </c>
      <c r="D322" s="4">
        <f t="shared" si="109"/>
        <v>0</v>
      </c>
      <c r="E322" s="4">
        <f t="shared" si="106"/>
        <v>0</v>
      </c>
      <c r="F322" s="4">
        <f>'入力シート（2事業場以降）'!AR418</f>
        <v>0</v>
      </c>
      <c r="G322" s="35">
        <f>'入力シート（2事業場以降）'!J418</f>
        <v>0</v>
      </c>
      <c r="H322" s="35">
        <f>'入力シート（2事業場以降）'!L418</f>
        <v>0</v>
      </c>
      <c r="I322" s="35">
        <f>'入力シート（2事業場以降）'!N418</f>
        <v>0</v>
      </c>
      <c r="J322" s="14">
        <f t="shared" si="105"/>
        <v>0</v>
      </c>
      <c r="K322" s="14">
        <f t="shared" si="98"/>
        <v>0</v>
      </c>
      <c r="L322" s="14">
        <f t="shared" si="99"/>
        <v>0</v>
      </c>
      <c r="M322" s="44">
        <f t="shared" si="107"/>
        <v>0</v>
      </c>
      <c r="N322" s="4">
        <f>IF(AND(入力シート!$F$22&gt;=中間シート!B322,'入力シート（2事業場以降）'!AR190=1),1,0)</f>
        <v>0</v>
      </c>
      <c r="W322" s="34" t="str">
        <f t="shared" ca="1" si="108"/>
        <v>OK</v>
      </c>
      <c r="X322" t="str">
        <f t="shared" ca="1" si="100"/>
        <v>OK</v>
      </c>
      <c r="Y322">
        <f t="shared" si="104"/>
        <v>0</v>
      </c>
      <c r="Z322">
        <f t="shared" si="102"/>
        <v>0</v>
      </c>
      <c r="AA322" s="18"/>
      <c r="AB322" t="s">
        <v>167</v>
      </c>
      <c r="AC322" t="s">
        <v>168</v>
      </c>
      <c r="AD322" t="s">
        <v>169</v>
      </c>
      <c r="AE322" t="s">
        <v>170</v>
      </c>
      <c r="AF322" t="s">
        <v>173</v>
      </c>
      <c r="AG322" t="s">
        <v>171</v>
      </c>
      <c r="AH322" t="s">
        <v>172</v>
      </c>
    </row>
    <row r="323" spans="2:34" x14ac:dyDescent="0.2">
      <c r="B323" s="5">
        <v>15</v>
      </c>
      <c r="C323" s="5">
        <v>1</v>
      </c>
      <c r="D323" s="4">
        <f t="shared" si="109"/>
        <v>0</v>
      </c>
      <c r="E323" s="4">
        <f t="shared" si="106"/>
        <v>0</v>
      </c>
      <c r="F323" s="4">
        <f>'入力シート（2事業場以降）'!AR421</f>
        <v>0</v>
      </c>
      <c r="G323" s="35">
        <f>'入力シート（2事業場以降）'!J421</f>
        <v>0</v>
      </c>
      <c r="H323" s="35">
        <f>'入力シート（2事業場以降）'!L421</f>
        <v>0</v>
      </c>
      <c r="I323" s="35">
        <f>'入力シート（2事業場以降）'!N421</f>
        <v>0</v>
      </c>
      <c r="J323" s="14">
        <f t="shared" si="105"/>
        <v>0</v>
      </c>
      <c r="K323" s="14">
        <f t="shared" si="98"/>
        <v>0</v>
      </c>
      <c r="L323" s="14">
        <f t="shared" si="99"/>
        <v>0</v>
      </c>
      <c r="M323" s="44">
        <f t="shared" si="107"/>
        <v>0</v>
      </c>
      <c r="N323" s="4">
        <f>IF(AND(入力シート!$F$22&gt;=中間シート!B323,'入力シート（2事業場以降）'!AR193=1),1,0)</f>
        <v>0</v>
      </c>
      <c r="W323" s="34" t="str">
        <f t="shared" ca="1" si="108"/>
        <v>OK</v>
      </c>
      <c r="X323" t="str">
        <f t="shared" ca="1" si="100"/>
        <v>OK</v>
      </c>
      <c r="Y323">
        <f t="shared" si="104"/>
        <v>0</v>
      </c>
      <c r="Z323">
        <f t="shared" si="102"/>
        <v>0</v>
      </c>
      <c r="AA323" t="s">
        <v>166</v>
      </c>
      <c r="AB323" t="s">
        <v>167</v>
      </c>
      <c r="AC323" t="s">
        <v>168</v>
      </c>
      <c r="AD323" t="s">
        <v>169</v>
      </c>
      <c r="AE323" t="s">
        <v>170</v>
      </c>
      <c r="AF323" t="s">
        <v>173</v>
      </c>
      <c r="AG323" t="s">
        <v>171</v>
      </c>
      <c r="AH323" t="s">
        <v>172</v>
      </c>
    </row>
    <row r="324" spans="2:34" x14ac:dyDescent="0.2">
      <c r="B324" s="5">
        <v>15</v>
      </c>
      <c r="C324" s="5">
        <v>2</v>
      </c>
      <c r="D324" s="4">
        <f t="shared" si="109"/>
        <v>0</v>
      </c>
      <c r="E324" s="4">
        <f t="shared" si="106"/>
        <v>0</v>
      </c>
      <c r="F324" s="4">
        <f>'入力シート（2事業場以降）'!AR423</f>
        <v>0</v>
      </c>
      <c r="G324" s="35">
        <f>'入力シート（2事業場以降）'!J423</f>
        <v>0</v>
      </c>
      <c r="H324" s="35">
        <f>'入力シート（2事業場以降）'!L423</f>
        <v>0</v>
      </c>
      <c r="I324" s="35">
        <f>'入力シート（2事業場以降）'!N423</f>
        <v>0</v>
      </c>
      <c r="J324" s="14">
        <f t="shared" si="105"/>
        <v>0</v>
      </c>
      <c r="K324" s="14">
        <f t="shared" si="98"/>
        <v>0</v>
      </c>
      <c r="L324" s="14">
        <f t="shared" si="99"/>
        <v>0</v>
      </c>
      <c r="M324" s="44">
        <f t="shared" si="107"/>
        <v>0</v>
      </c>
      <c r="N324" s="4">
        <f>IF(AND(入力シート!$F$22&gt;=中間シート!B324,'入力シート（2事業場以降）'!AR195=1),1,0)</f>
        <v>0</v>
      </c>
      <c r="W324" s="34" t="str">
        <f t="shared" ca="1" si="108"/>
        <v>OK</v>
      </c>
      <c r="X324" t="str">
        <f t="shared" ca="1" si="100"/>
        <v>OK</v>
      </c>
      <c r="Y324">
        <f t="shared" si="104"/>
        <v>0</v>
      </c>
      <c r="Z324">
        <f t="shared" si="102"/>
        <v>0</v>
      </c>
      <c r="AA324" s="18"/>
      <c r="AB324" t="s">
        <v>167</v>
      </c>
      <c r="AC324" t="s">
        <v>168</v>
      </c>
      <c r="AD324" t="s">
        <v>169</v>
      </c>
      <c r="AE324" t="s">
        <v>170</v>
      </c>
      <c r="AF324" t="s">
        <v>173</v>
      </c>
      <c r="AG324" t="s">
        <v>171</v>
      </c>
      <c r="AH324" t="s">
        <v>172</v>
      </c>
    </row>
    <row r="325" spans="2:34" x14ac:dyDescent="0.2">
      <c r="B325" s="5">
        <v>15</v>
      </c>
      <c r="C325" s="5">
        <v>3</v>
      </c>
      <c r="D325" s="4">
        <f t="shared" si="109"/>
        <v>0</v>
      </c>
      <c r="E325" s="4">
        <f t="shared" si="106"/>
        <v>0</v>
      </c>
      <c r="F325" s="4">
        <f>'入力シート（2事業場以降）'!AR425</f>
        <v>0</v>
      </c>
      <c r="G325" s="35">
        <f>'入力シート（2事業場以降）'!J425</f>
        <v>0</v>
      </c>
      <c r="H325" s="35">
        <f>'入力シート（2事業場以降）'!L425</f>
        <v>0</v>
      </c>
      <c r="I325" s="35">
        <f>'入力シート（2事業場以降）'!N425</f>
        <v>0</v>
      </c>
      <c r="J325" s="14">
        <f t="shared" si="105"/>
        <v>0</v>
      </c>
      <c r="K325" s="14">
        <f t="shared" si="98"/>
        <v>0</v>
      </c>
      <c r="L325" s="14">
        <f t="shared" si="99"/>
        <v>0</v>
      </c>
      <c r="M325" s="44">
        <f t="shared" si="107"/>
        <v>0</v>
      </c>
      <c r="N325" s="4">
        <f>IF(AND(入力シート!$F$22&gt;=中間シート!B325,'入力シート（2事業場以降）'!AR197=1),1,0)</f>
        <v>0</v>
      </c>
      <c r="W325" s="34" t="str">
        <f t="shared" ca="1" si="108"/>
        <v>OK</v>
      </c>
      <c r="X325" t="str">
        <f t="shared" ca="1" si="100"/>
        <v>OK</v>
      </c>
      <c r="Y325">
        <f t="shared" si="104"/>
        <v>0</v>
      </c>
      <c r="Z325">
        <f t="shared" si="102"/>
        <v>0</v>
      </c>
      <c r="AA325" s="18"/>
      <c r="AB325" t="s">
        <v>167</v>
      </c>
      <c r="AC325" t="s">
        <v>168</v>
      </c>
      <c r="AD325" t="s">
        <v>169</v>
      </c>
      <c r="AE325" t="s">
        <v>170</v>
      </c>
      <c r="AF325" t="s">
        <v>173</v>
      </c>
      <c r="AG325" t="s">
        <v>171</v>
      </c>
      <c r="AH325" t="s">
        <v>172</v>
      </c>
    </row>
    <row r="326" spans="2:34" x14ac:dyDescent="0.2">
      <c r="B326" s="5">
        <v>16</v>
      </c>
      <c r="C326" s="5">
        <v>1</v>
      </c>
      <c r="D326" s="4">
        <f t="shared" si="109"/>
        <v>0</v>
      </c>
      <c r="E326" s="4">
        <f t="shared" si="106"/>
        <v>0</v>
      </c>
      <c r="F326" s="4">
        <f>'入力シート（2事業場以降）'!AR428</f>
        <v>0</v>
      </c>
      <c r="G326" s="35">
        <f>'入力シート（2事業場以降）'!J428</f>
        <v>0</v>
      </c>
      <c r="H326" s="35">
        <f>'入力シート（2事業場以降）'!L428</f>
        <v>0</v>
      </c>
      <c r="I326" s="35">
        <f>'入力シート（2事業場以降）'!N428</f>
        <v>0</v>
      </c>
      <c r="J326" s="14">
        <f t="shared" si="105"/>
        <v>0</v>
      </c>
      <c r="K326" s="14">
        <f t="shared" si="98"/>
        <v>0</v>
      </c>
      <c r="L326" s="14">
        <f t="shared" si="99"/>
        <v>0</v>
      </c>
      <c r="M326" s="44">
        <f t="shared" si="107"/>
        <v>0</v>
      </c>
      <c r="N326" s="4">
        <f>IF(AND(入力シート!$F$22&gt;=中間シート!B326,'入力シート（2事業場以降）'!AR200=1),1,0)</f>
        <v>0</v>
      </c>
      <c r="W326" s="34" t="str">
        <f t="shared" ca="1" si="108"/>
        <v>OK</v>
      </c>
      <c r="X326" t="str">
        <f t="shared" ca="1" si="100"/>
        <v>OK</v>
      </c>
      <c r="Y326">
        <f t="shared" si="104"/>
        <v>0</v>
      </c>
      <c r="Z326">
        <f t="shared" si="102"/>
        <v>0</v>
      </c>
      <c r="AA326" t="s">
        <v>166</v>
      </c>
      <c r="AB326" t="s">
        <v>167</v>
      </c>
      <c r="AC326" t="s">
        <v>168</v>
      </c>
      <c r="AD326" t="s">
        <v>169</v>
      </c>
      <c r="AE326" t="s">
        <v>170</v>
      </c>
      <c r="AF326" t="s">
        <v>173</v>
      </c>
      <c r="AG326" t="s">
        <v>171</v>
      </c>
      <c r="AH326" t="s">
        <v>172</v>
      </c>
    </row>
    <row r="327" spans="2:34" x14ac:dyDescent="0.2">
      <c r="B327" s="5">
        <v>16</v>
      </c>
      <c r="C327" s="5">
        <v>2</v>
      </c>
      <c r="D327" s="4">
        <f t="shared" si="109"/>
        <v>0</v>
      </c>
      <c r="E327" s="4">
        <f t="shared" si="106"/>
        <v>0</v>
      </c>
      <c r="F327" s="4">
        <f>'入力シート（2事業場以降）'!AR430</f>
        <v>0</v>
      </c>
      <c r="G327" s="35">
        <f>'入力シート（2事業場以降）'!J430</f>
        <v>0</v>
      </c>
      <c r="H327" s="35">
        <f>'入力シート（2事業場以降）'!L430</f>
        <v>0</v>
      </c>
      <c r="I327" s="35">
        <f>'入力シート（2事業場以降）'!N430</f>
        <v>0</v>
      </c>
      <c r="J327" s="14">
        <f t="shared" si="105"/>
        <v>0</v>
      </c>
      <c r="K327" s="14">
        <f t="shared" si="98"/>
        <v>0</v>
      </c>
      <c r="L327" s="14">
        <f t="shared" si="99"/>
        <v>0</v>
      </c>
      <c r="M327" s="44">
        <f t="shared" si="107"/>
        <v>0</v>
      </c>
      <c r="N327" s="4">
        <f>IF(AND(入力シート!$F$22&gt;=中間シート!B327,'入力シート（2事業場以降）'!AR202=1),1,0)</f>
        <v>0</v>
      </c>
      <c r="W327" s="34" t="str">
        <f t="shared" ca="1" si="108"/>
        <v>OK</v>
      </c>
      <c r="X327" t="str">
        <f t="shared" ca="1" si="100"/>
        <v>OK</v>
      </c>
      <c r="Y327">
        <f t="shared" si="104"/>
        <v>0</v>
      </c>
      <c r="Z327">
        <f t="shared" si="102"/>
        <v>0</v>
      </c>
      <c r="AA327" s="18"/>
      <c r="AB327" t="s">
        <v>167</v>
      </c>
      <c r="AC327" t="s">
        <v>168</v>
      </c>
      <c r="AD327" t="s">
        <v>169</v>
      </c>
      <c r="AE327" t="s">
        <v>170</v>
      </c>
      <c r="AF327" t="s">
        <v>173</v>
      </c>
      <c r="AG327" t="s">
        <v>171</v>
      </c>
      <c r="AH327" t="s">
        <v>172</v>
      </c>
    </row>
    <row r="328" spans="2:34" x14ac:dyDescent="0.2">
      <c r="B328" s="5">
        <v>16</v>
      </c>
      <c r="C328" s="5">
        <v>3</v>
      </c>
      <c r="D328" s="4">
        <f t="shared" si="109"/>
        <v>0</v>
      </c>
      <c r="E328" s="4">
        <f t="shared" si="106"/>
        <v>0</v>
      </c>
      <c r="F328" s="4">
        <f>'入力シート（2事業場以降）'!AR432</f>
        <v>0</v>
      </c>
      <c r="G328" s="35">
        <f>'入力シート（2事業場以降）'!J432</f>
        <v>0</v>
      </c>
      <c r="H328" s="35">
        <f>'入力シート（2事業場以降）'!L432</f>
        <v>0</v>
      </c>
      <c r="I328" s="35">
        <f>'入力シート（2事業場以降）'!N432</f>
        <v>0</v>
      </c>
      <c r="J328" s="14">
        <f t="shared" si="105"/>
        <v>0</v>
      </c>
      <c r="K328" s="14">
        <f t="shared" si="98"/>
        <v>0</v>
      </c>
      <c r="L328" s="14">
        <f t="shared" si="99"/>
        <v>0</v>
      </c>
      <c r="M328" s="44">
        <f t="shared" si="107"/>
        <v>0</v>
      </c>
      <c r="N328" s="4">
        <f>IF(AND(入力シート!$F$22&gt;=中間シート!B328,'入力シート（2事業場以降）'!AR204=1),1,0)</f>
        <v>0</v>
      </c>
      <c r="W328" s="34" t="str">
        <f t="shared" ca="1" si="108"/>
        <v>OK</v>
      </c>
      <c r="X328" t="str">
        <f t="shared" ca="1" si="100"/>
        <v>OK</v>
      </c>
      <c r="Y328">
        <f t="shared" si="104"/>
        <v>0</v>
      </c>
      <c r="Z328">
        <f t="shared" si="102"/>
        <v>0</v>
      </c>
      <c r="AA328" s="18"/>
      <c r="AB328" t="s">
        <v>167</v>
      </c>
      <c r="AC328" t="s">
        <v>168</v>
      </c>
      <c r="AD328" t="s">
        <v>169</v>
      </c>
      <c r="AE328" t="s">
        <v>170</v>
      </c>
      <c r="AF328" t="s">
        <v>173</v>
      </c>
      <c r="AG328" t="s">
        <v>171</v>
      </c>
      <c r="AH328" t="s">
        <v>172</v>
      </c>
    </row>
    <row r="329" spans="2:34" x14ac:dyDescent="0.2">
      <c r="B329" s="5">
        <v>17</v>
      </c>
      <c r="C329" s="5">
        <v>1</v>
      </c>
      <c r="D329" s="4">
        <f t="shared" si="109"/>
        <v>0</v>
      </c>
      <c r="E329" s="4">
        <f t="shared" si="106"/>
        <v>0</v>
      </c>
      <c r="F329" s="4">
        <f>'入力シート（2事業場以降）'!AR435</f>
        <v>0</v>
      </c>
      <c r="G329" s="35">
        <f>'入力シート（2事業場以降）'!J435</f>
        <v>0</v>
      </c>
      <c r="H329" s="35">
        <f>'入力シート（2事業場以降）'!L435</f>
        <v>0</v>
      </c>
      <c r="I329" s="35">
        <f>'入力シート（2事業場以降）'!N435</f>
        <v>0</v>
      </c>
      <c r="J329" s="14">
        <f t="shared" si="105"/>
        <v>0</v>
      </c>
      <c r="K329" s="14">
        <f t="shared" si="98"/>
        <v>0</v>
      </c>
      <c r="L329" s="14">
        <f t="shared" si="99"/>
        <v>0</v>
      </c>
      <c r="M329" s="44">
        <f t="shared" si="107"/>
        <v>0</v>
      </c>
      <c r="N329" s="4">
        <f>IF(AND(入力シート!$F$22&gt;=中間シート!B329,'入力シート（2事業場以降）'!AR207=1),1,0)</f>
        <v>0</v>
      </c>
      <c r="W329" s="34" t="str">
        <f t="shared" ca="1" si="108"/>
        <v>OK</v>
      </c>
      <c r="X329" t="str">
        <f t="shared" ca="1" si="100"/>
        <v>OK</v>
      </c>
      <c r="Y329">
        <f t="shared" si="104"/>
        <v>0</v>
      </c>
      <c r="Z329">
        <f t="shared" si="102"/>
        <v>0</v>
      </c>
      <c r="AA329" t="s">
        <v>166</v>
      </c>
      <c r="AB329" t="s">
        <v>167</v>
      </c>
      <c r="AC329" t="s">
        <v>168</v>
      </c>
      <c r="AD329" t="s">
        <v>169</v>
      </c>
      <c r="AE329" t="s">
        <v>170</v>
      </c>
      <c r="AF329" t="s">
        <v>173</v>
      </c>
      <c r="AG329" t="s">
        <v>171</v>
      </c>
      <c r="AH329" t="s">
        <v>172</v>
      </c>
    </row>
    <row r="330" spans="2:34" x14ac:dyDescent="0.2">
      <c r="B330" s="5">
        <v>17</v>
      </c>
      <c r="C330" s="5">
        <v>2</v>
      </c>
      <c r="D330" s="4">
        <f t="shared" si="109"/>
        <v>0</v>
      </c>
      <c r="E330" s="4">
        <f t="shared" si="106"/>
        <v>0</v>
      </c>
      <c r="F330" s="4">
        <f>'入力シート（2事業場以降）'!AR437</f>
        <v>0</v>
      </c>
      <c r="G330" s="35">
        <f>'入力シート（2事業場以降）'!J437</f>
        <v>0</v>
      </c>
      <c r="H330" s="35">
        <f>'入力シート（2事業場以降）'!L437</f>
        <v>0</v>
      </c>
      <c r="I330" s="35">
        <f>'入力シート（2事業場以降）'!N437</f>
        <v>0</v>
      </c>
      <c r="J330" s="14">
        <f t="shared" si="105"/>
        <v>0</v>
      </c>
      <c r="K330" s="14">
        <f t="shared" si="98"/>
        <v>0</v>
      </c>
      <c r="L330" s="14">
        <f t="shared" si="99"/>
        <v>0</v>
      </c>
      <c r="M330" s="44">
        <f t="shared" si="107"/>
        <v>0</v>
      </c>
      <c r="N330" s="4">
        <f>IF(AND(入力シート!$F$22&gt;=中間シート!B330,'入力シート（2事業場以降）'!AR209=1),1,0)</f>
        <v>0</v>
      </c>
      <c r="W330" s="34" t="str">
        <f t="shared" ca="1" si="108"/>
        <v>OK</v>
      </c>
      <c r="X330" t="str">
        <f t="shared" ca="1" si="100"/>
        <v>OK</v>
      </c>
      <c r="Y330">
        <f t="shared" si="104"/>
        <v>0</v>
      </c>
      <c r="Z330">
        <f t="shared" si="102"/>
        <v>0</v>
      </c>
      <c r="AA330" s="18"/>
      <c r="AB330" t="s">
        <v>167</v>
      </c>
      <c r="AC330" t="s">
        <v>168</v>
      </c>
      <c r="AD330" t="s">
        <v>169</v>
      </c>
      <c r="AE330" t="s">
        <v>170</v>
      </c>
      <c r="AF330" t="s">
        <v>173</v>
      </c>
      <c r="AG330" t="s">
        <v>171</v>
      </c>
      <c r="AH330" t="s">
        <v>172</v>
      </c>
    </row>
    <row r="331" spans="2:34" x14ac:dyDescent="0.2">
      <c r="B331" s="5">
        <v>17</v>
      </c>
      <c r="C331" s="5">
        <v>3</v>
      </c>
      <c r="D331" s="4">
        <f t="shared" si="109"/>
        <v>0</v>
      </c>
      <c r="E331" s="4">
        <f t="shared" si="106"/>
        <v>0</v>
      </c>
      <c r="F331" s="4">
        <f>'入力シート（2事業場以降）'!AR439</f>
        <v>0</v>
      </c>
      <c r="G331" s="35">
        <f>'入力シート（2事業場以降）'!J439</f>
        <v>0</v>
      </c>
      <c r="H331" s="35">
        <f>'入力シート（2事業場以降）'!L439</f>
        <v>0</v>
      </c>
      <c r="I331" s="35">
        <f>'入力シート（2事業場以降）'!N439</f>
        <v>0</v>
      </c>
      <c r="J331" s="14">
        <f t="shared" si="105"/>
        <v>0</v>
      </c>
      <c r="K331" s="14">
        <f t="shared" si="98"/>
        <v>0</v>
      </c>
      <c r="L331" s="14">
        <f t="shared" si="99"/>
        <v>0</v>
      </c>
      <c r="M331" s="44">
        <f t="shared" si="107"/>
        <v>0</v>
      </c>
      <c r="N331" s="4">
        <f>IF(AND(入力シート!$F$22&gt;=中間シート!B331,'入力シート（2事業場以降）'!AR211=1),1,0)</f>
        <v>0</v>
      </c>
      <c r="W331" s="34" t="str">
        <f t="shared" ca="1" si="108"/>
        <v>OK</v>
      </c>
      <c r="X331" t="str">
        <f t="shared" ca="1" si="100"/>
        <v>OK</v>
      </c>
      <c r="Y331">
        <f t="shared" si="104"/>
        <v>0</v>
      </c>
      <c r="Z331">
        <f t="shared" si="102"/>
        <v>0</v>
      </c>
      <c r="AA331" s="18"/>
      <c r="AB331" t="s">
        <v>167</v>
      </c>
      <c r="AC331" t="s">
        <v>168</v>
      </c>
      <c r="AD331" t="s">
        <v>169</v>
      </c>
      <c r="AE331" t="s">
        <v>170</v>
      </c>
      <c r="AF331" t="s">
        <v>173</v>
      </c>
      <c r="AG331" t="s">
        <v>171</v>
      </c>
      <c r="AH331" t="s">
        <v>172</v>
      </c>
    </row>
    <row r="332" spans="2:34" x14ac:dyDescent="0.2">
      <c r="B332" s="5">
        <v>18</v>
      </c>
      <c r="C332" s="5">
        <v>1</v>
      </c>
      <c r="D332" s="4">
        <f t="shared" si="109"/>
        <v>0</v>
      </c>
      <c r="E332" s="4">
        <f t="shared" si="106"/>
        <v>0</v>
      </c>
      <c r="F332" s="4">
        <f>'入力シート（2事業場以降）'!AR442</f>
        <v>0</v>
      </c>
      <c r="G332" s="35">
        <f>'入力シート（2事業場以降）'!J442</f>
        <v>0</v>
      </c>
      <c r="H332" s="35">
        <f>'入力シート（2事業場以降）'!L442</f>
        <v>0</v>
      </c>
      <c r="I332" s="35">
        <f>'入力シート（2事業場以降）'!N442</f>
        <v>0</v>
      </c>
      <c r="J332" s="14">
        <f t="shared" si="105"/>
        <v>0</v>
      </c>
      <c r="K332" s="14">
        <f t="shared" si="98"/>
        <v>0</v>
      </c>
      <c r="L332" s="14">
        <f t="shared" si="99"/>
        <v>0</v>
      </c>
      <c r="M332" s="44">
        <f t="shared" si="107"/>
        <v>0</v>
      </c>
      <c r="N332" s="4">
        <f>IF(AND(入力シート!$F$22&gt;=中間シート!B332,'入力シート（2事業場以降）'!AR214=1),1,0)</f>
        <v>0</v>
      </c>
      <c r="W332" s="34" t="str">
        <f t="shared" ca="1" si="108"/>
        <v>OK</v>
      </c>
      <c r="X332" t="str">
        <f t="shared" ca="1" si="100"/>
        <v>OK</v>
      </c>
      <c r="Y332">
        <f t="shared" si="104"/>
        <v>0</v>
      </c>
      <c r="Z332">
        <f t="shared" si="102"/>
        <v>0</v>
      </c>
      <c r="AA332" t="s">
        <v>166</v>
      </c>
      <c r="AB332" t="s">
        <v>167</v>
      </c>
      <c r="AC332" t="s">
        <v>168</v>
      </c>
      <c r="AD332" t="s">
        <v>169</v>
      </c>
      <c r="AE332" t="s">
        <v>170</v>
      </c>
      <c r="AF332" t="s">
        <v>173</v>
      </c>
      <c r="AG332" t="s">
        <v>171</v>
      </c>
      <c r="AH332" t="s">
        <v>172</v>
      </c>
    </row>
    <row r="333" spans="2:34" x14ac:dyDescent="0.2">
      <c r="B333" s="5">
        <v>18</v>
      </c>
      <c r="C333" s="5">
        <v>2</v>
      </c>
      <c r="D333" s="4">
        <f t="shared" si="109"/>
        <v>0</v>
      </c>
      <c r="E333" s="4">
        <f t="shared" si="106"/>
        <v>0</v>
      </c>
      <c r="F333" s="4">
        <f>'入力シート（2事業場以降）'!AR444</f>
        <v>0</v>
      </c>
      <c r="G333" s="35">
        <f>'入力シート（2事業場以降）'!J444</f>
        <v>0</v>
      </c>
      <c r="H333" s="35">
        <f>'入力シート（2事業場以降）'!L444</f>
        <v>0</v>
      </c>
      <c r="I333" s="35">
        <f>'入力シート（2事業場以降）'!N444</f>
        <v>0</v>
      </c>
      <c r="J333" s="14">
        <f t="shared" si="105"/>
        <v>0</v>
      </c>
      <c r="K333" s="14">
        <f t="shared" si="98"/>
        <v>0</v>
      </c>
      <c r="L333" s="14">
        <f t="shared" si="99"/>
        <v>0</v>
      </c>
      <c r="M333" s="44">
        <f t="shared" si="107"/>
        <v>0</v>
      </c>
      <c r="N333" s="4">
        <f>IF(AND(入力シート!$F$22&gt;=中間シート!B333,'入力シート（2事業場以降）'!AR216=1),1,0)</f>
        <v>0</v>
      </c>
      <c r="W333" s="34" t="str">
        <f t="shared" ca="1" si="108"/>
        <v>OK</v>
      </c>
      <c r="X333" t="str">
        <f t="shared" ca="1" si="100"/>
        <v>OK</v>
      </c>
      <c r="Y333">
        <f t="shared" si="104"/>
        <v>0</v>
      </c>
      <c r="Z333">
        <f t="shared" si="102"/>
        <v>0</v>
      </c>
      <c r="AA333" s="18"/>
      <c r="AB333" t="s">
        <v>167</v>
      </c>
      <c r="AC333" t="s">
        <v>168</v>
      </c>
      <c r="AD333" t="s">
        <v>169</v>
      </c>
      <c r="AE333" t="s">
        <v>170</v>
      </c>
      <c r="AF333" t="s">
        <v>173</v>
      </c>
      <c r="AG333" t="s">
        <v>171</v>
      </c>
      <c r="AH333" t="s">
        <v>172</v>
      </c>
    </row>
    <row r="334" spans="2:34" x14ac:dyDescent="0.2">
      <c r="B334" s="5">
        <v>18</v>
      </c>
      <c r="C334" s="5">
        <v>3</v>
      </c>
      <c r="D334" s="4">
        <f t="shared" si="109"/>
        <v>0</v>
      </c>
      <c r="E334" s="4">
        <f t="shared" si="106"/>
        <v>0</v>
      </c>
      <c r="F334" s="4">
        <f>'入力シート（2事業場以降）'!AR446</f>
        <v>0</v>
      </c>
      <c r="G334" s="35">
        <f>'入力シート（2事業場以降）'!J446</f>
        <v>0</v>
      </c>
      <c r="H334" s="35">
        <f>'入力シート（2事業場以降）'!L446</f>
        <v>0</v>
      </c>
      <c r="I334" s="35">
        <f>'入力シート（2事業場以降）'!N446</f>
        <v>0</v>
      </c>
      <c r="J334" s="14">
        <f t="shared" si="105"/>
        <v>0</v>
      </c>
      <c r="K334" s="14">
        <f t="shared" si="98"/>
        <v>0</v>
      </c>
      <c r="L334" s="14">
        <f t="shared" si="99"/>
        <v>0</v>
      </c>
      <c r="M334" s="44">
        <f t="shared" si="107"/>
        <v>0</v>
      </c>
      <c r="N334" s="4">
        <f>IF(AND(入力シート!$F$22&gt;=中間シート!B334,'入力シート（2事業場以降）'!AR218=1),1,0)</f>
        <v>0</v>
      </c>
      <c r="W334" s="34" t="str">
        <f t="shared" ca="1" si="108"/>
        <v>OK</v>
      </c>
      <c r="X334" t="str">
        <f t="shared" ca="1" si="100"/>
        <v>OK</v>
      </c>
      <c r="Y334">
        <f t="shared" si="104"/>
        <v>0</v>
      </c>
      <c r="Z334">
        <f t="shared" si="102"/>
        <v>0</v>
      </c>
      <c r="AA334" s="18"/>
      <c r="AB334" t="s">
        <v>167</v>
      </c>
      <c r="AC334" t="s">
        <v>168</v>
      </c>
      <c r="AD334" t="s">
        <v>169</v>
      </c>
      <c r="AE334" t="s">
        <v>170</v>
      </c>
      <c r="AF334" t="s">
        <v>173</v>
      </c>
      <c r="AG334" t="s">
        <v>171</v>
      </c>
      <c r="AH334" t="s">
        <v>172</v>
      </c>
    </row>
    <row r="335" spans="2:34" x14ac:dyDescent="0.2">
      <c r="B335" s="5">
        <v>19</v>
      </c>
      <c r="C335" s="5">
        <v>1</v>
      </c>
      <c r="D335" s="4">
        <f t="shared" si="109"/>
        <v>0</v>
      </c>
      <c r="E335" s="4">
        <f t="shared" si="106"/>
        <v>0</v>
      </c>
      <c r="F335" s="4">
        <f>'入力シート（2事業場以降）'!AR449</f>
        <v>0</v>
      </c>
      <c r="G335" s="35">
        <f>'入力シート（2事業場以降）'!J449</f>
        <v>0</v>
      </c>
      <c r="H335" s="35">
        <f>'入力シート（2事業場以降）'!L449</f>
        <v>0</v>
      </c>
      <c r="I335" s="35">
        <f>'入力シート（2事業場以降）'!N449</f>
        <v>0</v>
      </c>
      <c r="J335" s="14">
        <f t="shared" si="105"/>
        <v>0</v>
      </c>
      <c r="K335" s="14">
        <f t="shared" si="98"/>
        <v>0</v>
      </c>
      <c r="L335" s="14">
        <f t="shared" si="99"/>
        <v>0</v>
      </c>
      <c r="M335" s="44">
        <f t="shared" si="107"/>
        <v>0</v>
      </c>
      <c r="N335" s="4">
        <f>IF(AND(入力シート!$F$22&gt;=中間シート!B335,'入力シート（2事業場以降）'!AR221=1),1,0)</f>
        <v>0</v>
      </c>
      <c r="W335" s="34" t="str">
        <f t="shared" ca="1" si="108"/>
        <v>OK</v>
      </c>
      <c r="X335" t="str">
        <f t="shared" ca="1" si="100"/>
        <v>OK</v>
      </c>
      <c r="Y335">
        <f t="shared" si="104"/>
        <v>0</v>
      </c>
      <c r="Z335">
        <f t="shared" si="102"/>
        <v>0</v>
      </c>
      <c r="AA335" t="s">
        <v>166</v>
      </c>
      <c r="AB335" t="s">
        <v>167</v>
      </c>
      <c r="AC335" t="s">
        <v>168</v>
      </c>
      <c r="AD335" t="s">
        <v>169</v>
      </c>
      <c r="AE335" t="s">
        <v>170</v>
      </c>
      <c r="AF335" t="s">
        <v>173</v>
      </c>
      <c r="AG335" t="s">
        <v>171</v>
      </c>
      <c r="AH335" t="s">
        <v>172</v>
      </c>
    </row>
    <row r="336" spans="2:34" x14ac:dyDescent="0.2">
      <c r="B336" s="5">
        <v>19</v>
      </c>
      <c r="C336" s="5">
        <v>2</v>
      </c>
      <c r="D336" s="4">
        <f t="shared" si="109"/>
        <v>0</v>
      </c>
      <c r="E336" s="4">
        <f t="shared" si="106"/>
        <v>0</v>
      </c>
      <c r="F336" s="4">
        <f>'入力シート（2事業場以降）'!AR451</f>
        <v>0</v>
      </c>
      <c r="G336" s="35">
        <f>'入力シート（2事業場以降）'!J451</f>
        <v>0</v>
      </c>
      <c r="H336" s="35">
        <f>'入力シート（2事業場以降）'!L451</f>
        <v>0</v>
      </c>
      <c r="I336" s="35">
        <f>'入力シート（2事業場以降）'!N451</f>
        <v>0</v>
      </c>
      <c r="J336" s="14">
        <f t="shared" si="105"/>
        <v>0</v>
      </c>
      <c r="K336" s="14">
        <f t="shared" si="98"/>
        <v>0</v>
      </c>
      <c r="L336" s="14">
        <f t="shared" si="99"/>
        <v>0</v>
      </c>
      <c r="M336" s="44">
        <f t="shared" si="107"/>
        <v>0</v>
      </c>
      <c r="N336" s="4">
        <f>IF(AND(入力シート!$F$22&gt;=中間シート!B336,'入力シート（2事業場以降）'!AR223=1),1,0)</f>
        <v>0</v>
      </c>
      <c r="W336" s="34" t="str">
        <f t="shared" ca="1" si="108"/>
        <v>OK</v>
      </c>
      <c r="X336" t="str">
        <f t="shared" ca="1" si="100"/>
        <v>OK</v>
      </c>
      <c r="Y336">
        <f t="shared" si="104"/>
        <v>0</v>
      </c>
      <c r="Z336">
        <f t="shared" si="102"/>
        <v>0</v>
      </c>
      <c r="AA336" s="18"/>
      <c r="AB336" t="s">
        <v>167</v>
      </c>
      <c r="AC336" t="s">
        <v>168</v>
      </c>
      <c r="AD336" t="s">
        <v>169</v>
      </c>
      <c r="AE336" t="s">
        <v>170</v>
      </c>
      <c r="AF336" t="s">
        <v>173</v>
      </c>
      <c r="AG336" t="s">
        <v>171</v>
      </c>
      <c r="AH336" t="s">
        <v>172</v>
      </c>
    </row>
    <row r="337" spans="2:34" x14ac:dyDescent="0.2">
      <c r="B337" s="5">
        <v>19</v>
      </c>
      <c r="C337" s="5">
        <v>3</v>
      </c>
      <c r="D337" s="4">
        <f t="shared" si="109"/>
        <v>0</v>
      </c>
      <c r="E337" s="4">
        <f t="shared" si="106"/>
        <v>0</v>
      </c>
      <c r="F337" s="4">
        <f>'入力シート（2事業場以降）'!AR453</f>
        <v>0</v>
      </c>
      <c r="G337" s="35">
        <f>'入力シート（2事業場以降）'!J453</f>
        <v>0</v>
      </c>
      <c r="H337" s="35">
        <f>'入力シート（2事業場以降）'!L453</f>
        <v>0</v>
      </c>
      <c r="I337" s="35">
        <f>'入力シート（2事業場以降）'!N453</f>
        <v>0</v>
      </c>
      <c r="J337" s="14">
        <f t="shared" si="105"/>
        <v>0</v>
      </c>
      <c r="K337" s="14">
        <f t="shared" si="98"/>
        <v>0</v>
      </c>
      <c r="L337" s="14">
        <f t="shared" si="99"/>
        <v>0</v>
      </c>
      <c r="M337" s="44">
        <f t="shared" si="107"/>
        <v>0</v>
      </c>
      <c r="N337" s="4">
        <f>IF(AND(入力シート!$F$22&gt;=中間シート!B337,'入力シート（2事業場以降）'!AR225=1),1,0)</f>
        <v>0</v>
      </c>
      <c r="W337" s="34" t="str">
        <f t="shared" ca="1" si="108"/>
        <v>OK</v>
      </c>
      <c r="X337" t="str">
        <f t="shared" ca="1" si="100"/>
        <v>OK</v>
      </c>
      <c r="Y337">
        <f t="shared" si="104"/>
        <v>0</v>
      </c>
      <c r="Z337">
        <f t="shared" si="102"/>
        <v>0</v>
      </c>
      <c r="AA337" s="18"/>
      <c r="AB337" t="s">
        <v>167</v>
      </c>
      <c r="AC337" t="s">
        <v>168</v>
      </c>
      <c r="AD337" t="s">
        <v>169</v>
      </c>
      <c r="AE337" t="s">
        <v>170</v>
      </c>
      <c r="AF337" t="s">
        <v>173</v>
      </c>
      <c r="AG337" t="s">
        <v>171</v>
      </c>
      <c r="AH337" t="s">
        <v>172</v>
      </c>
    </row>
    <row r="338" spans="2:34" x14ac:dyDescent="0.2">
      <c r="B338" s="5">
        <v>20</v>
      </c>
      <c r="C338" s="5">
        <v>1</v>
      </c>
      <c r="D338" s="4">
        <f t="shared" si="109"/>
        <v>0</v>
      </c>
      <c r="E338" s="4">
        <f t="shared" si="106"/>
        <v>0</v>
      </c>
      <c r="F338" s="4">
        <f>'入力シート（2事業場以降）'!AR456</f>
        <v>0</v>
      </c>
      <c r="G338" s="35">
        <f>'入力シート（2事業場以降）'!J456</f>
        <v>0</v>
      </c>
      <c r="H338" s="35">
        <f>'入力シート（2事業場以降）'!L456</f>
        <v>0</v>
      </c>
      <c r="I338" s="35">
        <f>'入力シート（2事業場以降）'!N456</f>
        <v>0</v>
      </c>
      <c r="J338" s="14">
        <f t="shared" si="105"/>
        <v>0</v>
      </c>
      <c r="K338" s="14">
        <f t="shared" si="98"/>
        <v>0</v>
      </c>
      <c r="L338" s="14">
        <f t="shared" si="99"/>
        <v>0</v>
      </c>
      <c r="M338" s="44">
        <f t="shared" si="107"/>
        <v>0</v>
      </c>
      <c r="N338" s="4">
        <f>IF(AND(入力シート!$F$22&gt;=中間シート!B338,'入力シート（2事業場以降）'!AR228=1),1,0)</f>
        <v>0</v>
      </c>
      <c r="W338" s="34" t="str">
        <f t="shared" ca="1" si="108"/>
        <v>OK</v>
      </c>
      <c r="X338" t="str">
        <f t="shared" ca="1" si="100"/>
        <v>OK</v>
      </c>
      <c r="Y338">
        <f t="shared" si="104"/>
        <v>0</v>
      </c>
      <c r="Z338">
        <f t="shared" si="102"/>
        <v>0</v>
      </c>
      <c r="AA338" t="s">
        <v>166</v>
      </c>
      <c r="AB338" t="s">
        <v>167</v>
      </c>
      <c r="AC338" t="s">
        <v>168</v>
      </c>
      <c r="AD338" t="s">
        <v>169</v>
      </c>
      <c r="AE338" t="s">
        <v>170</v>
      </c>
      <c r="AF338" t="s">
        <v>173</v>
      </c>
      <c r="AG338" t="s">
        <v>171</v>
      </c>
      <c r="AH338" t="s">
        <v>172</v>
      </c>
    </row>
    <row r="339" spans="2:34" x14ac:dyDescent="0.2">
      <c r="B339" s="5">
        <v>20</v>
      </c>
      <c r="C339" s="5">
        <v>2</v>
      </c>
      <c r="D339" s="4">
        <f t="shared" si="109"/>
        <v>0</v>
      </c>
      <c r="E339" s="4">
        <f t="shared" si="106"/>
        <v>0</v>
      </c>
      <c r="F339" s="4">
        <f>'入力シート（2事業場以降）'!AR458</f>
        <v>0</v>
      </c>
      <c r="G339" s="35">
        <f>'入力シート（2事業場以降）'!J458</f>
        <v>0</v>
      </c>
      <c r="H339" s="35">
        <f>'入力シート（2事業場以降）'!L458</f>
        <v>0</v>
      </c>
      <c r="I339" s="35">
        <f>'入力シート（2事業場以降）'!N458</f>
        <v>0</v>
      </c>
      <c r="J339" s="14">
        <f t="shared" si="105"/>
        <v>0</v>
      </c>
      <c r="K339" s="14">
        <f t="shared" si="98"/>
        <v>0</v>
      </c>
      <c r="L339" s="14">
        <f t="shared" si="99"/>
        <v>0</v>
      </c>
      <c r="M339" s="44">
        <f t="shared" si="107"/>
        <v>0</v>
      </c>
      <c r="N339" s="4">
        <f>IF(AND(入力シート!$F$22&gt;=中間シート!B339,'入力シート（2事業場以降）'!AR230=1),1,0)</f>
        <v>0</v>
      </c>
      <c r="W339" s="34" t="str">
        <f t="shared" ca="1" si="108"/>
        <v>OK</v>
      </c>
      <c r="X339" t="str">
        <f t="shared" ca="1" si="100"/>
        <v>OK</v>
      </c>
      <c r="Y339">
        <f t="shared" si="104"/>
        <v>0</v>
      </c>
      <c r="Z339">
        <f t="shared" si="102"/>
        <v>0</v>
      </c>
      <c r="AA339" s="18"/>
      <c r="AB339" t="s">
        <v>167</v>
      </c>
      <c r="AC339" t="s">
        <v>168</v>
      </c>
      <c r="AD339" t="s">
        <v>169</v>
      </c>
      <c r="AE339" t="s">
        <v>170</v>
      </c>
      <c r="AF339" t="s">
        <v>173</v>
      </c>
      <c r="AG339" t="s">
        <v>171</v>
      </c>
      <c r="AH339" t="s">
        <v>172</v>
      </c>
    </row>
    <row r="340" spans="2:34" x14ac:dyDescent="0.2">
      <c r="B340" s="5">
        <v>20</v>
      </c>
      <c r="C340" s="5">
        <v>3</v>
      </c>
      <c r="D340" s="4">
        <f t="shared" si="109"/>
        <v>0</v>
      </c>
      <c r="E340" s="4">
        <f t="shared" si="106"/>
        <v>0</v>
      </c>
      <c r="F340" s="4">
        <f>'入力シート（2事業場以降）'!AR460</f>
        <v>0</v>
      </c>
      <c r="G340" s="35">
        <f>'入力シート（2事業場以降）'!J460</f>
        <v>0</v>
      </c>
      <c r="H340" s="35">
        <f>'入力シート（2事業場以降）'!L460</f>
        <v>0</v>
      </c>
      <c r="I340" s="35">
        <f>'入力シート（2事業場以降）'!N460</f>
        <v>0</v>
      </c>
      <c r="J340" s="14">
        <f t="shared" si="105"/>
        <v>0</v>
      </c>
      <c r="K340" s="14">
        <f t="shared" si="98"/>
        <v>0</v>
      </c>
      <c r="L340" s="14">
        <f t="shared" si="99"/>
        <v>0</v>
      </c>
      <c r="M340" s="44">
        <f t="shared" si="107"/>
        <v>0</v>
      </c>
      <c r="N340" s="4">
        <f>IF(AND(入力シート!$F$22&gt;=中間シート!B340,'入力シート（2事業場以降）'!AR232=1),1,0)</f>
        <v>0</v>
      </c>
      <c r="W340" s="34" t="str">
        <f t="shared" ca="1" si="108"/>
        <v>OK</v>
      </c>
      <c r="X340" t="str">
        <f t="shared" ca="1" si="100"/>
        <v>OK</v>
      </c>
      <c r="Y340">
        <f t="shared" si="104"/>
        <v>0</v>
      </c>
      <c r="Z340">
        <f t="shared" si="102"/>
        <v>0</v>
      </c>
      <c r="AA340" s="18"/>
      <c r="AB340" t="s">
        <v>167</v>
      </c>
      <c r="AC340" t="s">
        <v>168</v>
      </c>
      <c r="AD340" t="s">
        <v>169</v>
      </c>
      <c r="AE340" t="s">
        <v>170</v>
      </c>
      <c r="AF340" t="s">
        <v>173</v>
      </c>
      <c r="AG340" t="s">
        <v>171</v>
      </c>
      <c r="AH340" t="s">
        <v>172</v>
      </c>
    </row>
    <row r="341" spans="2:34" x14ac:dyDescent="0.2">
      <c r="B341" s="5">
        <v>21</v>
      </c>
      <c r="C341" s="5">
        <v>1</v>
      </c>
      <c r="D341" s="4">
        <f t="shared" si="109"/>
        <v>0</v>
      </c>
      <c r="E341" s="4">
        <f t="shared" si="106"/>
        <v>0</v>
      </c>
      <c r="F341" s="4">
        <f>'入力シート（2事業場以降）'!AR463</f>
        <v>0</v>
      </c>
      <c r="G341" s="35">
        <f>'入力シート（2事業場以降）'!J463</f>
        <v>0</v>
      </c>
      <c r="H341" s="35">
        <f>'入力シート（2事業場以降）'!L463</f>
        <v>0</v>
      </c>
      <c r="I341" s="35">
        <f>'入力シート（2事業場以降）'!N463</f>
        <v>0</v>
      </c>
      <c r="J341" s="14">
        <f t="shared" si="105"/>
        <v>0</v>
      </c>
      <c r="K341" s="14">
        <f t="shared" si="98"/>
        <v>0</v>
      </c>
      <c r="L341" s="14">
        <f t="shared" si="99"/>
        <v>0</v>
      </c>
      <c r="M341" s="44">
        <f t="shared" si="107"/>
        <v>0</v>
      </c>
      <c r="N341" s="4">
        <f>IF(AND(入力シート!$F$22&gt;=中間シート!B341,'入力シート（2事業場以降）'!AR235=1),1,0)</f>
        <v>0</v>
      </c>
      <c r="W341" s="34" t="str">
        <f t="shared" ca="1" si="108"/>
        <v>OK</v>
      </c>
      <c r="X341" t="str">
        <f t="shared" ca="1" si="100"/>
        <v>OK</v>
      </c>
      <c r="Y341">
        <f t="shared" si="104"/>
        <v>0</v>
      </c>
      <c r="Z341">
        <f t="shared" si="102"/>
        <v>0</v>
      </c>
      <c r="AA341" t="s">
        <v>166</v>
      </c>
      <c r="AB341" t="s">
        <v>167</v>
      </c>
      <c r="AC341" t="s">
        <v>168</v>
      </c>
      <c r="AD341" t="s">
        <v>169</v>
      </c>
      <c r="AE341" t="s">
        <v>170</v>
      </c>
      <c r="AF341" t="s">
        <v>173</v>
      </c>
      <c r="AG341" t="s">
        <v>171</v>
      </c>
      <c r="AH341" t="s">
        <v>172</v>
      </c>
    </row>
    <row r="342" spans="2:34" x14ac:dyDescent="0.2">
      <c r="B342" s="5">
        <v>21</v>
      </c>
      <c r="C342" s="5">
        <v>2</v>
      </c>
      <c r="D342" s="4">
        <f t="shared" si="109"/>
        <v>0</v>
      </c>
      <c r="E342" s="4">
        <f t="shared" si="106"/>
        <v>0</v>
      </c>
      <c r="F342" s="4">
        <f>'入力シート（2事業場以降）'!AR465</f>
        <v>0</v>
      </c>
      <c r="G342" s="35">
        <f>'入力シート（2事業場以降）'!J465</f>
        <v>0</v>
      </c>
      <c r="H342" s="35">
        <f>'入力シート（2事業場以降）'!L465</f>
        <v>0</v>
      </c>
      <c r="I342" s="35">
        <f>'入力シート（2事業場以降）'!N465</f>
        <v>0</v>
      </c>
      <c r="J342" s="14">
        <f t="shared" si="105"/>
        <v>0</v>
      </c>
      <c r="K342" s="14">
        <f t="shared" si="98"/>
        <v>0</v>
      </c>
      <c r="L342" s="14">
        <f t="shared" si="99"/>
        <v>0</v>
      </c>
      <c r="M342" s="44">
        <f t="shared" si="107"/>
        <v>0</v>
      </c>
      <c r="N342" s="4">
        <f>IF(AND(入力シート!$F$22&gt;=中間シート!B342,'入力シート（2事業場以降）'!AR237=1),1,0)</f>
        <v>0</v>
      </c>
      <c r="W342" s="34" t="str">
        <f t="shared" ca="1" si="108"/>
        <v>OK</v>
      </c>
      <c r="X342" t="str">
        <f t="shared" ca="1" si="100"/>
        <v>OK</v>
      </c>
      <c r="Y342">
        <f t="shared" si="104"/>
        <v>0</v>
      </c>
      <c r="Z342">
        <f t="shared" si="102"/>
        <v>0</v>
      </c>
      <c r="AA342" s="18"/>
      <c r="AB342" t="s">
        <v>167</v>
      </c>
      <c r="AC342" t="s">
        <v>168</v>
      </c>
      <c r="AD342" t="s">
        <v>169</v>
      </c>
      <c r="AE342" t="s">
        <v>170</v>
      </c>
      <c r="AF342" t="s">
        <v>173</v>
      </c>
      <c r="AG342" t="s">
        <v>171</v>
      </c>
      <c r="AH342" t="s">
        <v>172</v>
      </c>
    </row>
    <row r="343" spans="2:34" x14ac:dyDescent="0.2">
      <c r="B343" s="5">
        <v>21</v>
      </c>
      <c r="C343" s="5">
        <v>3</v>
      </c>
      <c r="D343" s="4">
        <f t="shared" si="109"/>
        <v>0</v>
      </c>
      <c r="E343" s="4">
        <f t="shared" si="106"/>
        <v>0</v>
      </c>
      <c r="F343" s="4">
        <f>'入力シート（2事業場以降）'!AR467</f>
        <v>0</v>
      </c>
      <c r="G343" s="35">
        <f>'入力シート（2事業場以降）'!J467</f>
        <v>0</v>
      </c>
      <c r="H343" s="35">
        <f>'入力シート（2事業場以降）'!L467</f>
        <v>0</v>
      </c>
      <c r="I343" s="35">
        <f>'入力シート（2事業場以降）'!N467</f>
        <v>0</v>
      </c>
      <c r="J343" s="14">
        <f t="shared" si="105"/>
        <v>0</v>
      </c>
      <c r="K343" s="14">
        <f t="shared" si="98"/>
        <v>0</v>
      </c>
      <c r="L343" s="14">
        <f t="shared" si="99"/>
        <v>0</v>
      </c>
      <c r="M343" s="44">
        <f t="shared" si="107"/>
        <v>0</v>
      </c>
      <c r="N343" s="4">
        <f>IF(AND(入力シート!$F$22&gt;=中間シート!B343,'入力シート（2事業場以降）'!AR239=1),1,0)</f>
        <v>0</v>
      </c>
      <c r="W343" s="34" t="str">
        <f t="shared" ca="1" si="108"/>
        <v>OK</v>
      </c>
      <c r="X343" t="str">
        <f t="shared" ca="1" si="100"/>
        <v>OK</v>
      </c>
      <c r="Y343">
        <f t="shared" si="104"/>
        <v>0</v>
      </c>
      <c r="Z343">
        <f t="shared" si="102"/>
        <v>0</v>
      </c>
      <c r="AA343" s="18"/>
      <c r="AB343" t="s">
        <v>167</v>
      </c>
      <c r="AC343" t="s">
        <v>168</v>
      </c>
      <c r="AD343" t="s">
        <v>169</v>
      </c>
      <c r="AE343" t="s">
        <v>170</v>
      </c>
      <c r="AF343" t="s">
        <v>173</v>
      </c>
      <c r="AG343" t="s">
        <v>171</v>
      </c>
      <c r="AH343" t="s">
        <v>172</v>
      </c>
    </row>
    <row r="344" spans="2:34" x14ac:dyDescent="0.2">
      <c r="B344" s="5">
        <v>22</v>
      </c>
      <c r="C344" s="5">
        <v>1</v>
      </c>
      <c r="D344" s="4">
        <f t="shared" si="109"/>
        <v>0</v>
      </c>
      <c r="E344" s="4">
        <f t="shared" si="106"/>
        <v>0</v>
      </c>
      <c r="F344" s="4">
        <f>'入力シート（2事業場以降）'!AR470</f>
        <v>0</v>
      </c>
      <c r="G344" s="35">
        <f>'入力シート（2事業場以降）'!J470</f>
        <v>0</v>
      </c>
      <c r="H344" s="35">
        <f>'入力シート（2事業場以降）'!L470</f>
        <v>0</v>
      </c>
      <c r="I344" s="35">
        <f>'入力シート（2事業場以降）'!N470</f>
        <v>0</v>
      </c>
      <c r="J344" s="14">
        <f t="shared" si="105"/>
        <v>0</v>
      </c>
      <c r="K344" s="14">
        <f t="shared" si="98"/>
        <v>0</v>
      </c>
      <c r="L344" s="14">
        <f t="shared" si="99"/>
        <v>0</v>
      </c>
      <c r="M344" s="44">
        <f t="shared" si="107"/>
        <v>0</v>
      </c>
      <c r="N344" s="4">
        <f>IF(AND(入力シート!$F$22&gt;=中間シート!B344,'入力シート（2事業場以降）'!AR242=1),1,0)</f>
        <v>0</v>
      </c>
      <c r="W344" s="34" t="str">
        <f t="shared" ca="1" si="108"/>
        <v>OK</v>
      </c>
      <c r="X344" t="str">
        <f t="shared" ca="1" si="100"/>
        <v>OK</v>
      </c>
      <c r="Y344">
        <f t="shared" si="104"/>
        <v>0</v>
      </c>
      <c r="Z344">
        <f t="shared" si="102"/>
        <v>0</v>
      </c>
      <c r="AA344" t="s">
        <v>166</v>
      </c>
      <c r="AB344" t="s">
        <v>167</v>
      </c>
      <c r="AC344" t="s">
        <v>168</v>
      </c>
      <c r="AD344" t="s">
        <v>169</v>
      </c>
      <c r="AE344" t="s">
        <v>170</v>
      </c>
      <c r="AF344" t="s">
        <v>173</v>
      </c>
      <c r="AG344" t="s">
        <v>171</v>
      </c>
      <c r="AH344" t="s">
        <v>172</v>
      </c>
    </row>
    <row r="345" spans="2:34" x14ac:dyDescent="0.2">
      <c r="B345" s="5">
        <v>22</v>
      </c>
      <c r="C345" s="5">
        <v>2</v>
      </c>
      <c r="D345" s="4">
        <f t="shared" si="109"/>
        <v>0</v>
      </c>
      <c r="E345" s="4">
        <f t="shared" ref="E345:E370" si="110">IF(AND(D345=1,Y251=0,Z251=0),1,0)</f>
        <v>0</v>
      </c>
      <c r="F345" s="4">
        <f>'入力シート（2事業場以降）'!AR472</f>
        <v>0</v>
      </c>
      <c r="G345" s="35">
        <f>'入力シート（2事業場以降）'!J472</f>
        <v>0</v>
      </c>
      <c r="H345" s="35">
        <f>'入力シート（2事業場以降）'!L472</f>
        <v>0</v>
      </c>
      <c r="I345" s="35">
        <f>'入力シート（2事業場以降）'!N472</f>
        <v>0</v>
      </c>
      <c r="J345" s="14">
        <f t="shared" si="105"/>
        <v>0</v>
      </c>
      <c r="K345" s="14">
        <f t="shared" si="98"/>
        <v>0</v>
      </c>
      <c r="L345" s="14">
        <f t="shared" si="99"/>
        <v>0</v>
      </c>
      <c r="M345" s="44">
        <f t="shared" ref="M345:M368" si="111">IF(C345=1,SUM(K345:L347),M344)</f>
        <v>0</v>
      </c>
      <c r="N345" s="4">
        <f>IF(AND(入力シート!$F$22&gt;=中間シート!B345,'入力シート（2事業場以降）'!AR244=1),1,0)</f>
        <v>0</v>
      </c>
      <c r="W345" s="34" t="str">
        <f t="shared" ref="W345:W370" ca="1" si="112">IF(OR(X345=$V$1,X345=""),$V$1,"NG")</f>
        <v>OK</v>
      </c>
      <c r="X345" t="str">
        <f t="shared" ca="1" si="100"/>
        <v>OK</v>
      </c>
      <c r="Y345">
        <f t="shared" si="104"/>
        <v>0</v>
      </c>
      <c r="Z345">
        <f t="shared" si="102"/>
        <v>0</v>
      </c>
      <c r="AA345" s="18"/>
      <c r="AB345" t="s">
        <v>167</v>
      </c>
      <c r="AC345" t="s">
        <v>168</v>
      </c>
      <c r="AD345" t="s">
        <v>169</v>
      </c>
      <c r="AE345" t="s">
        <v>170</v>
      </c>
      <c r="AF345" t="s">
        <v>173</v>
      </c>
      <c r="AG345" t="s">
        <v>171</v>
      </c>
      <c r="AH345" t="s">
        <v>172</v>
      </c>
    </row>
    <row r="346" spans="2:34" x14ac:dyDescent="0.2">
      <c r="B346" s="5">
        <v>22</v>
      </c>
      <c r="C346" s="5">
        <v>3</v>
      </c>
      <c r="D346" s="4">
        <f t="shared" ref="D346:D370" si="113">IF(B346&lt;=$G$3,1,0)</f>
        <v>0</v>
      </c>
      <c r="E346" s="4">
        <f t="shared" si="110"/>
        <v>0</v>
      </c>
      <c r="F346" s="4">
        <f>'入力シート（2事業場以降）'!AR474</f>
        <v>0</v>
      </c>
      <c r="G346" s="35">
        <f>'入力シート（2事業場以降）'!J474</f>
        <v>0</v>
      </c>
      <c r="H346" s="35">
        <f>'入力シート（2事業場以降）'!L474</f>
        <v>0</v>
      </c>
      <c r="I346" s="35">
        <f>'入力シート（2事業場以降）'!N474</f>
        <v>0</v>
      </c>
      <c r="J346" s="14">
        <f t="shared" si="105"/>
        <v>0</v>
      </c>
      <c r="K346" s="14">
        <f t="shared" ref="K346:K370" si="114">IF(N346=1,0,IF(E346=1,H346,0))</f>
        <v>0</v>
      </c>
      <c r="L346" s="14">
        <f t="shared" ref="L346:L370" si="115">IF(N346=1,I346,IF(OR(P252="①",P252="②",E346=0),0,I346))</f>
        <v>0</v>
      </c>
      <c r="M346" s="44">
        <f t="shared" si="111"/>
        <v>0</v>
      </c>
      <c r="N346" s="4">
        <f>IF(AND(入力シート!$F$22&gt;=中間シート!B346,'入力シート（2事業場以降）'!AR246=1),1,0)</f>
        <v>0</v>
      </c>
      <c r="W346" s="34" t="str">
        <f t="shared" ca="1" si="112"/>
        <v>OK</v>
      </c>
      <c r="X346" t="str">
        <f t="shared" ref="X346:X370" ca="1" si="116">IF(Y346&lt;&gt;0,OFFSET(Z346,0,Y346),IF(Z346&lt;&gt;0,OFFSET(AE346,0,Z346),$V$1))&amp;""</f>
        <v>OK</v>
      </c>
      <c r="Y346">
        <f t="shared" si="104"/>
        <v>0</v>
      </c>
      <c r="Z346">
        <f t="shared" si="102"/>
        <v>0</v>
      </c>
      <c r="AA346" s="18"/>
      <c r="AB346" t="s">
        <v>167</v>
      </c>
      <c r="AC346" t="s">
        <v>168</v>
      </c>
      <c r="AD346" t="s">
        <v>169</v>
      </c>
      <c r="AE346" t="s">
        <v>170</v>
      </c>
      <c r="AF346" t="s">
        <v>173</v>
      </c>
      <c r="AG346" t="s">
        <v>171</v>
      </c>
      <c r="AH346" t="s">
        <v>172</v>
      </c>
    </row>
    <row r="347" spans="2:34" x14ac:dyDescent="0.2">
      <c r="B347" s="5">
        <v>23</v>
      </c>
      <c r="C347" s="5">
        <v>1</v>
      </c>
      <c r="D347" s="4">
        <f t="shared" si="113"/>
        <v>0</v>
      </c>
      <c r="E347" s="4">
        <f t="shared" si="110"/>
        <v>0</v>
      </c>
      <c r="F347" s="4">
        <f>'入力シート（2事業場以降）'!AR477</f>
        <v>0</v>
      </c>
      <c r="G347" s="35">
        <f>'入力シート（2事業場以降）'!J477</f>
        <v>0</v>
      </c>
      <c r="H347" s="35">
        <f>'入力シート（2事業場以降）'!L477</f>
        <v>0</v>
      </c>
      <c r="I347" s="35">
        <f>'入力シート（2事業場以降）'!N477</f>
        <v>0</v>
      </c>
      <c r="J347" s="14">
        <f t="shared" si="105"/>
        <v>0</v>
      </c>
      <c r="K347" s="14">
        <f t="shared" si="114"/>
        <v>0</v>
      </c>
      <c r="L347" s="14">
        <f t="shared" si="115"/>
        <v>0</v>
      </c>
      <c r="M347" s="44">
        <f t="shared" si="111"/>
        <v>0</v>
      </c>
      <c r="N347" s="4">
        <f>IF(AND(入力シート!$F$22&gt;=中間シート!B347,'入力シート（2事業場以降）'!AR249=1),1,0)</f>
        <v>0</v>
      </c>
      <c r="W347" s="34" t="str">
        <f t="shared" ca="1" si="112"/>
        <v>OK</v>
      </c>
      <c r="X347" t="str">
        <f t="shared" ca="1" si="116"/>
        <v>OK</v>
      </c>
      <c r="Y347">
        <f t="shared" si="104"/>
        <v>0</v>
      </c>
      <c r="Z347">
        <f t="shared" ref="Z347:Z370" si="117">IF(J347&lt;(K347+L347),1,IF(AND(E347=1,M347&lt;300),2,0))</f>
        <v>0</v>
      </c>
      <c r="AA347" t="s">
        <v>166</v>
      </c>
      <c r="AB347" t="s">
        <v>167</v>
      </c>
      <c r="AC347" t="s">
        <v>168</v>
      </c>
      <c r="AD347" t="s">
        <v>169</v>
      </c>
      <c r="AE347" t="s">
        <v>170</v>
      </c>
      <c r="AF347" t="s">
        <v>173</v>
      </c>
      <c r="AG347" t="s">
        <v>171</v>
      </c>
      <c r="AH347" t="s">
        <v>172</v>
      </c>
    </row>
    <row r="348" spans="2:34" x14ac:dyDescent="0.2">
      <c r="B348" s="5">
        <v>23</v>
      </c>
      <c r="C348" s="5">
        <v>2</v>
      </c>
      <c r="D348" s="4">
        <f t="shared" si="113"/>
        <v>0</v>
      </c>
      <c r="E348" s="4">
        <f t="shared" si="110"/>
        <v>0</v>
      </c>
      <c r="F348" s="4">
        <f>'入力シート（2事業場以降）'!AR479</f>
        <v>0</v>
      </c>
      <c r="G348" s="35">
        <f>'入力シート（2事業場以降）'!J479</f>
        <v>0</v>
      </c>
      <c r="H348" s="35">
        <f>'入力シート（2事業場以降）'!L479</f>
        <v>0</v>
      </c>
      <c r="I348" s="35">
        <f>'入力シート（2事業場以降）'!N479</f>
        <v>0</v>
      </c>
      <c r="J348" s="14">
        <f t="shared" si="105"/>
        <v>0</v>
      </c>
      <c r="K348" s="14">
        <f t="shared" si="114"/>
        <v>0</v>
      </c>
      <c r="L348" s="14">
        <f t="shared" si="115"/>
        <v>0</v>
      </c>
      <c r="M348" s="44">
        <f t="shared" si="111"/>
        <v>0</v>
      </c>
      <c r="N348" s="4">
        <f>IF(AND(入力シート!$F$22&gt;=中間シート!B348,'入力シート（2事業場以降）'!AR251=1),1,0)</f>
        <v>0</v>
      </c>
      <c r="W348" s="34" t="str">
        <f t="shared" ca="1" si="112"/>
        <v>OK</v>
      </c>
      <c r="X348" t="str">
        <f t="shared" ca="1" si="116"/>
        <v>OK</v>
      </c>
      <c r="Y348">
        <f t="shared" si="104"/>
        <v>0</v>
      </c>
      <c r="Z348">
        <f t="shared" si="117"/>
        <v>0</v>
      </c>
      <c r="AA348" s="18"/>
      <c r="AB348" t="s">
        <v>167</v>
      </c>
      <c r="AC348" t="s">
        <v>168</v>
      </c>
      <c r="AD348" t="s">
        <v>169</v>
      </c>
      <c r="AE348" t="s">
        <v>170</v>
      </c>
      <c r="AF348" t="s">
        <v>173</v>
      </c>
      <c r="AG348" t="s">
        <v>171</v>
      </c>
      <c r="AH348" t="s">
        <v>172</v>
      </c>
    </row>
    <row r="349" spans="2:34" x14ac:dyDescent="0.2">
      <c r="B349" s="5">
        <v>23</v>
      </c>
      <c r="C349" s="5">
        <v>3</v>
      </c>
      <c r="D349" s="4">
        <f t="shared" si="113"/>
        <v>0</v>
      </c>
      <c r="E349" s="4">
        <f t="shared" si="110"/>
        <v>0</v>
      </c>
      <c r="F349" s="4">
        <f>'入力シート（2事業場以降）'!AR481</f>
        <v>0</v>
      </c>
      <c r="G349" s="35">
        <f>'入力シート（2事業場以降）'!J481</f>
        <v>0</v>
      </c>
      <c r="H349" s="35">
        <f>'入力シート（2事業場以降）'!L481</f>
        <v>0</v>
      </c>
      <c r="I349" s="35">
        <f>'入力シート（2事業場以降）'!N481</f>
        <v>0</v>
      </c>
      <c r="J349" s="14">
        <f t="shared" si="105"/>
        <v>0</v>
      </c>
      <c r="K349" s="14">
        <f t="shared" si="114"/>
        <v>0</v>
      </c>
      <c r="L349" s="14">
        <f t="shared" si="115"/>
        <v>0</v>
      </c>
      <c r="M349" s="44">
        <f t="shared" si="111"/>
        <v>0</v>
      </c>
      <c r="N349" s="4">
        <f>IF(AND(入力シート!$F$22&gt;=中間シート!B349,'入力シート（2事業場以降）'!AR253=1),1,0)</f>
        <v>0</v>
      </c>
      <c r="W349" s="34"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167</v>
      </c>
      <c r="AC349" t="s">
        <v>168</v>
      </c>
      <c r="AD349" t="s">
        <v>169</v>
      </c>
      <c r="AE349" t="s">
        <v>170</v>
      </c>
      <c r="AF349" t="s">
        <v>173</v>
      </c>
      <c r="AG349" t="s">
        <v>171</v>
      </c>
      <c r="AH349" t="s">
        <v>172</v>
      </c>
    </row>
    <row r="350" spans="2:34" x14ac:dyDescent="0.2">
      <c r="B350" s="5">
        <v>24</v>
      </c>
      <c r="C350" s="5">
        <v>1</v>
      </c>
      <c r="D350" s="4">
        <f t="shared" si="113"/>
        <v>0</v>
      </c>
      <c r="E350" s="4">
        <f t="shared" si="110"/>
        <v>0</v>
      </c>
      <c r="F350" s="4">
        <f>'入力シート（2事業場以降）'!AR484</f>
        <v>0</v>
      </c>
      <c r="G350" s="35">
        <f>'入力シート（2事業場以降）'!J484</f>
        <v>0</v>
      </c>
      <c r="H350" s="35">
        <f>'入力シート（2事業場以降）'!L484</f>
        <v>0</v>
      </c>
      <c r="I350" s="35">
        <f>'入力シート（2事業場以降）'!N484</f>
        <v>0</v>
      </c>
      <c r="J350" s="14">
        <f t="shared" si="105"/>
        <v>0</v>
      </c>
      <c r="K350" s="14">
        <f t="shared" si="114"/>
        <v>0</v>
      </c>
      <c r="L350" s="14">
        <f t="shared" si="115"/>
        <v>0</v>
      </c>
      <c r="M350" s="44">
        <f t="shared" si="111"/>
        <v>0</v>
      </c>
      <c r="N350" s="4">
        <f>IF(AND(入力シート!$F$22&gt;=中間シート!B350,'入力シート（2事業場以降）'!AR256=1),1,0)</f>
        <v>0</v>
      </c>
      <c r="W350" s="34" t="str">
        <f t="shared" ca="1" si="112"/>
        <v>OK</v>
      </c>
      <c r="X350" t="str">
        <f t="shared" ca="1" si="116"/>
        <v>OK</v>
      </c>
      <c r="Y350">
        <f t="shared" si="118"/>
        <v>0</v>
      </c>
      <c r="Z350">
        <f t="shared" si="117"/>
        <v>0</v>
      </c>
      <c r="AA350" t="s">
        <v>166</v>
      </c>
      <c r="AB350" t="s">
        <v>167</v>
      </c>
      <c r="AC350" t="s">
        <v>168</v>
      </c>
      <c r="AD350" t="s">
        <v>169</v>
      </c>
      <c r="AE350" t="s">
        <v>170</v>
      </c>
      <c r="AF350" t="s">
        <v>173</v>
      </c>
      <c r="AG350" t="s">
        <v>171</v>
      </c>
      <c r="AH350" t="s">
        <v>172</v>
      </c>
    </row>
    <row r="351" spans="2:34" x14ac:dyDescent="0.2">
      <c r="B351" s="5">
        <v>24</v>
      </c>
      <c r="C351" s="5">
        <v>2</v>
      </c>
      <c r="D351" s="4">
        <f t="shared" si="113"/>
        <v>0</v>
      </c>
      <c r="E351" s="4">
        <f t="shared" si="110"/>
        <v>0</v>
      </c>
      <c r="F351" s="4">
        <f>'入力シート（2事業場以降）'!AR486</f>
        <v>0</v>
      </c>
      <c r="G351" s="35">
        <f>'入力シート（2事業場以降）'!J486</f>
        <v>0</v>
      </c>
      <c r="H351" s="35">
        <f>'入力シート（2事業場以降）'!L486</f>
        <v>0</v>
      </c>
      <c r="I351" s="35">
        <f>'入力シート（2事業場以降）'!N486</f>
        <v>0</v>
      </c>
      <c r="J351" s="14">
        <f t="shared" si="105"/>
        <v>0</v>
      </c>
      <c r="K351" s="14">
        <f t="shared" si="114"/>
        <v>0</v>
      </c>
      <c r="L351" s="14">
        <f t="shared" si="115"/>
        <v>0</v>
      </c>
      <c r="M351" s="44">
        <f t="shared" si="111"/>
        <v>0</v>
      </c>
      <c r="N351" s="4">
        <f>IF(AND(入力シート!$F$22&gt;=中間シート!B351,'入力シート（2事業場以降）'!AR258=1),1,0)</f>
        <v>0</v>
      </c>
      <c r="W351" s="34" t="str">
        <f t="shared" ca="1" si="112"/>
        <v>OK</v>
      </c>
      <c r="X351" t="str">
        <f t="shared" ca="1" si="116"/>
        <v>OK</v>
      </c>
      <c r="Y351">
        <f t="shared" si="118"/>
        <v>0</v>
      </c>
      <c r="Z351">
        <f t="shared" si="117"/>
        <v>0</v>
      </c>
      <c r="AA351" s="18"/>
      <c r="AB351" t="s">
        <v>167</v>
      </c>
      <c r="AC351" t="s">
        <v>168</v>
      </c>
      <c r="AD351" t="s">
        <v>169</v>
      </c>
      <c r="AE351" t="s">
        <v>170</v>
      </c>
      <c r="AF351" t="s">
        <v>173</v>
      </c>
      <c r="AG351" t="s">
        <v>171</v>
      </c>
      <c r="AH351" t="s">
        <v>172</v>
      </c>
    </row>
    <row r="352" spans="2:34" x14ac:dyDescent="0.2">
      <c r="B352" s="5">
        <v>24</v>
      </c>
      <c r="C352" s="5">
        <v>3</v>
      </c>
      <c r="D352" s="4">
        <f t="shared" si="113"/>
        <v>0</v>
      </c>
      <c r="E352" s="4">
        <f t="shared" si="110"/>
        <v>0</v>
      </c>
      <c r="F352" s="4">
        <f>'入力シート（2事業場以降）'!AR488</f>
        <v>0</v>
      </c>
      <c r="G352" s="35">
        <f>'入力シート（2事業場以降）'!J488</f>
        <v>0</v>
      </c>
      <c r="H352" s="35">
        <f>'入力シート（2事業場以降）'!L488</f>
        <v>0</v>
      </c>
      <c r="I352" s="35">
        <f>'入力シート（2事業場以降）'!N488</f>
        <v>0</v>
      </c>
      <c r="J352" s="14">
        <f t="shared" si="105"/>
        <v>0</v>
      </c>
      <c r="K352" s="14">
        <f t="shared" si="114"/>
        <v>0</v>
      </c>
      <c r="L352" s="14">
        <f t="shared" si="115"/>
        <v>0</v>
      </c>
      <c r="M352" s="44">
        <f t="shared" si="111"/>
        <v>0</v>
      </c>
      <c r="N352" s="4">
        <f>IF(AND(入力シート!$F$22&gt;=中間シート!B352,'入力シート（2事業場以降）'!AR260=1),1,0)</f>
        <v>0</v>
      </c>
      <c r="W352" s="34" t="str">
        <f t="shared" ca="1" si="112"/>
        <v>OK</v>
      </c>
      <c r="X352" t="str">
        <f t="shared" ca="1" si="116"/>
        <v>OK</v>
      </c>
      <c r="Y352">
        <f t="shared" si="118"/>
        <v>0</v>
      </c>
      <c r="Z352">
        <f t="shared" si="117"/>
        <v>0</v>
      </c>
      <c r="AA352" s="18"/>
      <c r="AB352" t="s">
        <v>167</v>
      </c>
      <c r="AC352" t="s">
        <v>168</v>
      </c>
      <c r="AD352" t="s">
        <v>169</v>
      </c>
      <c r="AE352" t="s">
        <v>170</v>
      </c>
      <c r="AF352" t="s">
        <v>173</v>
      </c>
      <c r="AG352" t="s">
        <v>171</v>
      </c>
      <c r="AH352" t="s">
        <v>172</v>
      </c>
    </row>
    <row r="353" spans="2:34" x14ac:dyDescent="0.2">
      <c r="B353" s="5">
        <v>25</v>
      </c>
      <c r="C353" s="5">
        <v>1</v>
      </c>
      <c r="D353" s="4">
        <f t="shared" si="113"/>
        <v>0</v>
      </c>
      <c r="E353" s="4">
        <f t="shared" si="110"/>
        <v>0</v>
      </c>
      <c r="F353" s="4">
        <f>'入力シート（2事業場以降）'!AR491</f>
        <v>0</v>
      </c>
      <c r="G353" s="35">
        <f>'入力シート（2事業場以降）'!J491</f>
        <v>0</v>
      </c>
      <c r="H353" s="35">
        <f>'入力シート（2事業場以降）'!L491</f>
        <v>0</v>
      </c>
      <c r="I353" s="35">
        <f>'入力シート（2事業場以降）'!N491</f>
        <v>0</v>
      </c>
      <c r="J353" s="14">
        <f t="shared" si="105"/>
        <v>0</v>
      </c>
      <c r="K353" s="14">
        <f t="shared" si="114"/>
        <v>0</v>
      </c>
      <c r="L353" s="14">
        <f t="shared" si="115"/>
        <v>0</v>
      </c>
      <c r="M353" s="44">
        <f t="shared" si="111"/>
        <v>0</v>
      </c>
      <c r="N353" s="4">
        <f>IF(AND(入力シート!$F$22&gt;=中間シート!B353,'入力シート（2事業場以降）'!AR263=1),1,0)</f>
        <v>0</v>
      </c>
      <c r="W353" s="34" t="str">
        <f t="shared" ca="1" si="112"/>
        <v>OK</v>
      </c>
      <c r="X353" t="str">
        <f t="shared" ca="1" si="116"/>
        <v>OK</v>
      </c>
      <c r="Y353">
        <f t="shared" si="118"/>
        <v>0</v>
      </c>
      <c r="Z353">
        <f t="shared" si="117"/>
        <v>0</v>
      </c>
      <c r="AA353" t="s">
        <v>166</v>
      </c>
      <c r="AB353" t="s">
        <v>167</v>
      </c>
      <c r="AC353" t="s">
        <v>168</v>
      </c>
      <c r="AD353" t="s">
        <v>169</v>
      </c>
      <c r="AE353" t="s">
        <v>170</v>
      </c>
      <c r="AF353" t="s">
        <v>173</v>
      </c>
      <c r="AG353" t="s">
        <v>171</v>
      </c>
      <c r="AH353" t="s">
        <v>172</v>
      </c>
    </row>
    <row r="354" spans="2:34" x14ac:dyDescent="0.2">
      <c r="B354" s="5">
        <v>25</v>
      </c>
      <c r="C354" s="5">
        <v>2</v>
      </c>
      <c r="D354" s="4">
        <f t="shared" si="113"/>
        <v>0</v>
      </c>
      <c r="E354" s="4">
        <f t="shared" si="110"/>
        <v>0</v>
      </c>
      <c r="F354" s="4">
        <f>'入力シート（2事業場以降）'!AR493</f>
        <v>0</v>
      </c>
      <c r="G354" s="35">
        <f>'入力シート（2事業場以降）'!J493</f>
        <v>0</v>
      </c>
      <c r="H354" s="35">
        <f>'入力シート（2事業場以降）'!L493</f>
        <v>0</v>
      </c>
      <c r="I354" s="35">
        <f>'入力シート（2事業場以降）'!N493</f>
        <v>0</v>
      </c>
      <c r="J354" s="14">
        <f t="shared" si="105"/>
        <v>0</v>
      </c>
      <c r="K354" s="14">
        <f t="shared" si="114"/>
        <v>0</v>
      </c>
      <c r="L354" s="14">
        <f t="shared" si="115"/>
        <v>0</v>
      </c>
      <c r="M354" s="44">
        <f t="shared" si="111"/>
        <v>0</v>
      </c>
      <c r="N354" s="4">
        <f>IF(AND(入力シート!$F$22&gt;=中間シート!B354,'入力シート（2事業場以降）'!AR265=1),1,0)</f>
        <v>0</v>
      </c>
      <c r="W354" s="34" t="str">
        <f t="shared" ca="1" si="112"/>
        <v>OK</v>
      </c>
      <c r="X354" t="str">
        <f t="shared" ca="1" si="116"/>
        <v>OK</v>
      </c>
      <c r="Y354">
        <f t="shared" si="118"/>
        <v>0</v>
      </c>
      <c r="Z354">
        <f t="shared" si="117"/>
        <v>0</v>
      </c>
      <c r="AA354" s="18"/>
      <c r="AB354" t="s">
        <v>167</v>
      </c>
      <c r="AC354" t="s">
        <v>168</v>
      </c>
      <c r="AD354" t="s">
        <v>169</v>
      </c>
      <c r="AE354" t="s">
        <v>170</v>
      </c>
      <c r="AF354" t="s">
        <v>173</v>
      </c>
      <c r="AG354" t="s">
        <v>171</v>
      </c>
      <c r="AH354" t="s">
        <v>172</v>
      </c>
    </row>
    <row r="355" spans="2:34" x14ac:dyDescent="0.2">
      <c r="B355" s="5">
        <v>25</v>
      </c>
      <c r="C355" s="5">
        <v>3</v>
      </c>
      <c r="D355" s="4">
        <f t="shared" si="113"/>
        <v>0</v>
      </c>
      <c r="E355" s="4">
        <f t="shared" si="110"/>
        <v>0</v>
      </c>
      <c r="F355" s="4">
        <f>'入力シート（2事業場以降）'!AR495</f>
        <v>0</v>
      </c>
      <c r="G355" s="35">
        <f>'入力シート（2事業場以降）'!J495</f>
        <v>0</v>
      </c>
      <c r="H355" s="35">
        <f>'入力シート（2事業場以降）'!L495</f>
        <v>0</v>
      </c>
      <c r="I355" s="35">
        <f>'入力シート（2事業場以降）'!N495</f>
        <v>0</v>
      </c>
      <c r="J355" s="14">
        <f t="shared" si="105"/>
        <v>0</v>
      </c>
      <c r="K355" s="14">
        <f t="shared" si="114"/>
        <v>0</v>
      </c>
      <c r="L355" s="14">
        <f t="shared" si="115"/>
        <v>0</v>
      </c>
      <c r="M355" s="44">
        <f t="shared" si="111"/>
        <v>0</v>
      </c>
      <c r="N355" s="4">
        <f>IF(AND(入力シート!$F$22&gt;=中間シート!B355,'入力シート（2事業場以降）'!AR267=1),1,0)</f>
        <v>0</v>
      </c>
      <c r="W355" s="34" t="str">
        <f t="shared" ca="1" si="112"/>
        <v>OK</v>
      </c>
      <c r="X355" t="str">
        <f t="shared" ca="1" si="116"/>
        <v>OK</v>
      </c>
      <c r="Y355">
        <f t="shared" si="118"/>
        <v>0</v>
      </c>
      <c r="Z355">
        <f t="shared" si="117"/>
        <v>0</v>
      </c>
      <c r="AA355" s="18"/>
      <c r="AB355" t="s">
        <v>167</v>
      </c>
      <c r="AC355" t="s">
        <v>168</v>
      </c>
      <c r="AD355" t="s">
        <v>169</v>
      </c>
      <c r="AE355" t="s">
        <v>170</v>
      </c>
      <c r="AF355" t="s">
        <v>173</v>
      </c>
      <c r="AG355" t="s">
        <v>171</v>
      </c>
      <c r="AH355" t="s">
        <v>172</v>
      </c>
    </row>
    <row r="356" spans="2:34" x14ac:dyDescent="0.2">
      <c r="B356" s="5">
        <v>26</v>
      </c>
      <c r="C356" s="5">
        <v>1</v>
      </c>
      <c r="D356" s="4">
        <f t="shared" si="113"/>
        <v>0</v>
      </c>
      <c r="E356" s="4">
        <f t="shared" si="110"/>
        <v>0</v>
      </c>
      <c r="F356" s="4">
        <f>'入力シート（2事業場以降）'!AR498</f>
        <v>0</v>
      </c>
      <c r="G356" s="35">
        <f>'入力シート（2事業場以降）'!J498</f>
        <v>0</v>
      </c>
      <c r="H356" s="35">
        <f>'入力シート（2事業場以降）'!L498</f>
        <v>0</v>
      </c>
      <c r="I356" s="35">
        <f>'入力シート（2事業場以降）'!N498</f>
        <v>0</v>
      </c>
      <c r="J356" s="14">
        <f t="shared" si="105"/>
        <v>0</v>
      </c>
      <c r="K356" s="14">
        <f t="shared" si="114"/>
        <v>0</v>
      </c>
      <c r="L356" s="14">
        <f t="shared" si="115"/>
        <v>0</v>
      </c>
      <c r="M356" s="44">
        <f t="shared" si="111"/>
        <v>0</v>
      </c>
      <c r="N356" s="4">
        <f>IF(AND(入力シート!$F$22&gt;=中間シート!B356,'入力シート（2事業場以降）'!AR270=1),1,0)</f>
        <v>0</v>
      </c>
      <c r="W356" s="34" t="str">
        <f t="shared" ca="1" si="112"/>
        <v>OK</v>
      </c>
      <c r="X356" t="str">
        <f t="shared" ca="1" si="116"/>
        <v>OK</v>
      </c>
      <c r="Y356">
        <f t="shared" si="118"/>
        <v>0</v>
      </c>
      <c r="Z356">
        <f t="shared" si="117"/>
        <v>0</v>
      </c>
      <c r="AA356" t="s">
        <v>166</v>
      </c>
      <c r="AB356" t="s">
        <v>167</v>
      </c>
      <c r="AC356" t="s">
        <v>168</v>
      </c>
      <c r="AD356" t="s">
        <v>169</v>
      </c>
      <c r="AE356" t="s">
        <v>170</v>
      </c>
      <c r="AF356" t="s">
        <v>173</v>
      </c>
      <c r="AG356" t="s">
        <v>171</v>
      </c>
      <c r="AH356" t="s">
        <v>172</v>
      </c>
    </row>
    <row r="357" spans="2:34" x14ac:dyDescent="0.2">
      <c r="B357" s="5">
        <v>26</v>
      </c>
      <c r="C357" s="5">
        <v>2</v>
      </c>
      <c r="D357" s="4">
        <f t="shared" si="113"/>
        <v>0</v>
      </c>
      <c r="E357" s="4">
        <f t="shared" si="110"/>
        <v>0</v>
      </c>
      <c r="F357" s="4">
        <f>'入力シート（2事業場以降）'!AR500</f>
        <v>0</v>
      </c>
      <c r="G357" s="35">
        <f>'入力シート（2事業場以降）'!J500</f>
        <v>0</v>
      </c>
      <c r="H357" s="35">
        <f>'入力シート（2事業場以降）'!L500</f>
        <v>0</v>
      </c>
      <c r="I357" s="35">
        <f>'入力シート（2事業場以降）'!N500</f>
        <v>0</v>
      </c>
      <c r="J357" s="14">
        <f t="shared" si="105"/>
        <v>0</v>
      </c>
      <c r="K357" s="14">
        <f t="shared" si="114"/>
        <v>0</v>
      </c>
      <c r="L357" s="14">
        <f t="shared" si="115"/>
        <v>0</v>
      </c>
      <c r="M357" s="44">
        <f t="shared" si="111"/>
        <v>0</v>
      </c>
      <c r="N357" s="4">
        <f>IF(AND(入力シート!$F$22&gt;=中間シート!B357,'入力シート（2事業場以降）'!AR272=1),1,0)</f>
        <v>0</v>
      </c>
      <c r="W357" s="34" t="str">
        <f t="shared" ca="1" si="112"/>
        <v>OK</v>
      </c>
      <c r="X357" t="str">
        <f t="shared" ca="1" si="116"/>
        <v>OK</v>
      </c>
      <c r="Y357">
        <f t="shared" si="118"/>
        <v>0</v>
      </c>
      <c r="Z357">
        <f t="shared" si="117"/>
        <v>0</v>
      </c>
      <c r="AA357" s="18"/>
      <c r="AB357" t="s">
        <v>167</v>
      </c>
      <c r="AC357" t="s">
        <v>168</v>
      </c>
      <c r="AD357" t="s">
        <v>169</v>
      </c>
      <c r="AE357" t="s">
        <v>170</v>
      </c>
      <c r="AF357" t="s">
        <v>173</v>
      </c>
      <c r="AG357" t="s">
        <v>171</v>
      </c>
      <c r="AH357" t="s">
        <v>172</v>
      </c>
    </row>
    <row r="358" spans="2:34" x14ac:dyDescent="0.2">
      <c r="B358" s="5">
        <v>26</v>
      </c>
      <c r="C358" s="5">
        <v>3</v>
      </c>
      <c r="D358" s="4">
        <f t="shared" si="113"/>
        <v>0</v>
      </c>
      <c r="E358" s="4">
        <f t="shared" si="110"/>
        <v>0</v>
      </c>
      <c r="F358" s="4">
        <f>'入力シート（2事業場以降）'!AR502</f>
        <v>0</v>
      </c>
      <c r="G358" s="35">
        <f>'入力シート（2事業場以降）'!J502</f>
        <v>0</v>
      </c>
      <c r="H358" s="35">
        <f>'入力シート（2事業場以降）'!L502</f>
        <v>0</v>
      </c>
      <c r="I358" s="35">
        <f>'入力シート（2事業場以降）'!N502</f>
        <v>0</v>
      </c>
      <c r="J358" s="14">
        <f t="shared" si="105"/>
        <v>0</v>
      </c>
      <c r="K358" s="14">
        <f t="shared" si="114"/>
        <v>0</v>
      </c>
      <c r="L358" s="14">
        <f t="shared" si="115"/>
        <v>0</v>
      </c>
      <c r="M358" s="44">
        <f t="shared" si="111"/>
        <v>0</v>
      </c>
      <c r="N358" s="4">
        <f>IF(AND(入力シート!$F$22&gt;=中間シート!B358,'入力シート（2事業場以降）'!AR274=1),1,0)</f>
        <v>0</v>
      </c>
      <c r="W358" s="34" t="str">
        <f t="shared" ca="1" si="112"/>
        <v>OK</v>
      </c>
      <c r="X358" t="str">
        <f t="shared" ca="1" si="116"/>
        <v>OK</v>
      </c>
      <c r="Y358">
        <f t="shared" si="118"/>
        <v>0</v>
      </c>
      <c r="Z358">
        <f t="shared" si="117"/>
        <v>0</v>
      </c>
      <c r="AA358" s="18"/>
      <c r="AB358" t="s">
        <v>167</v>
      </c>
      <c r="AC358" t="s">
        <v>168</v>
      </c>
      <c r="AD358" t="s">
        <v>169</v>
      </c>
      <c r="AE358" t="s">
        <v>170</v>
      </c>
      <c r="AF358" t="s">
        <v>173</v>
      </c>
      <c r="AG358" t="s">
        <v>171</v>
      </c>
      <c r="AH358" t="s">
        <v>172</v>
      </c>
    </row>
    <row r="359" spans="2:34" x14ac:dyDescent="0.2">
      <c r="B359" s="5">
        <v>27</v>
      </c>
      <c r="C359" s="5">
        <v>1</v>
      </c>
      <c r="D359" s="4">
        <f t="shared" si="113"/>
        <v>0</v>
      </c>
      <c r="E359" s="4">
        <f t="shared" si="110"/>
        <v>0</v>
      </c>
      <c r="F359" s="4">
        <f>'入力シート（2事業場以降）'!AR505</f>
        <v>0</v>
      </c>
      <c r="G359" s="35">
        <f>'入力シート（2事業場以降）'!J505</f>
        <v>0</v>
      </c>
      <c r="H359" s="35">
        <f>'入力シート（2事業場以降）'!L505</f>
        <v>0</v>
      </c>
      <c r="I359" s="35">
        <f>'入力シート（2事業場以降）'!N505</f>
        <v>0</v>
      </c>
      <c r="J359" s="14">
        <f t="shared" si="105"/>
        <v>0</v>
      </c>
      <c r="K359" s="14">
        <f t="shared" si="114"/>
        <v>0</v>
      </c>
      <c r="L359" s="14">
        <f t="shared" si="115"/>
        <v>0</v>
      </c>
      <c r="M359" s="44">
        <f t="shared" si="111"/>
        <v>0</v>
      </c>
      <c r="N359" s="4">
        <f>IF(AND(入力シート!$F$22&gt;=中間シート!B359,'入力シート（2事業場以降）'!AR277=1),1,0)</f>
        <v>0</v>
      </c>
      <c r="W359" s="34" t="str">
        <f t="shared" ca="1" si="112"/>
        <v>OK</v>
      </c>
      <c r="X359" t="str">
        <f t="shared" ca="1" si="116"/>
        <v>OK</v>
      </c>
      <c r="Y359">
        <f t="shared" si="118"/>
        <v>0</v>
      </c>
      <c r="Z359">
        <f t="shared" si="117"/>
        <v>0</v>
      </c>
      <c r="AA359" t="s">
        <v>166</v>
      </c>
      <c r="AB359" t="s">
        <v>167</v>
      </c>
      <c r="AC359" t="s">
        <v>168</v>
      </c>
      <c r="AD359" t="s">
        <v>169</v>
      </c>
      <c r="AE359" t="s">
        <v>170</v>
      </c>
      <c r="AF359" t="s">
        <v>173</v>
      </c>
      <c r="AG359" t="s">
        <v>171</v>
      </c>
      <c r="AH359" t="s">
        <v>172</v>
      </c>
    </row>
    <row r="360" spans="2:34" x14ac:dyDescent="0.2">
      <c r="B360" s="5">
        <v>27</v>
      </c>
      <c r="C360" s="5">
        <v>2</v>
      </c>
      <c r="D360" s="4">
        <f t="shared" si="113"/>
        <v>0</v>
      </c>
      <c r="E360" s="4">
        <f t="shared" si="110"/>
        <v>0</v>
      </c>
      <c r="F360" s="4">
        <f>'入力シート（2事業場以降）'!AR507</f>
        <v>0</v>
      </c>
      <c r="G360" s="35">
        <f>'入力シート（2事業場以降）'!J507</f>
        <v>0</v>
      </c>
      <c r="H360" s="35">
        <f>'入力シート（2事業場以降）'!L507</f>
        <v>0</v>
      </c>
      <c r="I360" s="35">
        <f>'入力シート（2事業場以降）'!N507</f>
        <v>0</v>
      </c>
      <c r="J360" s="14">
        <f t="shared" si="105"/>
        <v>0</v>
      </c>
      <c r="K360" s="14">
        <f t="shared" si="114"/>
        <v>0</v>
      </c>
      <c r="L360" s="14">
        <f t="shared" si="115"/>
        <v>0</v>
      </c>
      <c r="M360" s="44">
        <f t="shared" si="111"/>
        <v>0</v>
      </c>
      <c r="N360" s="4">
        <f>IF(AND(入力シート!$F$22&gt;=中間シート!B360,'入力シート（2事業場以降）'!AR279=1),1,0)</f>
        <v>0</v>
      </c>
      <c r="W360" s="34" t="str">
        <f t="shared" ca="1" si="112"/>
        <v>OK</v>
      </c>
      <c r="X360" t="str">
        <f t="shared" ca="1" si="116"/>
        <v>OK</v>
      </c>
      <c r="Y360">
        <f t="shared" si="118"/>
        <v>0</v>
      </c>
      <c r="Z360">
        <f t="shared" si="117"/>
        <v>0</v>
      </c>
      <c r="AA360" s="18"/>
      <c r="AB360" t="s">
        <v>167</v>
      </c>
      <c r="AC360" t="s">
        <v>168</v>
      </c>
      <c r="AD360" t="s">
        <v>169</v>
      </c>
      <c r="AE360" t="s">
        <v>170</v>
      </c>
      <c r="AF360" t="s">
        <v>173</v>
      </c>
      <c r="AG360" t="s">
        <v>171</v>
      </c>
      <c r="AH360" t="s">
        <v>172</v>
      </c>
    </row>
    <row r="361" spans="2:34" x14ac:dyDescent="0.2">
      <c r="B361" s="5">
        <v>27</v>
      </c>
      <c r="C361" s="5">
        <v>3</v>
      </c>
      <c r="D361" s="4">
        <f t="shared" si="113"/>
        <v>0</v>
      </c>
      <c r="E361" s="4">
        <f t="shared" si="110"/>
        <v>0</v>
      </c>
      <c r="F361" s="4">
        <f>'入力シート（2事業場以降）'!AR509</f>
        <v>0</v>
      </c>
      <c r="G361" s="35">
        <f>'入力シート（2事業場以降）'!J509</f>
        <v>0</v>
      </c>
      <c r="H361" s="35">
        <f>'入力シート（2事業場以降）'!L509</f>
        <v>0</v>
      </c>
      <c r="I361" s="35">
        <f>'入力シート（2事業場以降）'!N509</f>
        <v>0</v>
      </c>
      <c r="J361" s="14">
        <f t="shared" si="105"/>
        <v>0</v>
      </c>
      <c r="K361" s="14">
        <f t="shared" si="114"/>
        <v>0</v>
      </c>
      <c r="L361" s="14">
        <f t="shared" si="115"/>
        <v>0</v>
      </c>
      <c r="M361" s="44">
        <f t="shared" si="111"/>
        <v>0</v>
      </c>
      <c r="N361" s="4">
        <f>IF(AND(入力シート!$F$22&gt;=中間シート!B361,'入力シート（2事業場以降）'!AR281=1),1,0)</f>
        <v>0</v>
      </c>
      <c r="W361" s="34" t="str">
        <f t="shared" ca="1" si="112"/>
        <v>OK</v>
      </c>
      <c r="X361" t="str">
        <f t="shared" ca="1" si="116"/>
        <v>OK</v>
      </c>
      <c r="Y361">
        <f t="shared" si="118"/>
        <v>0</v>
      </c>
      <c r="Z361">
        <f t="shared" si="117"/>
        <v>0</v>
      </c>
      <c r="AA361" s="18"/>
      <c r="AB361" t="s">
        <v>167</v>
      </c>
      <c r="AC361" t="s">
        <v>168</v>
      </c>
      <c r="AD361" t="s">
        <v>169</v>
      </c>
      <c r="AE361" t="s">
        <v>170</v>
      </c>
      <c r="AF361" t="s">
        <v>173</v>
      </c>
      <c r="AG361" t="s">
        <v>171</v>
      </c>
      <c r="AH361" t="s">
        <v>172</v>
      </c>
    </row>
    <row r="362" spans="2:34" x14ac:dyDescent="0.2">
      <c r="B362" s="5">
        <v>28</v>
      </c>
      <c r="C362" s="5">
        <v>1</v>
      </c>
      <c r="D362" s="4">
        <f t="shared" si="113"/>
        <v>0</v>
      </c>
      <c r="E362" s="4">
        <f t="shared" si="110"/>
        <v>0</v>
      </c>
      <c r="F362" s="4">
        <f>'入力シート（2事業場以降）'!AR512</f>
        <v>0</v>
      </c>
      <c r="G362" s="35">
        <f>'入力シート（2事業場以降）'!J512</f>
        <v>0</v>
      </c>
      <c r="H362" s="35">
        <f>'入力シート（2事業場以降）'!L512</f>
        <v>0</v>
      </c>
      <c r="I362" s="35">
        <f>'入力シート（2事業場以降）'!N512</f>
        <v>0</v>
      </c>
      <c r="J362" s="14">
        <f t="shared" si="105"/>
        <v>0</v>
      </c>
      <c r="K362" s="14">
        <f t="shared" si="114"/>
        <v>0</v>
      </c>
      <c r="L362" s="14">
        <f t="shared" si="115"/>
        <v>0</v>
      </c>
      <c r="M362" s="44">
        <f t="shared" si="111"/>
        <v>0</v>
      </c>
      <c r="N362" s="4">
        <f>IF(AND(入力シート!$F$22&gt;=中間シート!B362,'入力シート（2事業場以降）'!AR284=1),1,0)</f>
        <v>0</v>
      </c>
      <c r="W362" s="34" t="str">
        <f t="shared" ca="1" si="112"/>
        <v>OK</v>
      </c>
      <c r="X362" t="str">
        <f t="shared" ca="1" si="116"/>
        <v>OK</v>
      </c>
      <c r="Y362">
        <f t="shared" si="118"/>
        <v>0</v>
      </c>
      <c r="Z362">
        <f t="shared" si="117"/>
        <v>0</v>
      </c>
      <c r="AA362" t="s">
        <v>166</v>
      </c>
      <c r="AB362" t="s">
        <v>167</v>
      </c>
      <c r="AC362" t="s">
        <v>168</v>
      </c>
      <c r="AD362" t="s">
        <v>169</v>
      </c>
      <c r="AE362" t="s">
        <v>170</v>
      </c>
      <c r="AF362" t="s">
        <v>173</v>
      </c>
      <c r="AG362" t="s">
        <v>171</v>
      </c>
      <c r="AH362" t="s">
        <v>172</v>
      </c>
    </row>
    <row r="363" spans="2:34" x14ac:dyDescent="0.2">
      <c r="B363" s="5">
        <v>28</v>
      </c>
      <c r="C363" s="5">
        <v>2</v>
      </c>
      <c r="D363" s="4">
        <f t="shared" si="113"/>
        <v>0</v>
      </c>
      <c r="E363" s="4">
        <f t="shared" si="110"/>
        <v>0</v>
      </c>
      <c r="F363" s="4">
        <f>'入力シート（2事業場以降）'!AR514</f>
        <v>0</v>
      </c>
      <c r="G363" s="35">
        <f>'入力シート（2事業場以降）'!J514</f>
        <v>0</v>
      </c>
      <c r="H363" s="35">
        <f>'入力シート（2事業場以降）'!L514</f>
        <v>0</v>
      </c>
      <c r="I363" s="35">
        <f>'入力シート（2事業場以降）'!N514</f>
        <v>0</v>
      </c>
      <c r="J363" s="14">
        <f t="shared" si="105"/>
        <v>0</v>
      </c>
      <c r="K363" s="14">
        <f t="shared" si="114"/>
        <v>0</v>
      </c>
      <c r="L363" s="14">
        <f t="shared" si="115"/>
        <v>0</v>
      </c>
      <c r="M363" s="44">
        <f t="shared" si="111"/>
        <v>0</v>
      </c>
      <c r="N363" s="4">
        <f>IF(AND(入力シート!$F$22&gt;=中間シート!B363,'入力シート（2事業場以降）'!AR286=1),1,0)</f>
        <v>0</v>
      </c>
      <c r="W363" s="34" t="str">
        <f t="shared" ca="1" si="112"/>
        <v>OK</v>
      </c>
      <c r="X363" t="str">
        <f t="shared" ca="1" si="116"/>
        <v>OK</v>
      </c>
      <c r="Y363">
        <f t="shared" si="118"/>
        <v>0</v>
      </c>
      <c r="Z363">
        <f t="shared" si="117"/>
        <v>0</v>
      </c>
      <c r="AA363" s="18"/>
      <c r="AB363" t="s">
        <v>167</v>
      </c>
      <c r="AC363" t="s">
        <v>168</v>
      </c>
      <c r="AD363" t="s">
        <v>169</v>
      </c>
      <c r="AE363" t="s">
        <v>170</v>
      </c>
      <c r="AF363" t="s">
        <v>173</v>
      </c>
      <c r="AG363" t="s">
        <v>171</v>
      </c>
      <c r="AH363" t="s">
        <v>172</v>
      </c>
    </row>
    <row r="364" spans="2:34" x14ac:dyDescent="0.2">
      <c r="B364" s="5">
        <v>28</v>
      </c>
      <c r="C364" s="5">
        <v>3</v>
      </c>
      <c r="D364" s="4">
        <f t="shared" si="113"/>
        <v>0</v>
      </c>
      <c r="E364" s="4">
        <f t="shared" si="110"/>
        <v>0</v>
      </c>
      <c r="F364" s="4">
        <f>'入力シート（2事業場以降）'!AR516</f>
        <v>0</v>
      </c>
      <c r="G364" s="35">
        <f>'入力シート（2事業場以降）'!J516</f>
        <v>0</v>
      </c>
      <c r="H364" s="35">
        <f>'入力シート（2事業場以降）'!L516</f>
        <v>0</v>
      </c>
      <c r="I364" s="35">
        <f>'入力シート（2事業場以降）'!N516</f>
        <v>0</v>
      </c>
      <c r="J364" s="14">
        <f t="shared" si="105"/>
        <v>0</v>
      </c>
      <c r="K364" s="14">
        <f t="shared" si="114"/>
        <v>0</v>
      </c>
      <c r="L364" s="14">
        <f t="shared" si="115"/>
        <v>0</v>
      </c>
      <c r="M364" s="44">
        <f t="shared" si="111"/>
        <v>0</v>
      </c>
      <c r="N364" s="4">
        <f>IF(AND(入力シート!$F$22&gt;=中間シート!B364,'入力シート（2事業場以降）'!AR288=1),1,0)</f>
        <v>0</v>
      </c>
      <c r="W364" s="34" t="str">
        <f t="shared" ca="1" si="112"/>
        <v>OK</v>
      </c>
      <c r="X364" t="str">
        <f t="shared" ca="1" si="116"/>
        <v>OK</v>
      </c>
      <c r="Y364">
        <f t="shared" si="118"/>
        <v>0</v>
      </c>
      <c r="Z364">
        <f t="shared" si="117"/>
        <v>0</v>
      </c>
      <c r="AA364" s="18"/>
      <c r="AB364" t="s">
        <v>167</v>
      </c>
      <c r="AC364" t="s">
        <v>168</v>
      </c>
      <c r="AD364" t="s">
        <v>169</v>
      </c>
      <c r="AE364" t="s">
        <v>170</v>
      </c>
      <c r="AF364" t="s">
        <v>173</v>
      </c>
      <c r="AG364" t="s">
        <v>171</v>
      </c>
      <c r="AH364" t="s">
        <v>172</v>
      </c>
    </row>
    <row r="365" spans="2:34" x14ac:dyDescent="0.2">
      <c r="B365" s="5">
        <v>29</v>
      </c>
      <c r="C365" s="5">
        <v>1</v>
      </c>
      <c r="D365" s="4">
        <f t="shared" si="113"/>
        <v>0</v>
      </c>
      <c r="E365" s="4">
        <f t="shared" si="110"/>
        <v>0</v>
      </c>
      <c r="F365" s="4">
        <f>'入力シート（2事業場以降）'!AR519</f>
        <v>0</v>
      </c>
      <c r="G365" s="35">
        <f>'入力シート（2事業場以降）'!J519</f>
        <v>0</v>
      </c>
      <c r="H365" s="35">
        <f>'入力シート（2事業場以降）'!L519</f>
        <v>0</v>
      </c>
      <c r="I365" s="35">
        <f>'入力シート（2事業場以降）'!N519</f>
        <v>0</v>
      </c>
      <c r="J365" s="14">
        <f t="shared" si="105"/>
        <v>0</v>
      </c>
      <c r="K365" s="14">
        <f t="shared" si="114"/>
        <v>0</v>
      </c>
      <c r="L365" s="14">
        <f t="shared" si="115"/>
        <v>0</v>
      </c>
      <c r="M365" s="44">
        <f t="shared" si="111"/>
        <v>0</v>
      </c>
      <c r="N365" s="4">
        <f>IF(AND(入力シート!$F$22&gt;=中間シート!B365,'入力シート（2事業場以降）'!AR291=1),1,0)</f>
        <v>0</v>
      </c>
      <c r="W365" s="34" t="str">
        <f t="shared" ca="1" si="112"/>
        <v>OK</v>
      </c>
      <c r="X365" t="str">
        <f t="shared" ca="1" si="116"/>
        <v>OK</v>
      </c>
      <c r="Y365">
        <f t="shared" si="118"/>
        <v>0</v>
      </c>
      <c r="Z365">
        <f t="shared" si="117"/>
        <v>0</v>
      </c>
      <c r="AA365" t="s">
        <v>166</v>
      </c>
      <c r="AB365" t="s">
        <v>167</v>
      </c>
      <c r="AC365" t="s">
        <v>168</v>
      </c>
      <c r="AD365" t="s">
        <v>169</v>
      </c>
      <c r="AE365" t="s">
        <v>170</v>
      </c>
      <c r="AF365" t="s">
        <v>173</v>
      </c>
      <c r="AG365" t="s">
        <v>171</v>
      </c>
      <c r="AH365" t="s">
        <v>172</v>
      </c>
    </row>
    <row r="366" spans="2:34" x14ac:dyDescent="0.2">
      <c r="B366" s="5">
        <v>29</v>
      </c>
      <c r="C366" s="5">
        <v>2</v>
      </c>
      <c r="D366" s="4">
        <f t="shared" si="113"/>
        <v>0</v>
      </c>
      <c r="E366" s="4">
        <f t="shared" si="110"/>
        <v>0</v>
      </c>
      <c r="F366" s="4">
        <f>'入力シート（2事業場以降）'!AR521</f>
        <v>0</v>
      </c>
      <c r="G366" s="35">
        <f>'入力シート（2事業場以降）'!J521</f>
        <v>0</v>
      </c>
      <c r="H366" s="35">
        <f>'入力シート（2事業場以降）'!L521</f>
        <v>0</v>
      </c>
      <c r="I366" s="35">
        <f>'入力シート（2事業場以降）'!N521</f>
        <v>0</v>
      </c>
      <c r="J366" s="14">
        <f t="shared" si="105"/>
        <v>0</v>
      </c>
      <c r="K366" s="14">
        <f t="shared" si="114"/>
        <v>0</v>
      </c>
      <c r="L366" s="14">
        <f t="shared" si="115"/>
        <v>0</v>
      </c>
      <c r="M366" s="44">
        <f t="shared" si="111"/>
        <v>0</v>
      </c>
      <c r="N366" s="4">
        <f>IF(AND(入力シート!$F$22&gt;=中間シート!B366,'入力シート（2事業場以降）'!AR293=1),1,0)</f>
        <v>0</v>
      </c>
      <c r="W366" s="34" t="str">
        <f t="shared" ca="1" si="112"/>
        <v>OK</v>
      </c>
      <c r="X366" t="str">
        <f t="shared" ca="1" si="116"/>
        <v>OK</v>
      </c>
      <c r="Y366">
        <f t="shared" si="118"/>
        <v>0</v>
      </c>
      <c r="Z366">
        <f t="shared" si="117"/>
        <v>0</v>
      </c>
      <c r="AA366" s="18"/>
      <c r="AB366" t="s">
        <v>167</v>
      </c>
      <c r="AC366" t="s">
        <v>168</v>
      </c>
      <c r="AD366" t="s">
        <v>169</v>
      </c>
      <c r="AE366" t="s">
        <v>170</v>
      </c>
      <c r="AF366" t="s">
        <v>173</v>
      </c>
      <c r="AG366" t="s">
        <v>171</v>
      </c>
      <c r="AH366" t="s">
        <v>172</v>
      </c>
    </row>
    <row r="367" spans="2:34" x14ac:dyDescent="0.2">
      <c r="B367" s="5">
        <v>29</v>
      </c>
      <c r="C367" s="5">
        <v>3</v>
      </c>
      <c r="D367" s="4">
        <f t="shared" si="113"/>
        <v>0</v>
      </c>
      <c r="E367" s="4">
        <f t="shared" si="110"/>
        <v>0</v>
      </c>
      <c r="F367" s="4">
        <f>'入力シート（2事業場以降）'!AR523</f>
        <v>0</v>
      </c>
      <c r="G367" s="35">
        <f>'入力シート（2事業場以降）'!J523</f>
        <v>0</v>
      </c>
      <c r="H367" s="35">
        <f>'入力シート（2事業場以降）'!L523</f>
        <v>0</v>
      </c>
      <c r="I367" s="35">
        <f>'入力シート（2事業場以降）'!N523</f>
        <v>0</v>
      </c>
      <c r="J367" s="14">
        <f t="shared" si="105"/>
        <v>0</v>
      </c>
      <c r="K367" s="14">
        <f t="shared" si="114"/>
        <v>0</v>
      </c>
      <c r="L367" s="14">
        <f t="shared" si="115"/>
        <v>0</v>
      </c>
      <c r="M367" s="44">
        <f t="shared" si="111"/>
        <v>0</v>
      </c>
      <c r="N367" s="4">
        <f>IF(AND(入力シート!$F$22&gt;=中間シート!B367,'入力シート（2事業場以降）'!AR295=1),1,0)</f>
        <v>0</v>
      </c>
      <c r="W367" s="34" t="str">
        <f t="shared" ca="1" si="112"/>
        <v>OK</v>
      </c>
      <c r="X367" t="str">
        <f t="shared" ca="1" si="116"/>
        <v>OK</v>
      </c>
      <c r="Y367">
        <f t="shared" si="118"/>
        <v>0</v>
      </c>
      <c r="Z367">
        <f t="shared" si="117"/>
        <v>0</v>
      </c>
      <c r="AA367" s="18"/>
      <c r="AB367" t="s">
        <v>167</v>
      </c>
      <c r="AC367" t="s">
        <v>168</v>
      </c>
      <c r="AD367" t="s">
        <v>169</v>
      </c>
      <c r="AE367" t="s">
        <v>170</v>
      </c>
      <c r="AF367" t="s">
        <v>173</v>
      </c>
      <c r="AG367" t="s">
        <v>171</v>
      </c>
      <c r="AH367" t="s">
        <v>172</v>
      </c>
    </row>
    <row r="368" spans="2:34" x14ac:dyDescent="0.2">
      <c r="B368" s="5">
        <v>30</v>
      </c>
      <c r="C368" s="5">
        <v>1</v>
      </c>
      <c r="D368" s="4">
        <f t="shared" si="113"/>
        <v>0</v>
      </c>
      <c r="E368" s="4">
        <f t="shared" si="110"/>
        <v>0</v>
      </c>
      <c r="F368" s="4">
        <f>'入力シート（2事業場以降）'!AR526</f>
        <v>0</v>
      </c>
      <c r="G368" s="35">
        <f>'入力シート（2事業場以降）'!J526</f>
        <v>0</v>
      </c>
      <c r="H368" s="35">
        <f>'入力シート（2事業場以降）'!L526</f>
        <v>0</v>
      </c>
      <c r="I368" s="35">
        <f>'入力シート（2事業場以降）'!N526</f>
        <v>0</v>
      </c>
      <c r="J368" s="14">
        <f t="shared" si="105"/>
        <v>0</v>
      </c>
      <c r="K368" s="14">
        <f t="shared" si="114"/>
        <v>0</v>
      </c>
      <c r="L368" s="14">
        <f t="shared" si="115"/>
        <v>0</v>
      </c>
      <c r="M368" s="44">
        <f t="shared" si="111"/>
        <v>0</v>
      </c>
      <c r="N368" s="4">
        <f>IF(AND(入力シート!$F$22&gt;=中間シート!B368,'入力シート（2事業場以降）'!AR298=1),1,0)</f>
        <v>0</v>
      </c>
      <c r="W368" s="34" t="str">
        <f t="shared" ca="1" si="112"/>
        <v>OK</v>
      </c>
      <c r="X368" t="str">
        <f t="shared" ca="1" si="116"/>
        <v>OK</v>
      </c>
      <c r="Y368">
        <f t="shared" si="118"/>
        <v>0</v>
      </c>
      <c r="Z368">
        <f t="shared" si="117"/>
        <v>0</v>
      </c>
      <c r="AA368" t="s">
        <v>166</v>
      </c>
      <c r="AB368" t="s">
        <v>167</v>
      </c>
      <c r="AC368" t="s">
        <v>168</v>
      </c>
      <c r="AD368" t="s">
        <v>169</v>
      </c>
      <c r="AE368" t="s">
        <v>170</v>
      </c>
      <c r="AF368" t="s">
        <v>173</v>
      </c>
      <c r="AG368" t="s">
        <v>171</v>
      </c>
      <c r="AH368" t="s">
        <v>172</v>
      </c>
    </row>
    <row r="369" spans="2:34" x14ac:dyDescent="0.2">
      <c r="B369" s="5">
        <v>30</v>
      </c>
      <c r="C369" s="5">
        <v>2</v>
      </c>
      <c r="D369" s="4">
        <f t="shared" si="113"/>
        <v>0</v>
      </c>
      <c r="E369" s="4">
        <f t="shared" si="110"/>
        <v>0</v>
      </c>
      <c r="F369" s="4">
        <f>'入力シート（2事業場以降）'!AR528</f>
        <v>0</v>
      </c>
      <c r="G369" s="35">
        <f>'入力シート（2事業場以降）'!J528</f>
        <v>0</v>
      </c>
      <c r="H369" s="35">
        <f>'入力シート（2事業場以降）'!L528</f>
        <v>0</v>
      </c>
      <c r="I369" s="35">
        <f>'入力シート（2事業場以降）'!N528</f>
        <v>0</v>
      </c>
      <c r="J369" s="14">
        <f t="shared" si="105"/>
        <v>0</v>
      </c>
      <c r="K369" s="14">
        <f t="shared" si="114"/>
        <v>0</v>
      </c>
      <c r="L369" s="14">
        <f t="shared" si="115"/>
        <v>0</v>
      </c>
      <c r="M369" s="44">
        <f>IF(C369=1,SUM(K369:L370),M368)</f>
        <v>0</v>
      </c>
      <c r="N369" s="4">
        <f>IF(AND(入力シート!$F$22&gt;=中間シート!B369,'入力シート（2事業場以降）'!AR300=1),1,0)</f>
        <v>0</v>
      </c>
      <c r="W369" s="34" t="str">
        <f t="shared" ca="1" si="112"/>
        <v>OK</v>
      </c>
      <c r="X369" t="str">
        <f t="shared" ca="1" si="116"/>
        <v>OK</v>
      </c>
      <c r="Y369">
        <f t="shared" si="118"/>
        <v>0</v>
      </c>
      <c r="Z369">
        <f t="shared" si="117"/>
        <v>0</v>
      </c>
      <c r="AA369" s="18"/>
      <c r="AB369" t="s">
        <v>167</v>
      </c>
      <c r="AC369" t="s">
        <v>168</v>
      </c>
      <c r="AD369" t="s">
        <v>169</v>
      </c>
      <c r="AE369" t="s">
        <v>170</v>
      </c>
      <c r="AF369" t="s">
        <v>173</v>
      </c>
      <c r="AG369" t="s">
        <v>171</v>
      </c>
      <c r="AH369" t="s">
        <v>172</v>
      </c>
    </row>
    <row r="370" spans="2:34" x14ac:dyDescent="0.2">
      <c r="B370" s="5">
        <v>30</v>
      </c>
      <c r="C370" s="5">
        <v>3</v>
      </c>
      <c r="D370" s="4">
        <f t="shared" si="113"/>
        <v>0</v>
      </c>
      <c r="E370" s="4">
        <f t="shared" si="110"/>
        <v>0</v>
      </c>
      <c r="F370" s="4">
        <f>'入力シート（2事業場以降）'!AR530</f>
        <v>0</v>
      </c>
      <c r="G370" s="35">
        <f>'入力シート（2事業場以降）'!J530</f>
        <v>0</v>
      </c>
      <c r="H370" s="35">
        <f>'入力シート（2事業場以降）'!L530</f>
        <v>0</v>
      </c>
      <c r="I370" s="35">
        <f>'入力シート（2事業場以降）'!N530</f>
        <v>0</v>
      </c>
      <c r="J370" s="14">
        <f t="shared" si="105"/>
        <v>0</v>
      </c>
      <c r="K370" s="14">
        <f t="shared" si="114"/>
        <v>0</v>
      </c>
      <c r="L370" s="14">
        <f t="shared" si="115"/>
        <v>0</v>
      </c>
      <c r="M370" s="44">
        <f>IF(C370=1,SUM(K370:L370),M369)</f>
        <v>0</v>
      </c>
      <c r="N370" s="4">
        <f>IF(AND(入力シート!$F$22&gt;=中間シート!B370,'入力シート（2事業場以降）'!AR302=1),1,0)</f>
        <v>0</v>
      </c>
      <c r="W370" s="34" t="str">
        <f t="shared" ca="1" si="112"/>
        <v>OK</v>
      </c>
      <c r="X370" t="str">
        <f t="shared" ca="1" si="116"/>
        <v>OK</v>
      </c>
      <c r="Y370">
        <f t="shared" si="118"/>
        <v>0</v>
      </c>
      <c r="Z370">
        <f t="shared" si="117"/>
        <v>0</v>
      </c>
      <c r="AA370" s="18"/>
      <c r="AB370" t="s">
        <v>167</v>
      </c>
      <c r="AC370" t="s">
        <v>168</v>
      </c>
      <c r="AD370" t="s">
        <v>169</v>
      </c>
      <c r="AE370" t="s">
        <v>170</v>
      </c>
      <c r="AF370" t="s">
        <v>173</v>
      </c>
      <c r="AG370" t="s">
        <v>171</v>
      </c>
      <c r="AH370" t="s">
        <v>172</v>
      </c>
    </row>
    <row r="371" spans="2:34" x14ac:dyDescent="0.2">
      <c r="W371" s="34"/>
      <c r="AA371" s="3"/>
      <c r="AB371" s="3"/>
    </row>
    <row r="372" spans="2:34" ht="39.6" x14ac:dyDescent="0.2">
      <c r="B372" s="5" t="s">
        <v>174</v>
      </c>
      <c r="C372" s="9" t="s">
        <v>124</v>
      </c>
      <c r="D372" s="9" t="s">
        <v>175</v>
      </c>
      <c r="E372" s="9" t="s">
        <v>176</v>
      </c>
      <c r="F372" s="9" t="s">
        <v>177</v>
      </c>
      <c r="G372" s="9" t="s">
        <v>103</v>
      </c>
      <c r="H372" s="9" t="s">
        <v>290</v>
      </c>
      <c r="W372" s="34"/>
      <c r="X372" s="11" t="s">
        <v>128</v>
      </c>
      <c r="Y372" s="36" t="s">
        <v>119</v>
      </c>
      <c r="Z372" s="26" t="s">
        <v>120</v>
      </c>
    </row>
    <row r="373" spans="2:34" x14ac:dyDescent="0.2">
      <c r="B373" s="5" t="s">
        <v>178</v>
      </c>
      <c r="C373" s="4">
        <v>1</v>
      </c>
      <c r="D373" s="17">
        <f>SUM(J281:J283)</f>
        <v>0</v>
      </c>
      <c r="E373" s="17">
        <f>SUM(K281:K283)</f>
        <v>0</v>
      </c>
      <c r="F373" s="17">
        <f>SUM(L281:L283)</f>
        <v>0</v>
      </c>
      <c r="G373" s="17">
        <f>E373+F373</f>
        <v>0</v>
      </c>
      <c r="H373" s="17">
        <f>IF(G373/4&gt;300000,300000,ROUNDDOWN(G373/4,-2))</f>
        <v>0</v>
      </c>
      <c r="W373" s="34"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179</v>
      </c>
      <c r="C374" s="4">
        <f t="shared" ref="C374:C402" si="120">IF(VALUE(MID(B374,4,2))&lt;=$G$3,1,0)</f>
        <v>0</v>
      </c>
      <c r="D374" s="17">
        <f>SUM(J284:J286)</f>
        <v>0</v>
      </c>
      <c r="E374" s="17">
        <f>SUM(K284:K286)</f>
        <v>0</v>
      </c>
      <c r="F374" s="17">
        <f>SUM(L284:L286)</f>
        <v>0</v>
      </c>
      <c r="G374" s="17">
        <f t="shared" ref="G374:G382" si="121">E374+F374</f>
        <v>0</v>
      </c>
      <c r="H374" s="17">
        <f t="shared" ref="H374:H402" si="122">IF(G374/4&gt;300000,300000,ROUNDDOWN(G374/4,-2))</f>
        <v>0</v>
      </c>
    </row>
    <row r="375" spans="2:34" x14ac:dyDescent="0.2">
      <c r="B375" s="5" t="s">
        <v>180</v>
      </c>
      <c r="C375" s="4">
        <f t="shared" si="120"/>
        <v>0</v>
      </c>
      <c r="D375" s="17">
        <f>SUM(J287:J289)</f>
        <v>0</v>
      </c>
      <c r="E375" s="17">
        <f>SUM(K287:K289)</f>
        <v>0</v>
      </c>
      <c r="F375" s="17">
        <f>SUM(L287:L289)</f>
        <v>0</v>
      </c>
      <c r="G375" s="17">
        <f t="shared" si="121"/>
        <v>0</v>
      </c>
      <c r="H375" s="17">
        <f t="shared" si="122"/>
        <v>0</v>
      </c>
    </row>
    <row r="376" spans="2:34" x14ac:dyDescent="0.2">
      <c r="B376" s="5" t="s">
        <v>181</v>
      </c>
      <c r="C376" s="4">
        <f t="shared" si="120"/>
        <v>0</v>
      </c>
      <c r="D376" s="17">
        <f>SUM(J290:J292)</f>
        <v>0</v>
      </c>
      <c r="E376" s="17">
        <f>SUM(K290:K292)</f>
        <v>0</v>
      </c>
      <c r="F376" s="17">
        <f>SUM(L290:L292)</f>
        <v>0</v>
      </c>
      <c r="G376" s="17">
        <f t="shared" si="121"/>
        <v>0</v>
      </c>
      <c r="H376" s="17">
        <f t="shared" si="122"/>
        <v>0</v>
      </c>
    </row>
    <row r="377" spans="2:34" x14ac:dyDescent="0.2">
      <c r="B377" s="5" t="s">
        <v>182</v>
      </c>
      <c r="C377" s="4">
        <f t="shared" si="120"/>
        <v>0</v>
      </c>
      <c r="D377" s="17">
        <f>SUM(J293:J295)</f>
        <v>0</v>
      </c>
      <c r="E377" s="17">
        <f>SUM(K293:K295)</f>
        <v>0</v>
      </c>
      <c r="F377" s="17">
        <f>SUM(L293:L295)</f>
        <v>0</v>
      </c>
      <c r="G377" s="17">
        <f t="shared" si="121"/>
        <v>0</v>
      </c>
      <c r="H377" s="17">
        <f t="shared" si="122"/>
        <v>0</v>
      </c>
    </row>
    <row r="378" spans="2:34" x14ac:dyDescent="0.2">
      <c r="B378" s="5" t="s">
        <v>183</v>
      </c>
      <c r="C378" s="4">
        <f t="shared" si="120"/>
        <v>0</v>
      </c>
      <c r="D378" s="17">
        <f>SUM(J296:J298)</f>
        <v>0</v>
      </c>
      <c r="E378" s="17">
        <f>SUM(K296:K298)</f>
        <v>0</v>
      </c>
      <c r="F378" s="17">
        <f>SUM(L296:L298)</f>
        <v>0</v>
      </c>
      <c r="G378" s="17">
        <f t="shared" si="121"/>
        <v>0</v>
      </c>
      <c r="H378" s="17">
        <f t="shared" si="122"/>
        <v>0</v>
      </c>
    </row>
    <row r="379" spans="2:34" x14ac:dyDescent="0.2">
      <c r="B379" s="5" t="s">
        <v>184</v>
      </c>
      <c r="C379" s="4">
        <f t="shared" si="120"/>
        <v>0</v>
      </c>
      <c r="D379" s="17">
        <f>SUM(J299:J301)</f>
        <v>0</v>
      </c>
      <c r="E379" s="17">
        <f>SUM(K299:K301)</f>
        <v>0</v>
      </c>
      <c r="F379" s="17">
        <f>SUM(L299:L301)</f>
        <v>0</v>
      </c>
      <c r="G379" s="17">
        <f t="shared" si="121"/>
        <v>0</v>
      </c>
      <c r="H379" s="17">
        <f t="shared" si="122"/>
        <v>0</v>
      </c>
    </row>
    <row r="380" spans="2:34" x14ac:dyDescent="0.2">
      <c r="B380" s="5" t="s">
        <v>185</v>
      </c>
      <c r="C380" s="4">
        <f t="shared" si="120"/>
        <v>0</v>
      </c>
      <c r="D380" s="17">
        <f>SUM(J302:J304)</f>
        <v>0</v>
      </c>
      <c r="E380" s="17">
        <f>SUM(K302:K304)</f>
        <v>0</v>
      </c>
      <c r="F380" s="17">
        <f>SUM(L302:L304)</f>
        <v>0</v>
      </c>
      <c r="G380" s="17">
        <f t="shared" si="121"/>
        <v>0</v>
      </c>
      <c r="H380" s="17">
        <f t="shared" si="122"/>
        <v>0</v>
      </c>
    </row>
    <row r="381" spans="2:34" x14ac:dyDescent="0.2">
      <c r="B381" s="5" t="s">
        <v>186</v>
      </c>
      <c r="C381" s="4">
        <f t="shared" si="120"/>
        <v>0</v>
      </c>
      <c r="D381" s="17">
        <f>SUM(J305:J307)</f>
        <v>0</v>
      </c>
      <c r="E381" s="17">
        <f>SUM(K305:K307)</f>
        <v>0</v>
      </c>
      <c r="F381" s="17">
        <f>SUM(L305:L307)</f>
        <v>0</v>
      </c>
      <c r="G381" s="17">
        <f t="shared" si="121"/>
        <v>0</v>
      </c>
      <c r="H381" s="17">
        <f t="shared" si="122"/>
        <v>0</v>
      </c>
    </row>
    <row r="382" spans="2:34" x14ac:dyDescent="0.2">
      <c r="B382" s="5" t="s">
        <v>187</v>
      </c>
      <c r="C382" s="4">
        <f t="shared" si="120"/>
        <v>0</v>
      </c>
      <c r="D382" s="17">
        <f>SUM(J308:J310)</f>
        <v>0</v>
      </c>
      <c r="E382" s="17">
        <f>SUM(K308:K310)</f>
        <v>0</v>
      </c>
      <c r="F382" s="17">
        <f>SUM(L308:L310)</f>
        <v>0</v>
      </c>
      <c r="G382" s="17">
        <f t="shared" si="121"/>
        <v>0</v>
      </c>
      <c r="H382" s="17">
        <f t="shared" si="122"/>
        <v>0</v>
      </c>
    </row>
    <row r="383" spans="2:34" x14ac:dyDescent="0.2">
      <c r="B383" s="5" t="s">
        <v>188</v>
      </c>
      <c r="C383" s="4">
        <f t="shared" si="120"/>
        <v>0</v>
      </c>
      <c r="D383" s="17">
        <f>SUM(J311:J313)</f>
        <v>0</v>
      </c>
      <c r="E383" s="17">
        <f>SUM(K311:K313)</f>
        <v>0</v>
      </c>
      <c r="F383" s="17">
        <f>SUM(L311:L313)</f>
        <v>0</v>
      </c>
      <c r="G383" s="17">
        <f t="shared" ref="G383:G402" si="123">E383+F383</f>
        <v>0</v>
      </c>
      <c r="H383" s="17">
        <f t="shared" si="122"/>
        <v>0</v>
      </c>
    </row>
    <row r="384" spans="2:34" x14ac:dyDescent="0.2">
      <c r="B384" s="5" t="s">
        <v>189</v>
      </c>
      <c r="C384" s="4">
        <f t="shared" si="120"/>
        <v>0</v>
      </c>
      <c r="D384" s="17">
        <f>SUM(J314:J316)</f>
        <v>0</v>
      </c>
      <c r="E384" s="17">
        <f>SUM(K314:K316)</f>
        <v>0</v>
      </c>
      <c r="F384" s="17">
        <f>SUM(L314:L316)</f>
        <v>0</v>
      </c>
      <c r="G384" s="17">
        <f t="shared" si="123"/>
        <v>0</v>
      </c>
      <c r="H384" s="17">
        <f t="shared" si="122"/>
        <v>0</v>
      </c>
    </row>
    <row r="385" spans="2:8" x14ac:dyDescent="0.2">
      <c r="B385" s="5" t="s">
        <v>190</v>
      </c>
      <c r="C385" s="4">
        <f t="shared" si="120"/>
        <v>0</v>
      </c>
      <c r="D385" s="17">
        <f>SUM(J317:J319)</f>
        <v>0</v>
      </c>
      <c r="E385" s="17">
        <f>SUM(K317:K319)</f>
        <v>0</v>
      </c>
      <c r="F385" s="17">
        <f>SUM(L317:L319)</f>
        <v>0</v>
      </c>
      <c r="G385" s="17">
        <f t="shared" si="123"/>
        <v>0</v>
      </c>
      <c r="H385" s="17">
        <f t="shared" si="122"/>
        <v>0</v>
      </c>
    </row>
    <row r="386" spans="2:8" x14ac:dyDescent="0.2">
      <c r="B386" s="5" t="s">
        <v>191</v>
      </c>
      <c r="C386" s="4">
        <f t="shared" si="120"/>
        <v>0</v>
      </c>
      <c r="D386" s="17">
        <f>SUM(J320:J322)</f>
        <v>0</v>
      </c>
      <c r="E386" s="17">
        <f>SUM(K320:K322)</f>
        <v>0</v>
      </c>
      <c r="F386" s="17">
        <f>SUM(L320:L322)</f>
        <v>0</v>
      </c>
      <c r="G386" s="17">
        <f t="shared" si="123"/>
        <v>0</v>
      </c>
      <c r="H386" s="17">
        <f t="shared" si="122"/>
        <v>0</v>
      </c>
    </row>
    <row r="387" spans="2:8" x14ac:dyDescent="0.2">
      <c r="B387" s="5" t="s">
        <v>192</v>
      </c>
      <c r="C387" s="4">
        <f t="shared" si="120"/>
        <v>0</v>
      </c>
      <c r="D387" s="17">
        <f>SUM(J323:J325)</f>
        <v>0</v>
      </c>
      <c r="E387" s="17">
        <f>SUM(K323:K325)</f>
        <v>0</v>
      </c>
      <c r="F387" s="17">
        <f>SUM(L323:L325)</f>
        <v>0</v>
      </c>
      <c r="G387" s="17">
        <f t="shared" si="123"/>
        <v>0</v>
      </c>
      <c r="H387" s="17">
        <f t="shared" si="122"/>
        <v>0</v>
      </c>
    </row>
    <row r="388" spans="2:8" x14ac:dyDescent="0.2">
      <c r="B388" s="5" t="s">
        <v>193</v>
      </c>
      <c r="C388" s="4">
        <f t="shared" si="120"/>
        <v>0</v>
      </c>
      <c r="D388" s="17">
        <f>SUM(J326:J328)</f>
        <v>0</v>
      </c>
      <c r="E388" s="17">
        <f>SUM(K326:K328)</f>
        <v>0</v>
      </c>
      <c r="F388" s="17">
        <f>SUM(L326:L328)</f>
        <v>0</v>
      </c>
      <c r="G388" s="17">
        <f t="shared" si="123"/>
        <v>0</v>
      </c>
      <c r="H388" s="17">
        <f t="shared" si="122"/>
        <v>0</v>
      </c>
    </row>
    <row r="389" spans="2:8" x14ac:dyDescent="0.2">
      <c r="B389" s="5" t="s">
        <v>194</v>
      </c>
      <c r="C389" s="4">
        <f t="shared" si="120"/>
        <v>0</v>
      </c>
      <c r="D389" s="17">
        <f>SUM(J329:J331)</f>
        <v>0</v>
      </c>
      <c r="E389" s="17">
        <f>SUM(K329:K331)</f>
        <v>0</v>
      </c>
      <c r="F389" s="17">
        <f>SUM(L329:L331)</f>
        <v>0</v>
      </c>
      <c r="G389" s="17">
        <f t="shared" si="123"/>
        <v>0</v>
      </c>
      <c r="H389" s="17">
        <f t="shared" si="122"/>
        <v>0</v>
      </c>
    </row>
    <row r="390" spans="2:8" x14ac:dyDescent="0.2">
      <c r="B390" s="5" t="s">
        <v>195</v>
      </c>
      <c r="C390" s="4">
        <f t="shared" si="120"/>
        <v>0</v>
      </c>
      <c r="D390" s="17">
        <f>SUM(J332:J334)</f>
        <v>0</v>
      </c>
      <c r="E390" s="17">
        <f>SUM(K332:K334)</f>
        <v>0</v>
      </c>
      <c r="F390" s="17">
        <f>SUM(L332:L334)</f>
        <v>0</v>
      </c>
      <c r="G390" s="17">
        <f t="shared" si="123"/>
        <v>0</v>
      </c>
      <c r="H390" s="17">
        <f t="shared" si="122"/>
        <v>0</v>
      </c>
    </row>
    <row r="391" spans="2:8" x14ac:dyDescent="0.2">
      <c r="B391" s="5" t="s">
        <v>196</v>
      </c>
      <c r="C391" s="4">
        <f t="shared" si="120"/>
        <v>0</v>
      </c>
      <c r="D391" s="17">
        <f>SUM(J335:J337)</f>
        <v>0</v>
      </c>
      <c r="E391" s="17">
        <f>SUM(K335:K337)</f>
        <v>0</v>
      </c>
      <c r="F391" s="17">
        <f>SUM(L335:L337)</f>
        <v>0</v>
      </c>
      <c r="G391" s="17">
        <f t="shared" si="123"/>
        <v>0</v>
      </c>
      <c r="H391" s="17">
        <f t="shared" si="122"/>
        <v>0</v>
      </c>
    </row>
    <row r="392" spans="2:8" x14ac:dyDescent="0.2">
      <c r="B392" s="5" t="s">
        <v>197</v>
      </c>
      <c r="C392" s="4">
        <f t="shared" si="120"/>
        <v>0</v>
      </c>
      <c r="D392" s="17">
        <f>SUM(J338:J340)</f>
        <v>0</v>
      </c>
      <c r="E392" s="17">
        <f>SUM(K338:K340)</f>
        <v>0</v>
      </c>
      <c r="F392" s="17">
        <f>SUM(L338:L340)</f>
        <v>0</v>
      </c>
      <c r="G392" s="17">
        <f t="shared" si="123"/>
        <v>0</v>
      </c>
      <c r="H392" s="17">
        <f t="shared" si="122"/>
        <v>0</v>
      </c>
    </row>
    <row r="393" spans="2:8" x14ac:dyDescent="0.2">
      <c r="B393" s="5" t="s">
        <v>198</v>
      </c>
      <c r="C393" s="4">
        <f t="shared" si="120"/>
        <v>0</v>
      </c>
      <c r="D393" s="17">
        <f>SUM(J341:J343)</f>
        <v>0</v>
      </c>
      <c r="E393" s="17">
        <f>SUM(K341:K343)</f>
        <v>0</v>
      </c>
      <c r="F393" s="17">
        <f>SUM(L341:L343)</f>
        <v>0</v>
      </c>
      <c r="G393" s="17">
        <f t="shared" si="123"/>
        <v>0</v>
      </c>
      <c r="H393" s="17">
        <f t="shared" si="122"/>
        <v>0</v>
      </c>
    </row>
    <row r="394" spans="2:8" x14ac:dyDescent="0.2">
      <c r="B394" s="5" t="s">
        <v>199</v>
      </c>
      <c r="C394" s="4">
        <f t="shared" si="120"/>
        <v>0</v>
      </c>
      <c r="D394" s="17">
        <f>SUM(J344:J346)</f>
        <v>0</v>
      </c>
      <c r="E394" s="17">
        <f>SUM(K344:K346)</f>
        <v>0</v>
      </c>
      <c r="F394" s="17">
        <f>SUM(L344:L346)</f>
        <v>0</v>
      </c>
      <c r="G394" s="17">
        <f t="shared" si="123"/>
        <v>0</v>
      </c>
      <c r="H394" s="17">
        <f t="shared" si="122"/>
        <v>0</v>
      </c>
    </row>
    <row r="395" spans="2:8" x14ac:dyDescent="0.2">
      <c r="B395" s="5" t="s">
        <v>200</v>
      </c>
      <c r="C395" s="4">
        <f t="shared" si="120"/>
        <v>0</v>
      </c>
      <c r="D395" s="17">
        <f>SUM(J347:J349)</f>
        <v>0</v>
      </c>
      <c r="E395" s="17">
        <f>SUM(K347:K349)</f>
        <v>0</v>
      </c>
      <c r="F395" s="17">
        <f>SUM(L347:L349)</f>
        <v>0</v>
      </c>
      <c r="G395" s="17">
        <f t="shared" si="123"/>
        <v>0</v>
      </c>
      <c r="H395" s="17">
        <f t="shared" si="122"/>
        <v>0</v>
      </c>
    </row>
    <row r="396" spans="2:8" x14ac:dyDescent="0.2">
      <c r="B396" s="5" t="s">
        <v>201</v>
      </c>
      <c r="C396" s="4">
        <f t="shared" si="120"/>
        <v>0</v>
      </c>
      <c r="D396" s="17">
        <f>SUM(J350:J352)</f>
        <v>0</v>
      </c>
      <c r="E396" s="17">
        <f>SUM(K350:K352)</f>
        <v>0</v>
      </c>
      <c r="F396" s="17">
        <f>SUM(L350:L352)</f>
        <v>0</v>
      </c>
      <c r="G396" s="17">
        <f t="shared" si="123"/>
        <v>0</v>
      </c>
      <c r="H396" s="17">
        <f t="shared" si="122"/>
        <v>0</v>
      </c>
    </row>
    <row r="397" spans="2:8" x14ac:dyDescent="0.2">
      <c r="B397" s="5" t="s">
        <v>202</v>
      </c>
      <c r="C397" s="4">
        <f t="shared" si="120"/>
        <v>0</v>
      </c>
      <c r="D397" s="17">
        <f>SUM(J353:J355)</f>
        <v>0</v>
      </c>
      <c r="E397" s="17">
        <f>SUM(K353:K355)</f>
        <v>0</v>
      </c>
      <c r="F397" s="17">
        <f>SUM(L353:L355)</f>
        <v>0</v>
      </c>
      <c r="G397" s="17">
        <f t="shared" si="123"/>
        <v>0</v>
      </c>
      <c r="H397" s="17">
        <f t="shared" si="122"/>
        <v>0</v>
      </c>
    </row>
    <row r="398" spans="2:8" x14ac:dyDescent="0.2">
      <c r="B398" s="5" t="s">
        <v>203</v>
      </c>
      <c r="C398" s="4">
        <f t="shared" si="120"/>
        <v>0</v>
      </c>
      <c r="D398" s="17">
        <f>SUM(J356:J358)</f>
        <v>0</v>
      </c>
      <c r="E398" s="17">
        <f>SUM(K356:K358)</f>
        <v>0</v>
      </c>
      <c r="F398" s="17">
        <f>SUM(L356:L358)</f>
        <v>0</v>
      </c>
      <c r="G398" s="17">
        <f t="shared" si="123"/>
        <v>0</v>
      </c>
      <c r="H398" s="17">
        <f t="shared" si="122"/>
        <v>0</v>
      </c>
    </row>
    <row r="399" spans="2:8" x14ac:dyDescent="0.2">
      <c r="B399" s="5" t="s">
        <v>204</v>
      </c>
      <c r="C399" s="4">
        <f t="shared" si="120"/>
        <v>0</v>
      </c>
      <c r="D399" s="17">
        <f>SUM(J359:J361)</f>
        <v>0</v>
      </c>
      <c r="E399" s="17">
        <f>SUM(K359:K361)</f>
        <v>0</v>
      </c>
      <c r="F399" s="17">
        <f>SUM(L359:L361)</f>
        <v>0</v>
      </c>
      <c r="G399" s="17">
        <f t="shared" si="123"/>
        <v>0</v>
      </c>
      <c r="H399" s="17">
        <f t="shared" si="122"/>
        <v>0</v>
      </c>
    </row>
    <row r="400" spans="2:8" x14ac:dyDescent="0.2">
      <c r="B400" s="5" t="s">
        <v>205</v>
      </c>
      <c r="C400" s="4">
        <f t="shared" si="120"/>
        <v>0</v>
      </c>
      <c r="D400" s="17">
        <f>SUM(J362:J364)</f>
        <v>0</v>
      </c>
      <c r="E400" s="17">
        <f>SUM(K362:K364)</f>
        <v>0</v>
      </c>
      <c r="F400" s="17">
        <f>SUM(L362:L364)</f>
        <v>0</v>
      </c>
      <c r="G400" s="17">
        <f t="shared" si="123"/>
        <v>0</v>
      </c>
      <c r="H400" s="17">
        <f t="shared" si="122"/>
        <v>0</v>
      </c>
    </row>
    <row r="401" spans="2:8" x14ac:dyDescent="0.2">
      <c r="B401" s="5" t="s">
        <v>206</v>
      </c>
      <c r="C401" s="4">
        <f t="shared" si="120"/>
        <v>0</v>
      </c>
      <c r="D401" s="17">
        <f>SUM(J365:J367)</f>
        <v>0</v>
      </c>
      <c r="E401" s="17">
        <f>SUM(K365:K367)</f>
        <v>0</v>
      </c>
      <c r="F401" s="17">
        <f>SUM(L365:L367)</f>
        <v>0</v>
      </c>
      <c r="G401" s="17">
        <f t="shared" si="123"/>
        <v>0</v>
      </c>
      <c r="H401" s="17">
        <f t="shared" si="122"/>
        <v>0</v>
      </c>
    </row>
    <row r="402" spans="2:8" x14ac:dyDescent="0.2">
      <c r="B402" s="5" t="s">
        <v>207</v>
      </c>
      <c r="C402" s="4">
        <f t="shared" si="120"/>
        <v>0</v>
      </c>
      <c r="D402" s="17">
        <f>SUM(J368:J370)</f>
        <v>0</v>
      </c>
      <c r="E402" s="17">
        <f>SUM(K368:K370)</f>
        <v>0</v>
      </c>
      <c r="F402" s="17">
        <f>SUM(L368:L370)</f>
        <v>0</v>
      </c>
      <c r="G402" s="17">
        <f t="shared" si="123"/>
        <v>0</v>
      </c>
      <c r="H402" s="17">
        <f t="shared" si="122"/>
        <v>0</v>
      </c>
    </row>
  </sheetData>
  <phoneticPr fontId="7"/>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K385" sqref="K385"/>
    </sheetView>
  </sheetViews>
  <sheetFormatPr defaultRowHeight="13.2" x14ac:dyDescent="0.2"/>
  <cols>
    <col min="2" max="2" width="4.33203125" customWidth="1"/>
    <col min="4" max="4" width="4.33203125" customWidth="1"/>
    <col min="6" max="6" width="4.33203125" customWidth="1"/>
  </cols>
  <sheetData>
    <row r="1" spans="1:7" s="2" customFormat="1" x14ac:dyDescent="0.2">
      <c r="A1" s="2" t="s">
        <v>208</v>
      </c>
      <c r="C1" s="2" t="s">
        <v>209</v>
      </c>
      <c r="E1" s="2" t="s">
        <v>94</v>
      </c>
      <c r="G1" s="2" t="s">
        <v>210</v>
      </c>
    </row>
    <row r="2" spans="1:7" x14ac:dyDescent="0.2">
      <c r="A2" t="s">
        <v>211</v>
      </c>
      <c r="C2">
        <v>1</v>
      </c>
      <c r="G2" t="s">
        <v>212</v>
      </c>
    </row>
    <row r="3" spans="1:7" x14ac:dyDescent="0.2">
      <c r="A3" t="s">
        <v>213</v>
      </c>
      <c r="C3">
        <v>2</v>
      </c>
      <c r="E3" t="s">
        <v>214</v>
      </c>
      <c r="G3" t="s">
        <v>215</v>
      </c>
    </row>
    <row r="4" spans="1:7" x14ac:dyDescent="0.2">
      <c r="A4" t="s">
        <v>216</v>
      </c>
      <c r="C4">
        <v>3</v>
      </c>
      <c r="E4" t="s">
        <v>217</v>
      </c>
    </row>
    <row r="5" spans="1:7" x14ac:dyDescent="0.2">
      <c r="A5" t="s">
        <v>218</v>
      </c>
      <c r="C5">
        <v>4</v>
      </c>
      <c r="E5" t="s">
        <v>219</v>
      </c>
    </row>
    <row r="6" spans="1:7" x14ac:dyDescent="0.2">
      <c r="A6" t="s">
        <v>220</v>
      </c>
      <c r="C6">
        <v>5</v>
      </c>
      <c r="E6" t="s">
        <v>221</v>
      </c>
    </row>
    <row r="7" spans="1:7" x14ac:dyDescent="0.2">
      <c r="A7" t="s">
        <v>222</v>
      </c>
      <c r="C7">
        <v>6</v>
      </c>
      <c r="E7" t="s">
        <v>223</v>
      </c>
    </row>
    <row r="8" spans="1:7" x14ac:dyDescent="0.2">
      <c r="A8" t="s">
        <v>224</v>
      </c>
      <c r="C8">
        <v>7</v>
      </c>
      <c r="E8" t="s">
        <v>225</v>
      </c>
    </row>
    <row r="9" spans="1:7" x14ac:dyDescent="0.2">
      <c r="A9" t="s">
        <v>226</v>
      </c>
      <c r="C9">
        <v>8</v>
      </c>
      <c r="E9" t="s">
        <v>227</v>
      </c>
    </row>
    <row r="10" spans="1:7" x14ac:dyDescent="0.2">
      <c r="A10" t="s">
        <v>228</v>
      </c>
      <c r="C10">
        <v>9</v>
      </c>
    </row>
    <row r="11" spans="1:7" x14ac:dyDescent="0.2">
      <c r="A11" t="s">
        <v>229</v>
      </c>
      <c r="C11">
        <v>10</v>
      </c>
    </row>
    <row r="12" spans="1:7" x14ac:dyDescent="0.2">
      <c r="A12" t="s">
        <v>230</v>
      </c>
      <c r="C12">
        <v>11</v>
      </c>
    </row>
    <row r="13" spans="1:7" x14ac:dyDescent="0.2">
      <c r="A13" t="s">
        <v>231</v>
      </c>
      <c r="C13">
        <v>12</v>
      </c>
    </row>
    <row r="14" spans="1:7" x14ac:dyDescent="0.2">
      <c r="A14" t="s">
        <v>232</v>
      </c>
      <c r="C14">
        <v>13</v>
      </c>
    </row>
    <row r="15" spans="1:7" x14ac:dyDescent="0.2">
      <c r="A15" t="s">
        <v>233</v>
      </c>
      <c r="C15">
        <v>14</v>
      </c>
    </row>
    <row r="16" spans="1:7" x14ac:dyDescent="0.2">
      <c r="A16" t="s">
        <v>234</v>
      </c>
      <c r="C16">
        <v>15</v>
      </c>
    </row>
    <row r="17" spans="1:3" x14ac:dyDescent="0.2">
      <c r="A17" t="s">
        <v>235</v>
      </c>
      <c r="C17">
        <v>16</v>
      </c>
    </row>
    <row r="18" spans="1:3" x14ac:dyDescent="0.2">
      <c r="A18" t="s">
        <v>236</v>
      </c>
      <c r="C18">
        <v>17</v>
      </c>
    </row>
    <row r="19" spans="1:3" x14ac:dyDescent="0.2">
      <c r="A19" t="s">
        <v>237</v>
      </c>
      <c r="C19">
        <v>18</v>
      </c>
    </row>
    <row r="20" spans="1:3" x14ac:dyDescent="0.2">
      <c r="A20" t="s">
        <v>238</v>
      </c>
      <c r="C20">
        <v>19</v>
      </c>
    </row>
    <row r="21" spans="1:3" x14ac:dyDescent="0.2">
      <c r="A21" t="s">
        <v>239</v>
      </c>
      <c r="C21">
        <v>20</v>
      </c>
    </row>
    <row r="22" spans="1:3" x14ac:dyDescent="0.2">
      <c r="A22" t="s">
        <v>240</v>
      </c>
      <c r="C22">
        <v>21</v>
      </c>
    </row>
    <row r="23" spans="1:3" x14ac:dyDescent="0.2">
      <c r="A23" t="s">
        <v>241</v>
      </c>
      <c r="C23">
        <v>22</v>
      </c>
    </row>
    <row r="24" spans="1:3" x14ac:dyDescent="0.2">
      <c r="A24" t="s">
        <v>242</v>
      </c>
      <c r="C24">
        <v>23</v>
      </c>
    </row>
    <row r="25" spans="1:3" x14ac:dyDescent="0.2">
      <c r="A25" t="s">
        <v>243</v>
      </c>
      <c r="C25">
        <v>24</v>
      </c>
    </row>
    <row r="26" spans="1:3" x14ac:dyDescent="0.2">
      <c r="A26" t="s">
        <v>244</v>
      </c>
      <c r="C26">
        <v>25</v>
      </c>
    </row>
    <row r="27" spans="1:3" x14ac:dyDescent="0.2">
      <c r="A27" t="s">
        <v>245</v>
      </c>
      <c r="C27">
        <v>26</v>
      </c>
    </row>
    <row r="28" spans="1:3" x14ac:dyDescent="0.2">
      <c r="A28" t="s">
        <v>246</v>
      </c>
      <c r="C28">
        <v>27</v>
      </c>
    </row>
    <row r="29" spans="1:3" x14ac:dyDescent="0.2">
      <c r="A29" t="s">
        <v>247</v>
      </c>
      <c r="C29">
        <v>28</v>
      </c>
    </row>
    <row r="30" spans="1:3" x14ac:dyDescent="0.2">
      <c r="A30" t="s">
        <v>248</v>
      </c>
      <c r="C30">
        <v>29</v>
      </c>
    </row>
    <row r="31" spans="1:3" x14ac:dyDescent="0.2">
      <c r="A31" t="s">
        <v>249</v>
      </c>
      <c r="C31">
        <v>30</v>
      </c>
    </row>
    <row r="32" spans="1:3" x14ac:dyDescent="0.2">
      <c r="A32" t="s">
        <v>250</v>
      </c>
    </row>
    <row r="33" spans="1:1" x14ac:dyDescent="0.2">
      <c r="A33" t="s">
        <v>251</v>
      </c>
    </row>
    <row r="34" spans="1:1" x14ac:dyDescent="0.2">
      <c r="A34" t="s">
        <v>252</v>
      </c>
    </row>
    <row r="35" spans="1:1" x14ac:dyDescent="0.2">
      <c r="A35" t="s">
        <v>253</v>
      </c>
    </row>
    <row r="36" spans="1:1" x14ac:dyDescent="0.2">
      <c r="A36" t="s">
        <v>254</v>
      </c>
    </row>
    <row r="37" spans="1:1" x14ac:dyDescent="0.2">
      <c r="A37" t="s">
        <v>255</v>
      </c>
    </row>
    <row r="38" spans="1:1" x14ac:dyDescent="0.2">
      <c r="A38" t="s">
        <v>256</v>
      </c>
    </row>
    <row r="39" spans="1:1" x14ac:dyDescent="0.2">
      <c r="A39" t="s">
        <v>257</v>
      </c>
    </row>
    <row r="40" spans="1:1" x14ac:dyDescent="0.2">
      <c r="A40" t="s">
        <v>258</v>
      </c>
    </row>
    <row r="41" spans="1:1" x14ac:dyDescent="0.2">
      <c r="A41" t="s">
        <v>259</v>
      </c>
    </row>
    <row r="42" spans="1:1" x14ac:dyDescent="0.2">
      <c r="A42" t="s">
        <v>260</v>
      </c>
    </row>
    <row r="43" spans="1:1" x14ac:dyDescent="0.2">
      <c r="A43" t="s">
        <v>261</v>
      </c>
    </row>
    <row r="44" spans="1:1" x14ac:dyDescent="0.2">
      <c r="A44" t="s">
        <v>262</v>
      </c>
    </row>
    <row r="45" spans="1:1" x14ac:dyDescent="0.2">
      <c r="A45" t="s">
        <v>263</v>
      </c>
    </row>
    <row r="46" spans="1:1" x14ac:dyDescent="0.2">
      <c r="A46" t="s">
        <v>264</v>
      </c>
    </row>
    <row r="47" spans="1:1" x14ac:dyDescent="0.2">
      <c r="A47" t="s">
        <v>265</v>
      </c>
    </row>
    <row r="48" spans="1:1" x14ac:dyDescent="0.2">
      <c r="A48" t="s">
        <v>266</v>
      </c>
    </row>
  </sheetData>
  <phoneticPr fontId="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6"/>
  <sheetViews>
    <sheetView zoomScaleNormal="100" workbookViewId="0">
      <pane ySplit="1" topLeftCell="A2" activePane="bottomLeft" state="frozen"/>
      <selection activeCell="K385" sqref="K385"/>
      <selection pane="bottomLeft" activeCell="K385" sqref="K385"/>
    </sheetView>
  </sheetViews>
  <sheetFormatPr defaultColWidth="9" defaultRowHeight="13.2" x14ac:dyDescent="0.2"/>
  <cols>
    <col min="1" max="1" width="12.6640625" style="20" customWidth="1"/>
    <col min="2" max="2" width="40.21875" style="20" customWidth="1"/>
    <col min="3" max="4" width="5.44140625" style="20" customWidth="1"/>
    <col min="5" max="5" width="5.44140625" style="23" customWidth="1"/>
    <col min="6" max="6" width="5.44140625" style="20" customWidth="1"/>
    <col min="7" max="7" width="100.21875" style="20" customWidth="1"/>
    <col min="8" max="8" width="25.21875" style="20" customWidth="1"/>
    <col min="9" max="9" width="19" style="20" customWidth="1"/>
    <col min="10" max="12" width="9" style="20" customWidth="1"/>
    <col min="13" max="13" width="9" style="206"/>
    <col min="14" max="16384" width="9" style="20"/>
  </cols>
  <sheetData>
    <row r="1" spans="1:13" x14ac:dyDescent="0.2">
      <c r="A1" s="20" t="s">
        <v>104</v>
      </c>
      <c r="B1" s="204" t="s">
        <v>335</v>
      </c>
      <c r="C1" s="21" t="s">
        <v>105</v>
      </c>
      <c r="D1" s="21" t="s">
        <v>106</v>
      </c>
      <c r="E1" s="21" t="s">
        <v>107</v>
      </c>
      <c r="F1" s="21" t="s">
        <v>108</v>
      </c>
      <c r="G1" s="20" t="s">
        <v>35</v>
      </c>
      <c r="H1" s="20" t="s">
        <v>109</v>
      </c>
      <c r="I1" s="20" t="s">
        <v>110</v>
      </c>
      <c r="J1" s="20" t="s">
        <v>111</v>
      </c>
      <c r="K1" s="20" t="s">
        <v>112</v>
      </c>
      <c r="M1" s="205" t="s">
        <v>351</v>
      </c>
    </row>
    <row r="2" spans="1:13" x14ac:dyDescent="0.2">
      <c r="A2" s="20" t="s">
        <v>317</v>
      </c>
      <c r="B2" s="46" t="s">
        <v>267</v>
      </c>
      <c r="C2" s="207"/>
      <c r="D2" s="22"/>
      <c r="E2" s="22"/>
      <c r="F2" s="22"/>
      <c r="G2" s="172" t="s">
        <v>336</v>
      </c>
      <c r="M2" s="205" t="s">
        <v>352</v>
      </c>
    </row>
    <row r="3" spans="1:13" x14ac:dyDescent="0.2">
      <c r="A3" s="20" t="s">
        <v>318</v>
      </c>
      <c r="B3" s="172" t="s">
        <v>267</v>
      </c>
      <c r="C3" s="207" t="s">
        <v>270</v>
      </c>
      <c r="D3" s="22" t="s">
        <v>271</v>
      </c>
      <c r="E3" s="22"/>
      <c r="F3" s="22"/>
      <c r="G3" s="172" t="s">
        <v>337</v>
      </c>
      <c r="H3" s="46"/>
      <c r="L3" s="20" t="s">
        <v>269</v>
      </c>
      <c r="M3" s="205" t="s">
        <v>352</v>
      </c>
    </row>
    <row r="4" spans="1:13" x14ac:dyDescent="0.2">
      <c r="A4" s="20" t="s">
        <v>319</v>
      </c>
      <c r="B4" s="20" t="s">
        <v>272</v>
      </c>
      <c r="C4" s="207"/>
      <c r="D4" s="22"/>
      <c r="E4" s="22"/>
      <c r="F4" s="22"/>
      <c r="G4" s="172" t="s">
        <v>338</v>
      </c>
      <c r="M4" s="205" t="s">
        <v>352</v>
      </c>
    </row>
    <row r="5" spans="1:13" x14ac:dyDescent="0.2">
      <c r="A5" s="46" t="s">
        <v>321</v>
      </c>
      <c r="B5" s="172" t="s">
        <v>320</v>
      </c>
      <c r="C5" s="208"/>
      <c r="D5" s="20" t="s">
        <v>268</v>
      </c>
      <c r="E5" s="20"/>
      <c r="G5" s="172" t="s">
        <v>339</v>
      </c>
      <c r="H5" s="47"/>
      <c r="M5" s="205" t="s">
        <v>352</v>
      </c>
    </row>
    <row r="6" spans="1:13" x14ac:dyDescent="0.2">
      <c r="A6" s="20" t="s">
        <v>322</v>
      </c>
      <c r="B6" s="172" t="s">
        <v>320</v>
      </c>
      <c r="C6" s="208"/>
      <c r="D6" s="20" t="s">
        <v>268</v>
      </c>
      <c r="G6" s="172" t="s">
        <v>340</v>
      </c>
      <c r="H6" s="23"/>
      <c r="M6" s="205" t="s">
        <v>352</v>
      </c>
    </row>
    <row r="7" spans="1:13" x14ac:dyDescent="0.2">
      <c r="A7" s="46" t="s">
        <v>324</v>
      </c>
      <c r="B7" s="45" t="s">
        <v>267</v>
      </c>
      <c r="C7" s="208"/>
      <c r="G7" s="172" t="s">
        <v>341</v>
      </c>
      <c r="M7" s="205" t="s">
        <v>352</v>
      </c>
    </row>
    <row r="8" spans="1:13" x14ac:dyDescent="0.2">
      <c r="A8" s="46" t="s">
        <v>325</v>
      </c>
      <c r="B8" s="45" t="s">
        <v>267</v>
      </c>
      <c r="C8" s="208"/>
      <c r="G8" s="173" t="s">
        <v>342</v>
      </c>
      <c r="M8" s="205" t="s">
        <v>352</v>
      </c>
    </row>
    <row r="9" spans="1:13" x14ac:dyDescent="0.2">
      <c r="A9" s="46" t="s">
        <v>326</v>
      </c>
      <c r="B9" s="45" t="s">
        <v>267</v>
      </c>
      <c r="C9" s="208"/>
      <c r="G9" s="172" t="s">
        <v>343</v>
      </c>
      <c r="M9" s="205" t="s">
        <v>352</v>
      </c>
    </row>
    <row r="10" spans="1:13" x14ac:dyDescent="0.2">
      <c r="A10" s="46" t="s">
        <v>327</v>
      </c>
      <c r="B10" s="45" t="s">
        <v>267</v>
      </c>
      <c r="C10" s="208"/>
      <c r="G10" s="172" t="s">
        <v>344</v>
      </c>
      <c r="M10" s="205" t="s">
        <v>352</v>
      </c>
    </row>
    <row r="11" spans="1:13" x14ac:dyDescent="0.2">
      <c r="A11" s="46" t="s">
        <v>328</v>
      </c>
      <c r="B11" s="45" t="s">
        <v>267</v>
      </c>
      <c r="C11" s="208"/>
      <c r="G11" s="172" t="s">
        <v>345</v>
      </c>
      <c r="M11" s="205" t="s">
        <v>352</v>
      </c>
    </row>
    <row r="12" spans="1:13" x14ac:dyDescent="0.2">
      <c r="A12" s="46" t="s">
        <v>329</v>
      </c>
      <c r="B12" s="45" t="s">
        <v>267</v>
      </c>
      <c r="C12" s="208"/>
      <c r="G12" s="172" t="s">
        <v>346</v>
      </c>
      <c r="M12" s="205" t="s">
        <v>352</v>
      </c>
    </row>
    <row r="13" spans="1:13" x14ac:dyDescent="0.2">
      <c r="A13" s="46" t="s">
        <v>330</v>
      </c>
      <c r="B13" s="46" t="s">
        <v>272</v>
      </c>
      <c r="C13" s="208"/>
      <c r="G13" s="172" t="s">
        <v>347</v>
      </c>
      <c r="M13" s="205" t="s">
        <v>352</v>
      </c>
    </row>
    <row r="14" spans="1:13" x14ac:dyDescent="0.2">
      <c r="A14" s="20" t="s">
        <v>331</v>
      </c>
      <c r="B14" s="20" t="s">
        <v>332</v>
      </c>
      <c r="C14" s="208"/>
      <c r="G14" s="172" t="s">
        <v>348</v>
      </c>
      <c r="M14" s="205" t="s">
        <v>352</v>
      </c>
    </row>
    <row r="15" spans="1:13" x14ac:dyDescent="0.2">
      <c r="A15" s="20" t="s">
        <v>333</v>
      </c>
      <c r="B15" s="20" t="s">
        <v>332</v>
      </c>
      <c r="C15" s="208"/>
      <c r="G15" s="20" t="s">
        <v>349</v>
      </c>
      <c r="M15" s="205" t="s">
        <v>352</v>
      </c>
    </row>
    <row r="16" spans="1:13" x14ac:dyDescent="0.2">
      <c r="A16" s="20" t="s">
        <v>334</v>
      </c>
      <c r="B16" s="20" t="s">
        <v>323</v>
      </c>
      <c r="C16" s="208"/>
      <c r="G16" s="204" t="s">
        <v>350</v>
      </c>
      <c r="M16" s="205" t="s">
        <v>352</v>
      </c>
    </row>
  </sheetData>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1" sqref="AA91"/>
    </sheetView>
  </sheetViews>
  <sheetFormatPr defaultColWidth="9" defaultRowHeight="13.2" x14ac:dyDescent="0.2"/>
  <cols>
    <col min="1" max="2" width="0.88671875" style="195" customWidth="1"/>
    <col min="3" max="3" width="3.6640625" style="195" customWidth="1"/>
    <col min="4" max="4" width="12.6640625" style="195" customWidth="1"/>
    <col min="5" max="5" width="2.6640625" style="195" customWidth="1"/>
    <col min="6" max="6" width="12.77734375" style="195" customWidth="1"/>
    <col min="7" max="7" width="2.6640625" style="195" customWidth="1"/>
    <col min="8" max="8" width="12.77734375" style="195" customWidth="1"/>
    <col min="9" max="9" width="2.6640625" style="195" customWidth="1"/>
    <col min="10" max="10" width="15.77734375" style="195" customWidth="1"/>
    <col min="11" max="11" width="2.6640625" style="195" customWidth="1"/>
    <col min="12" max="12" width="15.77734375" style="195" customWidth="1"/>
    <col min="13" max="13" width="2.6640625" style="195" customWidth="1"/>
    <col min="14" max="14" width="15.77734375" style="195" customWidth="1"/>
    <col min="15" max="15" width="2.6640625" style="195" customWidth="1"/>
    <col min="16" max="16" width="15.77734375" style="195" customWidth="1"/>
    <col min="17" max="17" width="2.6640625" style="195" customWidth="1"/>
    <col min="18" max="18" width="15.77734375" style="195" customWidth="1"/>
    <col min="19" max="19" width="2.6640625" style="195" customWidth="1"/>
    <col min="20" max="20" width="12.77734375" style="195" customWidth="1"/>
    <col min="21" max="21" width="2.6640625" style="195" customWidth="1"/>
    <col min="22" max="22" width="15.77734375" style="195" customWidth="1"/>
    <col min="23" max="23" width="2.6640625" style="195" customWidth="1"/>
    <col min="24" max="24" width="2.33203125" style="195" customWidth="1"/>
    <col min="25" max="25" width="8.33203125" style="196" hidden="1" customWidth="1"/>
    <col min="26" max="26" width="9" style="196" hidden="1" customWidth="1"/>
    <col min="27" max="27" width="87.44140625" style="197" customWidth="1"/>
    <col min="28" max="28" width="9.44140625" style="195" bestFit="1" customWidth="1"/>
    <col min="29" max="16384" width="9" style="195"/>
  </cols>
  <sheetData>
    <row r="1" spans="2:27" s="51" customFormat="1" ht="30.6" customHeight="1" x14ac:dyDescent="0.2">
      <c r="B1" s="51">
        <v>1</v>
      </c>
      <c r="C1" s="48" t="s">
        <v>274</v>
      </c>
      <c r="W1" s="49" t="s">
        <v>309</v>
      </c>
      <c r="Y1" s="52"/>
      <c r="Z1" s="52"/>
      <c r="AA1" s="185"/>
    </row>
    <row r="2" spans="2:27" s="51" customFormat="1" ht="30" customHeight="1" x14ac:dyDescent="0.2">
      <c r="B2" s="238" t="s">
        <v>313</v>
      </c>
      <c r="C2" s="238"/>
      <c r="D2" s="238"/>
      <c r="E2" s="238"/>
      <c r="F2" s="238"/>
      <c r="G2" s="238"/>
      <c r="H2" s="238"/>
      <c r="I2" s="238"/>
      <c r="J2" s="238"/>
      <c r="K2" s="238"/>
      <c r="L2" s="238"/>
      <c r="M2" s="238"/>
      <c r="N2" s="238"/>
      <c r="O2" s="238"/>
      <c r="P2" s="238"/>
      <c r="Q2" s="238"/>
      <c r="R2" s="238"/>
      <c r="S2" s="238"/>
      <c r="T2" s="238"/>
      <c r="U2" s="238"/>
      <c r="V2" s="238"/>
      <c r="W2" s="238"/>
      <c r="Y2" s="53" t="s">
        <v>0</v>
      </c>
      <c r="Z2" s="53"/>
      <c r="AA2" s="185"/>
    </row>
    <row r="3" spans="2:27" s="51" customFormat="1" ht="16.8" customHeight="1" x14ac:dyDescent="0.2">
      <c r="W3" s="50" t="s">
        <v>311</v>
      </c>
      <c r="Y3" s="52" t="s">
        <v>1</v>
      </c>
      <c r="Z3" s="52"/>
      <c r="AA3" s="185"/>
    </row>
    <row r="4" spans="2:27" s="51" customFormat="1" ht="15" hidden="1" x14ac:dyDescent="0.2">
      <c r="D4" s="54" t="s">
        <v>2</v>
      </c>
      <c r="Y4" s="52"/>
      <c r="Z4" s="52"/>
      <c r="AA4" s="185"/>
    </row>
    <row r="5" spans="2:27" s="51" customFormat="1" ht="5.0999999999999996" hidden="1" customHeight="1" x14ac:dyDescent="0.2">
      <c r="D5" s="55"/>
      <c r="Y5" s="52"/>
      <c r="Z5" s="52"/>
      <c r="AA5" s="185"/>
    </row>
    <row r="6" spans="2:27" s="51" customFormat="1" ht="15" hidden="1" x14ac:dyDescent="0.2">
      <c r="D6" s="54" t="s">
        <v>3</v>
      </c>
      <c r="Y6" s="52"/>
      <c r="Z6" s="52"/>
      <c r="AA6" s="185"/>
    </row>
    <row r="7" spans="2:27" s="51" customFormat="1" ht="15" hidden="1" x14ac:dyDescent="0.2">
      <c r="Y7" s="52"/>
      <c r="Z7" s="52"/>
      <c r="AA7" s="185"/>
    </row>
    <row r="8" spans="2:27" s="51" customFormat="1" ht="5.4" customHeight="1" x14ac:dyDescent="0.2">
      <c r="Y8" s="52"/>
      <c r="Z8" s="52"/>
      <c r="AA8" s="185"/>
    </row>
    <row r="9" spans="2:27" s="56" customFormat="1" ht="15" x14ac:dyDescent="0.2">
      <c r="C9" s="56" t="s">
        <v>4</v>
      </c>
      <c r="Y9" s="52"/>
      <c r="Z9" s="52"/>
      <c r="AA9" s="57"/>
    </row>
    <row r="10" spans="2:27" s="51" customFormat="1" ht="5.0999999999999996" customHeight="1" x14ac:dyDescent="0.2">
      <c r="Y10" s="52"/>
      <c r="Z10" s="52"/>
      <c r="AA10" s="185"/>
    </row>
    <row r="11" spans="2:27" s="51" customFormat="1" ht="15" x14ac:dyDescent="0.2">
      <c r="C11" s="94" t="s">
        <v>5</v>
      </c>
      <c r="Y11" s="52"/>
      <c r="Z11" s="52"/>
      <c r="AA11" s="185"/>
    </row>
    <row r="12" spans="2:27" s="51" customFormat="1" ht="8.4" customHeight="1" thickBot="1" x14ac:dyDescent="0.25">
      <c r="Y12" s="52"/>
      <c r="Z12" s="52"/>
      <c r="AA12" s="185"/>
    </row>
    <row r="13" spans="2:27" s="51" customFormat="1" ht="15.6" thickBot="1" x14ac:dyDescent="0.25">
      <c r="C13" s="239"/>
      <c r="D13" s="240"/>
      <c r="F13" s="51" t="s">
        <v>6</v>
      </c>
      <c r="Y13" s="52"/>
      <c r="Z13" s="52"/>
      <c r="AA13" s="185"/>
    </row>
    <row r="14" spans="2:27" s="51" customFormat="1" ht="5.0999999999999996" customHeight="1" thickBot="1" x14ac:dyDescent="0.25">
      <c r="Y14" s="52"/>
      <c r="Z14" s="52"/>
      <c r="AA14" s="185"/>
    </row>
    <row r="15" spans="2:27" s="51" customFormat="1" ht="15.6" thickBot="1" x14ac:dyDescent="0.25">
      <c r="C15" s="241"/>
      <c r="D15" s="242"/>
      <c r="F15" s="51" t="s">
        <v>7</v>
      </c>
      <c r="Y15" s="52"/>
      <c r="Z15" s="52"/>
      <c r="AA15" s="185"/>
    </row>
    <row r="16" spans="2:27" s="51" customFormat="1" ht="5.0999999999999996" customHeight="1" x14ac:dyDescent="0.2">
      <c r="Y16" s="52"/>
      <c r="Z16" s="52"/>
      <c r="AA16" s="185"/>
    </row>
    <row r="17" spans="2:27" s="51" customFormat="1" ht="10.8" customHeight="1" x14ac:dyDescent="0.2">
      <c r="Y17" s="52"/>
      <c r="Z17" s="52"/>
      <c r="AA17" s="185"/>
    </row>
    <row r="18" spans="2:27" s="51" customFormat="1" ht="5.0999999999999996" customHeight="1" x14ac:dyDescent="0.2">
      <c r="B18" s="58"/>
      <c r="C18" s="58"/>
      <c r="D18" s="58"/>
      <c r="E18" s="58"/>
      <c r="F18" s="58"/>
      <c r="G18" s="58"/>
      <c r="H18" s="58"/>
      <c r="I18" s="58"/>
      <c r="J18" s="58"/>
      <c r="K18" s="58"/>
      <c r="L18" s="58"/>
      <c r="M18" s="58"/>
      <c r="N18" s="58"/>
      <c r="O18" s="58"/>
      <c r="P18" s="58"/>
      <c r="Q18" s="58"/>
      <c r="R18" s="58"/>
      <c r="S18" s="58"/>
      <c r="T18" s="58"/>
      <c r="U18" s="58"/>
      <c r="V18" s="58"/>
      <c r="W18" s="58"/>
      <c r="Y18" s="52"/>
      <c r="Z18" s="52"/>
      <c r="AA18" s="185"/>
    </row>
    <row r="19" spans="2:27" s="51" customFormat="1" ht="15" x14ac:dyDescent="0.2">
      <c r="B19" s="58"/>
      <c r="C19" s="58" t="s">
        <v>8</v>
      </c>
      <c r="D19" s="58"/>
      <c r="E19" s="58"/>
      <c r="F19" s="58"/>
      <c r="G19" s="58"/>
      <c r="H19" s="58"/>
      <c r="I19" s="58"/>
      <c r="J19" s="58"/>
      <c r="K19" s="58"/>
      <c r="L19" s="58"/>
      <c r="M19" s="58"/>
      <c r="N19" s="58"/>
      <c r="O19" s="58"/>
      <c r="P19" s="58"/>
      <c r="Q19" s="58"/>
      <c r="R19" s="58"/>
      <c r="S19" s="58"/>
      <c r="T19" s="58"/>
      <c r="U19" s="58"/>
      <c r="V19" s="58"/>
      <c r="W19" s="58"/>
      <c r="Y19" s="52"/>
      <c r="Z19" s="52"/>
      <c r="AA19" s="185"/>
    </row>
    <row r="20" spans="2:27" s="51" customFormat="1" ht="5.0999999999999996" customHeight="1" x14ac:dyDescent="0.2">
      <c r="B20" s="58"/>
      <c r="C20" s="58"/>
      <c r="D20" s="58"/>
      <c r="E20" s="58"/>
      <c r="F20" s="58"/>
      <c r="G20" s="58"/>
      <c r="H20" s="58"/>
      <c r="I20" s="58"/>
      <c r="J20" s="58"/>
      <c r="K20" s="58"/>
      <c r="L20" s="58"/>
      <c r="M20" s="58"/>
      <c r="N20" s="58"/>
      <c r="O20" s="58"/>
      <c r="P20" s="58"/>
      <c r="Q20" s="58"/>
      <c r="R20" s="58"/>
      <c r="S20" s="58"/>
      <c r="T20" s="58"/>
      <c r="U20" s="58"/>
      <c r="V20" s="58"/>
      <c r="W20" s="58"/>
      <c r="Y20" s="52"/>
      <c r="Z20" s="52"/>
      <c r="AA20" s="185"/>
    </row>
    <row r="21" spans="2:27" s="51" customFormat="1" ht="15.6" thickBot="1" x14ac:dyDescent="0.25">
      <c r="B21" s="58"/>
      <c r="C21" s="58"/>
      <c r="D21" s="59"/>
      <c r="E21" s="58"/>
      <c r="F21" s="58"/>
      <c r="G21" s="58"/>
      <c r="H21" s="58"/>
      <c r="I21" s="58"/>
      <c r="J21" s="58"/>
      <c r="K21" s="58"/>
      <c r="L21" s="58"/>
      <c r="M21" s="58"/>
      <c r="N21" s="58"/>
      <c r="O21" s="58"/>
      <c r="P21" s="58"/>
      <c r="Q21" s="58"/>
      <c r="R21" s="58"/>
      <c r="S21" s="58"/>
      <c r="T21" s="58"/>
      <c r="U21" s="58"/>
      <c r="V21" s="58"/>
      <c r="W21" s="58"/>
      <c r="Y21" s="52"/>
      <c r="Z21" s="52"/>
      <c r="AA21" s="185"/>
    </row>
    <row r="22" spans="2:27" s="51" customFormat="1" ht="18" customHeight="1" thickBot="1" x14ac:dyDescent="0.25">
      <c r="B22" s="58"/>
      <c r="C22" s="60" t="s">
        <v>9</v>
      </c>
      <c r="D22" s="58" t="s">
        <v>10</v>
      </c>
      <c r="E22" s="58"/>
      <c r="F22" s="61">
        <v>3</v>
      </c>
      <c r="G22" s="58"/>
      <c r="H22" s="58" t="s">
        <v>11</v>
      </c>
      <c r="I22" s="58"/>
      <c r="J22" s="58"/>
      <c r="K22" s="58"/>
      <c r="L22" s="58"/>
      <c r="M22" s="58"/>
      <c r="N22" s="58"/>
      <c r="O22" s="58"/>
      <c r="P22" s="58"/>
      <c r="Q22" s="58"/>
      <c r="R22" s="58"/>
      <c r="S22" s="58"/>
      <c r="T22" s="58"/>
      <c r="U22" s="58"/>
      <c r="V22" s="58"/>
      <c r="W22" s="58"/>
      <c r="Y22" s="52"/>
      <c r="Z22" s="52"/>
      <c r="AA22" s="185" t="s">
        <v>296</v>
      </c>
    </row>
    <row r="23" spans="2:27" s="51" customFormat="1" ht="15" x14ac:dyDescent="0.2">
      <c r="B23" s="58"/>
      <c r="C23" s="58"/>
      <c r="D23" s="59"/>
      <c r="E23" s="58"/>
      <c r="F23" s="58"/>
      <c r="G23" s="58"/>
      <c r="H23" s="58"/>
      <c r="I23" s="58"/>
      <c r="J23" s="58"/>
      <c r="K23" s="58"/>
      <c r="L23" s="58"/>
      <c r="M23" s="58"/>
      <c r="N23" s="58"/>
      <c r="O23" s="58"/>
      <c r="P23" s="58"/>
      <c r="Q23" s="58"/>
      <c r="R23" s="58"/>
      <c r="S23" s="58"/>
      <c r="T23" s="58"/>
      <c r="U23" s="58"/>
      <c r="V23" s="58"/>
      <c r="W23" s="58"/>
      <c r="Y23" s="52"/>
      <c r="Z23" s="52"/>
      <c r="AA23" s="185"/>
    </row>
    <row r="24" spans="2:27" s="51" customFormat="1" ht="15" x14ac:dyDescent="0.2">
      <c r="Y24" s="52"/>
      <c r="Z24" s="52"/>
      <c r="AA24" s="185"/>
    </row>
    <row r="25" spans="2:27" s="51" customFormat="1" ht="5.0999999999999996" customHeight="1" x14ac:dyDescent="0.2">
      <c r="B25" s="184"/>
      <c r="C25" s="184"/>
      <c r="D25" s="184"/>
      <c r="E25" s="184"/>
      <c r="F25" s="184"/>
      <c r="G25" s="184"/>
      <c r="H25" s="184"/>
      <c r="I25" s="184"/>
      <c r="J25" s="184"/>
      <c r="K25" s="184"/>
      <c r="L25" s="184"/>
      <c r="M25" s="184"/>
      <c r="N25" s="184"/>
      <c r="O25" s="184"/>
      <c r="P25" s="184"/>
      <c r="Q25" s="184"/>
      <c r="R25" s="184"/>
      <c r="S25" s="184"/>
      <c r="T25" s="184"/>
      <c r="U25" s="184"/>
      <c r="V25" s="184"/>
      <c r="W25" s="184"/>
      <c r="Y25" s="52"/>
      <c r="Z25" s="52"/>
      <c r="AA25" s="185"/>
    </row>
    <row r="26" spans="2:27" s="51" customFormat="1" ht="15" x14ac:dyDescent="0.2">
      <c r="B26" s="184"/>
      <c r="C26" s="184" t="s">
        <v>12</v>
      </c>
      <c r="D26" s="184"/>
      <c r="E26" s="184"/>
      <c r="F26" s="184"/>
      <c r="G26" s="184"/>
      <c r="H26" s="184"/>
      <c r="I26" s="184"/>
      <c r="J26" s="184"/>
      <c r="K26" s="184"/>
      <c r="L26" s="184"/>
      <c r="M26" s="184"/>
      <c r="N26" s="184"/>
      <c r="O26" s="184"/>
      <c r="P26" s="184"/>
      <c r="Q26" s="184"/>
      <c r="R26" s="184"/>
      <c r="S26" s="184"/>
      <c r="T26" s="184"/>
      <c r="U26" s="184"/>
      <c r="V26" s="184"/>
      <c r="W26" s="184"/>
      <c r="Y26" s="52"/>
      <c r="Z26" s="52"/>
      <c r="AA26" s="185"/>
    </row>
    <row r="27" spans="2:27" s="51" customFormat="1" ht="5.0999999999999996" customHeight="1" x14ac:dyDescent="0.2">
      <c r="B27" s="184"/>
      <c r="C27" s="184"/>
      <c r="D27" s="184"/>
      <c r="E27" s="184"/>
      <c r="F27" s="184"/>
      <c r="G27" s="184"/>
      <c r="H27" s="184"/>
      <c r="I27" s="184"/>
      <c r="J27" s="184"/>
      <c r="K27" s="184"/>
      <c r="L27" s="184"/>
      <c r="M27" s="184"/>
      <c r="N27" s="184"/>
      <c r="O27" s="184"/>
      <c r="P27" s="184"/>
      <c r="Q27" s="184"/>
      <c r="R27" s="184"/>
      <c r="S27" s="184"/>
      <c r="T27" s="184"/>
      <c r="U27" s="184"/>
      <c r="V27" s="184"/>
      <c r="W27" s="184"/>
      <c r="Y27" s="52"/>
      <c r="Z27" s="52"/>
      <c r="AA27" s="185"/>
    </row>
    <row r="28" spans="2:27" s="51" customFormat="1" ht="15" x14ac:dyDescent="0.2">
      <c r="B28" s="184"/>
      <c r="C28" s="184"/>
      <c r="D28" s="184"/>
      <c r="E28" s="184"/>
      <c r="F28" s="184"/>
      <c r="G28" s="184"/>
      <c r="H28" s="184"/>
      <c r="I28" s="184"/>
      <c r="J28" s="184"/>
      <c r="K28" s="184"/>
      <c r="L28" s="184"/>
      <c r="M28" s="184"/>
      <c r="N28" s="184"/>
      <c r="O28" s="184"/>
      <c r="P28" s="184"/>
      <c r="Q28" s="184"/>
      <c r="R28" s="184"/>
      <c r="S28" s="184"/>
      <c r="T28" s="184"/>
      <c r="U28" s="184"/>
      <c r="V28" s="184"/>
      <c r="W28" s="184"/>
      <c r="Y28" s="52"/>
      <c r="Z28" s="52"/>
      <c r="AA28" s="185"/>
    </row>
    <row r="29" spans="2:27" s="51" customFormat="1" ht="15" x14ac:dyDescent="0.2">
      <c r="B29" s="184"/>
      <c r="C29" s="184" t="s">
        <v>13</v>
      </c>
      <c r="D29" s="184"/>
      <c r="E29" s="184"/>
      <c r="F29" s="184"/>
      <c r="G29" s="184"/>
      <c r="H29" s="184"/>
      <c r="I29" s="184"/>
      <c r="J29" s="184"/>
      <c r="K29" s="184"/>
      <c r="L29" s="184"/>
      <c r="M29" s="184"/>
      <c r="N29" s="184"/>
      <c r="O29" s="184"/>
      <c r="P29" s="184"/>
      <c r="Q29" s="184"/>
      <c r="R29" s="184"/>
      <c r="S29" s="184"/>
      <c r="T29" s="184"/>
      <c r="U29" s="184"/>
      <c r="V29" s="184"/>
      <c r="W29" s="184"/>
      <c r="Y29" s="52"/>
      <c r="Z29" s="52"/>
      <c r="AA29" s="185"/>
    </row>
    <row r="30" spans="2:27" s="51" customFormat="1" ht="5.0999999999999996" customHeight="1" thickBot="1" x14ac:dyDescent="0.25">
      <c r="B30" s="184"/>
      <c r="C30" s="62"/>
      <c r="D30" s="184"/>
      <c r="E30" s="184"/>
      <c r="F30" s="184"/>
      <c r="G30" s="184"/>
      <c r="H30" s="184"/>
      <c r="I30" s="184"/>
      <c r="J30" s="184"/>
      <c r="K30" s="184"/>
      <c r="L30" s="184"/>
      <c r="M30" s="184"/>
      <c r="N30" s="184"/>
      <c r="O30" s="184"/>
      <c r="P30" s="184"/>
      <c r="Q30" s="184"/>
      <c r="R30" s="184"/>
      <c r="S30" s="184"/>
      <c r="T30" s="184"/>
      <c r="U30" s="184"/>
      <c r="V30" s="184"/>
      <c r="W30" s="184"/>
      <c r="Y30" s="52"/>
      <c r="Z30" s="52"/>
      <c r="AA30" s="185"/>
    </row>
    <row r="31" spans="2:27" s="51" customFormat="1" ht="18" customHeight="1" thickBot="1" x14ac:dyDescent="0.25">
      <c r="B31" s="184"/>
      <c r="C31" s="63" t="s">
        <v>9</v>
      </c>
      <c r="D31" s="184" t="s">
        <v>14</v>
      </c>
      <c r="E31" s="184"/>
      <c r="F31" s="231"/>
      <c r="G31" s="232"/>
      <c r="H31" s="232"/>
      <c r="I31" s="232"/>
      <c r="J31" s="233"/>
      <c r="K31" s="184"/>
      <c r="L31" s="184"/>
      <c r="M31" s="184"/>
      <c r="N31" s="184"/>
      <c r="O31" s="184"/>
      <c r="P31" s="184"/>
      <c r="Q31" s="184"/>
      <c r="R31" s="184"/>
      <c r="S31" s="184"/>
      <c r="T31" s="184"/>
      <c r="U31" s="184"/>
      <c r="V31" s="184"/>
      <c r="W31" s="184"/>
      <c r="Y31" s="52"/>
      <c r="Z31" s="52"/>
      <c r="AA31" s="185" t="s">
        <v>297</v>
      </c>
    </row>
    <row r="32" spans="2:27" s="51" customFormat="1" ht="5.0999999999999996" customHeight="1" thickBot="1" x14ac:dyDescent="0.25">
      <c r="B32" s="184"/>
      <c r="C32" s="62"/>
      <c r="D32" s="184"/>
      <c r="E32" s="184"/>
      <c r="F32" s="184"/>
      <c r="G32" s="184"/>
      <c r="H32" s="184"/>
      <c r="I32" s="184"/>
      <c r="J32" s="184"/>
      <c r="K32" s="184"/>
      <c r="L32" s="184"/>
      <c r="M32" s="184"/>
      <c r="N32" s="184"/>
      <c r="O32" s="184"/>
      <c r="P32" s="184"/>
      <c r="Q32" s="184"/>
      <c r="R32" s="184"/>
      <c r="S32" s="184"/>
      <c r="T32" s="184"/>
      <c r="U32" s="184"/>
      <c r="V32" s="184"/>
      <c r="W32" s="184"/>
      <c r="Y32" s="52"/>
      <c r="Z32" s="52"/>
      <c r="AA32" s="185"/>
    </row>
    <row r="33" spans="2:27" s="51" customFormat="1" ht="18" customHeight="1" thickBot="1" x14ac:dyDescent="0.25">
      <c r="B33" s="184"/>
      <c r="C33" s="63" t="s">
        <v>9</v>
      </c>
      <c r="D33" s="184" t="s">
        <v>15</v>
      </c>
      <c r="E33" s="184"/>
      <c r="F33" s="64"/>
      <c r="G33" s="65" t="s">
        <v>294</v>
      </c>
      <c r="H33" s="64"/>
      <c r="I33" s="184"/>
      <c r="J33" s="184"/>
      <c r="K33" s="184"/>
      <c r="L33" s="184"/>
      <c r="M33" s="184"/>
      <c r="N33" s="184"/>
      <c r="O33" s="184"/>
      <c r="P33" s="184"/>
      <c r="Q33" s="184"/>
      <c r="R33" s="184"/>
      <c r="S33" s="184"/>
      <c r="T33" s="184"/>
      <c r="U33" s="184"/>
      <c r="V33" s="184"/>
      <c r="W33" s="184"/>
      <c r="Y33" s="52"/>
      <c r="Z33" s="52"/>
      <c r="AA33" s="185" t="s">
        <v>298</v>
      </c>
    </row>
    <row r="34" spans="2:27" s="51" customFormat="1" ht="5.0999999999999996" customHeight="1" thickBot="1" x14ac:dyDescent="0.25">
      <c r="B34" s="184"/>
      <c r="C34" s="62"/>
      <c r="D34" s="184"/>
      <c r="E34" s="184"/>
      <c r="F34" s="184"/>
      <c r="G34" s="184"/>
      <c r="H34" s="184"/>
      <c r="I34" s="184"/>
      <c r="J34" s="184"/>
      <c r="K34" s="184"/>
      <c r="L34" s="184"/>
      <c r="M34" s="184"/>
      <c r="N34" s="184"/>
      <c r="O34" s="184"/>
      <c r="P34" s="184"/>
      <c r="Q34" s="184"/>
      <c r="R34" s="184"/>
      <c r="S34" s="184"/>
      <c r="T34" s="184"/>
      <c r="U34" s="184"/>
      <c r="V34" s="184"/>
      <c r="W34" s="184"/>
      <c r="Y34" s="52"/>
      <c r="Z34" s="52"/>
      <c r="AA34" s="185"/>
    </row>
    <row r="35" spans="2:27" s="51" customFormat="1" ht="18" customHeight="1" thickBot="1" x14ac:dyDescent="0.25">
      <c r="B35" s="184"/>
      <c r="C35" s="63" t="s">
        <v>9</v>
      </c>
      <c r="D35" s="184" t="s">
        <v>16</v>
      </c>
      <c r="E35" s="184"/>
      <c r="F35" s="66"/>
      <c r="G35" s="184"/>
      <c r="H35" s="184" t="s">
        <v>11</v>
      </c>
      <c r="I35" s="184"/>
      <c r="J35" s="184"/>
      <c r="K35" s="184"/>
      <c r="L35" s="184" t="s">
        <v>17</v>
      </c>
      <c r="M35" s="184"/>
      <c r="N35" s="184"/>
      <c r="O35" s="184"/>
      <c r="P35" s="184"/>
      <c r="Q35" s="184"/>
      <c r="R35" s="184"/>
      <c r="S35" s="184"/>
      <c r="T35" s="184"/>
      <c r="U35" s="184"/>
      <c r="V35" s="184"/>
      <c r="W35" s="184"/>
      <c r="Y35" s="52"/>
      <c r="Z35" s="52"/>
      <c r="AA35" s="185" t="s">
        <v>299</v>
      </c>
    </row>
    <row r="36" spans="2:27" s="51" customFormat="1" ht="5.0999999999999996" customHeight="1" thickBot="1" x14ac:dyDescent="0.25">
      <c r="B36" s="184"/>
      <c r="C36" s="62"/>
      <c r="D36" s="184"/>
      <c r="E36" s="184"/>
      <c r="F36" s="184"/>
      <c r="G36" s="184"/>
      <c r="H36" s="184"/>
      <c r="I36" s="184"/>
      <c r="J36" s="184"/>
      <c r="K36" s="184"/>
      <c r="L36" s="184"/>
      <c r="M36" s="184"/>
      <c r="N36" s="184"/>
      <c r="O36" s="184"/>
      <c r="P36" s="184"/>
      <c r="Q36" s="184"/>
      <c r="R36" s="184"/>
      <c r="S36" s="184"/>
      <c r="T36" s="184"/>
      <c r="U36" s="184"/>
      <c r="V36" s="184"/>
      <c r="W36" s="184"/>
      <c r="Y36" s="52"/>
      <c r="Z36" s="52"/>
      <c r="AA36" s="185"/>
    </row>
    <row r="37" spans="2:27" s="51" customFormat="1" ht="18" customHeight="1" thickBot="1" x14ac:dyDescent="0.25">
      <c r="B37" s="184"/>
      <c r="C37" s="63" t="s">
        <v>9</v>
      </c>
      <c r="D37" s="184" t="s">
        <v>18</v>
      </c>
      <c r="E37" s="184"/>
      <c r="F37" s="231"/>
      <c r="G37" s="232"/>
      <c r="H37" s="232"/>
      <c r="I37" s="232"/>
      <c r="J37" s="233"/>
      <c r="K37" s="184"/>
      <c r="L37" s="184" t="s">
        <v>19</v>
      </c>
      <c r="M37" s="184"/>
      <c r="N37" s="184"/>
      <c r="O37" s="184"/>
      <c r="P37" s="184"/>
      <c r="Q37" s="184"/>
      <c r="R37" s="184"/>
      <c r="S37" s="184"/>
      <c r="T37" s="184"/>
      <c r="U37" s="184"/>
      <c r="V37" s="184"/>
      <c r="W37" s="184"/>
      <c r="Y37" s="52"/>
      <c r="Z37" s="52"/>
      <c r="AA37" s="185" t="s">
        <v>300</v>
      </c>
    </row>
    <row r="38" spans="2:27" s="51" customFormat="1" ht="5.0999999999999996" customHeight="1" thickBot="1" x14ac:dyDescent="0.25">
      <c r="B38" s="184"/>
      <c r="C38" s="62"/>
      <c r="D38" s="184"/>
      <c r="E38" s="184"/>
      <c r="F38" s="184"/>
      <c r="G38" s="184"/>
      <c r="H38" s="184"/>
      <c r="I38" s="184"/>
      <c r="J38" s="184"/>
      <c r="K38" s="184"/>
      <c r="L38" s="184"/>
      <c r="M38" s="184"/>
      <c r="N38" s="184"/>
      <c r="O38" s="184"/>
      <c r="P38" s="184"/>
      <c r="Q38" s="184"/>
      <c r="R38" s="184"/>
      <c r="S38" s="184"/>
      <c r="T38" s="184"/>
      <c r="U38" s="184"/>
      <c r="V38" s="184"/>
      <c r="W38" s="184"/>
      <c r="Y38" s="52"/>
      <c r="Z38" s="52"/>
      <c r="AA38" s="185"/>
    </row>
    <row r="39" spans="2:27" s="51" customFormat="1" ht="18" customHeight="1" thickBot="1" x14ac:dyDescent="0.25">
      <c r="B39" s="184"/>
      <c r="C39" s="63" t="s">
        <v>9</v>
      </c>
      <c r="D39" s="184" t="s">
        <v>20</v>
      </c>
      <c r="E39" s="184"/>
      <c r="F39" s="234"/>
      <c r="G39" s="235"/>
      <c r="H39" s="235"/>
      <c r="I39" s="235"/>
      <c r="J39" s="236"/>
      <c r="K39" s="184"/>
      <c r="L39" s="184" t="s">
        <v>21</v>
      </c>
      <c r="M39" s="184"/>
      <c r="N39" s="184"/>
      <c r="O39" s="184"/>
      <c r="P39" s="184" t="s">
        <v>22</v>
      </c>
      <c r="Q39" s="184"/>
      <c r="R39" s="184"/>
      <c r="S39" s="184"/>
      <c r="T39" s="184"/>
      <c r="U39" s="184"/>
      <c r="V39" s="184"/>
      <c r="W39" s="184"/>
      <c r="Y39" s="52"/>
      <c r="Z39" s="52"/>
      <c r="AA39" s="185" t="s">
        <v>301</v>
      </c>
    </row>
    <row r="40" spans="2:27" s="51" customFormat="1" ht="5.0999999999999996" customHeight="1" thickBot="1" x14ac:dyDescent="0.25">
      <c r="B40" s="184"/>
      <c r="C40" s="67"/>
      <c r="D40" s="184"/>
      <c r="E40" s="184"/>
      <c r="F40" s="184"/>
      <c r="G40" s="184"/>
      <c r="H40" s="184"/>
      <c r="I40" s="184"/>
      <c r="J40" s="184"/>
      <c r="K40" s="184"/>
      <c r="L40" s="184"/>
      <c r="M40" s="184"/>
      <c r="N40" s="184"/>
      <c r="O40" s="184"/>
      <c r="P40" s="184"/>
      <c r="Q40" s="184"/>
      <c r="R40" s="184"/>
      <c r="S40" s="184"/>
      <c r="T40" s="184"/>
      <c r="U40" s="184"/>
      <c r="V40" s="184"/>
      <c r="W40" s="184"/>
      <c r="Y40" s="52"/>
      <c r="Z40" s="52"/>
      <c r="AA40" s="185"/>
    </row>
    <row r="41" spans="2:27" s="51" customFormat="1" ht="18" customHeight="1" thickBot="1" x14ac:dyDescent="0.25">
      <c r="B41" s="184"/>
      <c r="C41" s="67"/>
      <c r="D41" s="184" t="s">
        <v>23</v>
      </c>
      <c r="E41" s="184"/>
      <c r="F41" s="234"/>
      <c r="G41" s="235"/>
      <c r="H41" s="235"/>
      <c r="I41" s="235"/>
      <c r="J41" s="236"/>
      <c r="K41" s="184"/>
      <c r="L41" s="184" t="s">
        <v>24</v>
      </c>
      <c r="M41" s="184"/>
      <c r="N41" s="184"/>
      <c r="O41" s="184"/>
      <c r="P41" s="184" t="s">
        <v>25</v>
      </c>
      <c r="Q41" s="184"/>
      <c r="R41" s="184"/>
      <c r="S41" s="184"/>
      <c r="T41" s="184"/>
      <c r="U41" s="184"/>
      <c r="V41" s="184"/>
      <c r="W41" s="184"/>
      <c r="Y41" s="52"/>
      <c r="Z41" s="52"/>
      <c r="AA41" s="185"/>
    </row>
    <row r="42" spans="2:27" s="51" customFormat="1" ht="5.0999999999999996" customHeight="1" x14ac:dyDescent="0.2">
      <c r="B42" s="184"/>
      <c r="C42" s="67"/>
      <c r="D42" s="184"/>
      <c r="E42" s="184"/>
      <c r="F42" s="184"/>
      <c r="G42" s="184"/>
      <c r="H42" s="184"/>
      <c r="I42" s="184"/>
      <c r="J42" s="184"/>
      <c r="K42" s="184"/>
      <c r="L42" s="184"/>
      <c r="M42" s="184"/>
      <c r="N42" s="184"/>
      <c r="O42" s="184"/>
      <c r="P42" s="184"/>
      <c r="Q42" s="184"/>
      <c r="R42" s="184"/>
      <c r="S42" s="184"/>
      <c r="T42" s="184"/>
      <c r="U42" s="184"/>
      <c r="V42" s="184"/>
      <c r="W42" s="184"/>
      <c r="Y42" s="52"/>
      <c r="Z42" s="52"/>
      <c r="AA42" s="185"/>
    </row>
    <row r="43" spans="2:27" s="51" customFormat="1" ht="6.6" customHeight="1" x14ac:dyDescent="0.2">
      <c r="B43" s="184"/>
      <c r="C43" s="67"/>
      <c r="D43" s="184"/>
      <c r="E43" s="184"/>
      <c r="F43" s="184"/>
      <c r="G43" s="184"/>
      <c r="H43" s="184"/>
      <c r="I43" s="184"/>
      <c r="J43" s="184"/>
      <c r="K43" s="184"/>
      <c r="L43" s="184"/>
      <c r="M43" s="184"/>
      <c r="N43" s="184"/>
      <c r="O43" s="184"/>
      <c r="P43" s="184"/>
      <c r="Q43" s="184"/>
      <c r="R43" s="184"/>
      <c r="S43" s="184"/>
      <c r="T43" s="184"/>
      <c r="U43" s="184"/>
      <c r="V43" s="184"/>
      <c r="W43" s="184"/>
      <c r="Y43" s="52"/>
      <c r="Z43" s="52"/>
      <c r="AA43" s="185"/>
    </row>
    <row r="44" spans="2:27" s="51" customFormat="1" ht="7.8" customHeight="1" x14ac:dyDescent="0.2">
      <c r="B44" s="184"/>
      <c r="C44" s="67"/>
      <c r="D44" s="184"/>
      <c r="E44" s="184"/>
      <c r="F44" s="184"/>
      <c r="G44" s="184"/>
      <c r="H44" s="184"/>
      <c r="I44" s="184"/>
      <c r="J44" s="184"/>
      <c r="K44" s="184"/>
      <c r="L44" s="184"/>
      <c r="M44" s="184"/>
      <c r="N44" s="184"/>
      <c r="O44" s="184"/>
      <c r="P44" s="184"/>
      <c r="Q44" s="184"/>
      <c r="R44" s="184"/>
      <c r="S44" s="184"/>
      <c r="T44" s="184"/>
      <c r="U44" s="184"/>
      <c r="V44" s="184"/>
      <c r="W44" s="184"/>
      <c r="Y44" s="52"/>
      <c r="Z44" s="52"/>
      <c r="AA44" s="185"/>
    </row>
    <row r="45" spans="2:27" s="51" customFormat="1" ht="15" x14ac:dyDescent="0.2">
      <c r="B45" s="184"/>
      <c r="C45" s="184" t="s">
        <v>26</v>
      </c>
      <c r="D45" s="184"/>
      <c r="E45" s="184"/>
      <c r="F45" s="184"/>
      <c r="G45" s="184"/>
      <c r="H45" s="184"/>
      <c r="I45" s="184"/>
      <c r="J45" s="184"/>
      <c r="K45" s="184"/>
      <c r="L45" s="184"/>
      <c r="M45" s="184"/>
      <c r="N45" s="184"/>
      <c r="O45" s="184"/>
      <c r="P45" s="184"/>
      <c r="Q45" s="184"/>
      <c r="R45" s="184"/>
      <c r="S45" s="184"/>
      <c r="T45" s="184"/>
      <c r="U45" s="184"/>
      <c r="V45" s="184"/>
      <c r="W45" s="184"/>
      <c r="Y45" s="52"/>
      <c r="Z45" s="52"/>
      <c r="AA45" s="185"/>
    </row>
    <row r="46" spans="2:27" s="51" customFormat="1" ht="5.0999999999999996" customHeight="1" x14ac:dyDescent="0.2">
      <c r="B46" s="184"/>
      <c r="C46" s="184"/>
      <c r="D46" s="184"/>
      <c r="E46" s="184"/>
      <c r="F46" s="184"/>
      <c r="G46" s="184"/>
      <c r="H46" s="184"/>
      <c r="I46" s="184"/>
      <c r="J46" s="184"/>
      <c r="K46" s="184"/>
      <c r="L46" s="184"/>
      <c r="M46" s="184"/>
      <c r="N46" s="184"/>
      <c r="O46" s="184"/>
      <c r="P46" s="184"/>
      <c r="Q46" s="184"/>
      <c r="R46" s="184"/>
      <c r="S46" s="184"/>
      <c r="T46" s="184"/>
      <c r="U46" s="184"/>
      <c r="V46" s="184"/>
      <c r="W46" s="184"/>
      <c r="Y46" s="52"/>
      <c r="Z46" s="52"/>
      <c r="AA46" s="185"/>
    </row>
    <row r="47" spans="2:27" s="51" customFormat="1" ht="15" x14ac:dyDescent="0.2">
      <c r="B47" s="184"/>
      <c r="C47" s="184"/>
      <c r="D47" s="68" t="s">
        <v>27</v>
      </c>
      <c r="E47" s="184"/>
      <c r="F47" s="184"/>
      <c r="G47" s="184"/>
      <c r="H47" s="184"/>
      <c r="I47" s="184"/>
      <c r="J47" s="184"/>
      <c r="K47" s="184"/>
      <c r="L47" s="184"/>
      <c r="M47" s="184"/>
      <c r="N47" s="184"/>
      <c r="O47" s="184"/>
      <c r="P47" s="184"/>
      <c r="Q47" s="184"/>
      <c r="R47" s="184"/>
      <c r="S47" s="184"/>
      <c r="T47" s="184"/>
      <c r="U47" s="184"/>
      <c r="V47" s="184"/>
      <c r="W47" s="184"/>
      <c r="Y47" s="52"/>
      <c r="Z47" s="52"/>
      <c r="AA47" s="185"/>
    </row>
    <row r="48" spans="2:27" s="51" customFormat="1" ht="7.2" customHeight="1" x14ac:dyDescent="0.2">
      <c r="B48" s="184"/>
      <c r="C48" s="184"/>
      <c r="D48" s="69"/>
      <c r="E48" s="184"/>
      <c r="F48" s="184"/>
      <c r="G48" s="184"/>
      <c r="H48" s="184"/>
      <c r="I48" s="184"/>
      <c r="J48" s="184"/>
      <c r="K48" s="184"/>
      <c r="L48" s="184"/>
      <c r="M48" s="184"/>
      <c r="N48" s="184"/>
      <c r="O48" s="184"/>
      <c r="P48" s="184"/>
      <c r="Q48" s="184"/>
      <c r="R48" s="184"/>
      <c r="S48" s="184"/>
      <c r="T48" s="184"/>
      <c r="U48" s="184"/>
      <c r="V48" s="184"/>
      <c r="W48" s="184"/>
      <c r="Y48" s="52"/>
      <c r="Z48" s="52"/>
      <c r="AA48" s="185"/>
    </row>
    <row r="49" spans="2:27" s="51" customFormat="1" ht="7.8" customHeight="1" x14ac:dyDescent="0.2">
      <c r="B49" s="184"/>
      <c r="C49" s="67"/>
      <c r="D49" s="184"/>
      <c r="E49" s="184"/>
      <c r="F49" s="184"/>
      <c r="G49" s="184"/>
      <c r="H49" s="184"/>
      <c r="I49" s="184"/>
      <c r="J49" s="184"/>
      <c r="K49" s="184"/>
      <c r="L49" s="184"/>
      <c r="M49" s="184"/>
      <c r="N49" s="184"/>
      <c r="O49" s="184"/>
      <c r="P49" s="184"/>
      <c r="Q49" s="184"/>
      <c r="R49" s="184"/>
      <c r="S49" s="184"/>
      <c r="T49" s="184"/>
      <c r="U49" s="184"/>
      <c r="V49" s="184"/>
      <c r="W49" s="184"/>
      <c r="Y49" s="52"/>
      <c r="Z49" s="52"/>
      <c r="AA49" s="185"/>
    </row>
    <row r="50" spans="2:27" s="51" customFormat="1" ht="15" x14ac:dyDescent="0.2">
      <c r="B50" s="184"/>
      <c r="C50" s="70" t="s">
        <v>28</v>
      </c>
      <c r="D50" s="184" t="s">
        <v>29</v>
      </c>
      <c r="E50" s="184"/>
      <c r="F50" s="184"/>
      <c r="G50" s="184"/>
      <c r="H50" s="184"/>
      <c r="I50" s="184"/>
      <c r="J50" s="184"/>
      <c r="K50" s="184"/>
      <c r="L50" s="184"/>
      <c r="M50" s="184"/>
      <c r="N50" s="184"/>
      <c r="O50" s="184"/>
      <c r="P50" s="184"/>
      <c r="Q50" s="184"/>
      <c r="R50" s="184"/>
      <c r="S50" s="184"/>
      <c r="T50" s="184"/>
      <c r="U50" s="184"/>
      <c r="V50" s="184"/>
      <c r="W50" s="184"/>
      <c r="Y50" s="52"/>
      <c r="Z50" s="52"/>
      <c r="AA50" s="185"/>
    </row>
    <row r="51" spans="2:27" s="51" customFormat="1" ht="5.0999999999999996" customHeight="1" x14ac:dyDescent="0.2">
      <c r="B51" s="184"/>
      <c r="C51" s="184"/>
      <c r="D51" s="184"/>
      <c r="E51" s="184"/>
      <c r="F51" s="184"/>
      <c r="G51" s="184"/>
      <c r="H51" s="184"/>
      <c r="I51" s="184"/>
      <c r="J51" s="184"/>
      <c r="K51" s="184"/>
      <c r="L51" s="184"/>
      <c r="M51" s="184"/>
      <c r="N51" s="184"/>
      <c r="O51" s="184"/>
      <c r="P51" s="184"/>
      <c r="Q51" s="184"/>
      <c r="R51" s="184"/>
      <c r="S51" s="184"/>
      <c r="T51" s="184"/>
      <c r="U51" s="184"/>
      <c r="V51" s="184"/>
      <c r="W51" s="184"/>
      <c r="Y51" s="52"/>
      <c r="Z51" s="52"/>
      <c r="AA51" s="185"/>
    </row>
    <row r="52" spans="2:27" s="51" customFormat="1" ht="34.200000000000003" customHeight="1" x14ac:dyDescent="0.2">
      <c r="B52" s="184"/>
      <c r="C52" s="67"/>
      <c r="D52" s="243" t="s">
        <v>30</v>
      </c>
      <c r="E52" s="244"/>
      <c r="F52" s="244"/>
      <c r="G52" s="244"/>
      <c r="H52" s="244"/>
      <c r="I52" s="244"/>
      <c r="J52" s="244"/>
      <c r="K52" s="244"/>
      <c r="L52" s="244"/>
      <c r="M52" s="244"/>
      <c r="N52" s="244"/>
      <c r="O52" s="244"/>
      <c r="P52" s="244"/>
      <c r="Q52" s="244"/>
      <c r="R52" s="244"/>
      <c r="S52" s="244"/>
      <c r="T52" s="244"/>
      <c r="U52" s="244"/>
      <c r="V52" s="244"/>
      <c r="W52" s="184"/>
      <c r="Y52" s="52"/>
      <c r="Z52" s="52"/>
      <c r="AA52" s="185"/>
    </row>
    <row r="53" spans="2:27" s="51" customFormat="1" ht="12" customHeight="1" x14ac:dyDescent="0.2">
      <c r="B53" s="184"/>
      <c r="C53" s="67"/>
      <c r="D53" s="184"/>
      <c r="E53" s="67"/>
      <c r="F53" s="67"/>
      <c r="G53" s="184"/>
      <c r="H53" s="184"/>
      <c r="I53" s="184"/>
      <c r="J53" s="184"/>
      <c r="K53" s="184"/>
      <c r="L53" s="184"/>
      <c r="M53" s="184"/>
      <c r="N53" s="184"/>
      <c r="O53" s="184"/>
      <c r="P53" s="184"/>
      <c r="Q53" s="184"/>
      <c r="R53" s="184"/>
      <c r="S53" s="184"/>
      <c r="T53" s="184"/>
      <c r="U53" s="184"/>
      <c r="V53" s="184"/>
      <c r="W53" s="184"/>
      <c r="Y53" s="52"/>
      <c r="Z53" s="52"/>
      <c r="AA53" s="185"/>
    </row>
    <row r="54" spans="2:27" s="51" customFormat="1" ht="42" hidden="1" customHeight="1" x14ac:dyDescent="0.2">
      <c r="B54" s="184"/>
      <c r="C54" s="67"/>
      <c r="D54" s="237" t="s">
        <v>31</v>
      </c>
      <c r="E54" s="237"/>
      <c r="F54" s="237"/>
      <c r="G54" s="237"/>
      <c r="H54" s="237"/>
      <c r="I54" s="237"/>
      <c r="J54" s="237"/>
      <c r="K54" s="237"/>
      <c r="L54" s="237"/>
      <c r="M54" s="237"/>
      <c r="N54" s="237"/>
      <c r="O54" s="237"/>
      <c r="P54" s="237"/>
      <c r="Q54" s="237"/>
      <c r="R54" s="237"/>
      <c r="S54" s="237"/>
      <c r="T54" s="237"/>
      <c r="U54" s="237"/>
      <c r="V54" s="237"/>
      <c r="W54" s="184"/>
      <c r="Y54" s="52"/>
      <c r="Z54" s="52"/>
      <c r="AA54" s="185"/>
    </row>
    <row r="55" spans="2:27" s="51" customFormat="1" ht="6.6" customHeight="1" x14ac:dyDescent="0.2">
      <c r="B55" s="184"/>
      <c r="C55" s="67"/>
      <c r="D55" s="67"/>
      <c r="E55" s="67"/>
      <c r="F55" s="67"/>
      <c r="G55" s="184"/>
      <c r="H55" s="184"/>
      <c r="I55" s="184"/>
      <c r="J55" s="184"/>
      <c r="K55" s="184"/>
      <c r="L55" s="184"/>
      <c r="M55" s="184"/>
      <c r="N55" s="184"/>
      <c r="O55" s="184"/>
      <c r="P55" s="184"/>
      <c r="Q55" s="184"/>
      <c r="R55" s="184"/>
      <c r="S55" s="184"/>
      <c r="T55" s="184"/>
      <c r="U55" s="184"/>
      <c r="V55" s="184"/>
      <c r="W55" s="184"/>
      <c r="Y55" s="52"/>
      <c r="Z55" s="52"/>
      <c r="AA55" s="185"/>
    </row>
    <row r="56" spans="2:27" s="51" customFormat="1" ht="19.95" customHeight="1" x14ac:dyDescent="0.2">
      <c r="B56" s="184"/>
      <c r="C56" s="67"/>
      <c r="D56" s="184"/>
      <c r="E56" s="67"/>
      <c r="F56" s="186" t="s">
        <v>32</v>
      </c>
      <c r="G56" s="184"/>
      <c r="H56" s="166" t="s">
        <v>33</v>
      </c>
      <c r="I56" s="184"/>
      <c r="J56" s="186" t="s">
        <v>34</v>
      </c>
      <c r="K56" s="184"/>
      <c r="L56" s="184"/>
      <c r="M56" s="184"/>
      <c r="N56" s="186" t="s">
        <v>35</v>
      </c>
      <c r="O56" s="184"/>
      <c r="P56" s="184"/>
      <c r="Q56" s="184"/>
      <c r="R56" s="184"/>
      <c r="S56" s="184"/>
      <c r="T56" s="184"/>
      <c r="U56" s="184"/>
      <c r="V56" s="184"/>
      <c r="W56" s="184"/>
      <c r="Y56" s="52"/>
      <c r="Z56" s="52"/>
      <c r="AA56" s="185"/>
    </row>
    <row r="57" spans="2:27" s="51" customFormat="1" ht="5.0999999999999996" customHeight="1" thickBot="1" x14ac:dyDescent="0.25">
      <c r="B57" s="184"/>
      <c r="C57" s="184"/>
      <c r="D57" s="184"/>
      <c r="E57" s="67"/>
      <c r="F57" s="184"/>
      <c r="G57" s="184"/>
      <c r="H57" s="184"/>
      <c r="I57" s="184"/>
      <c r="J57" s="184"/>
      <c r="K57" s="184"/>
      <c r="L57" s="184"/>
      <c r="M57" s="184"/>
      <c r="N57" s="184"/>
      <c r="O57" s="184"/>
      <c r="P57" s="184"/>
      <c r="Q57" s="184"/>
      <c r="R57" s="184"/>
      <c r="S57" s="184"/>
      <c r="T57" s="184"/>
      <c r="U57" s="184"/>
      <c r="V57" s="184"/>
      <c r="W57" s="184"/>
      <c r="Y57" s="52"/>
      <c r="Z57" s="52"/>
      <c r="AA57" s="185"/>
    </row>
    <row r="58" spans="2:27" s="51" customFormat="1" ht="18" customHeight="1" thickBot="1" x14ac:dyDescent="0.25">
      <c r="B58" s="184"/>
      <c r="C58" s="71" t="s">
        <v>36</v>
      </c>
      <c r="D58" s="67" t="s">
        <v>37</v>
      </c>
      <c r="E58" s="67"/>
      <c r="F58" s="72"/>
      <c r="G58" s="73"/>
      <c r="H58" s="184"/>
      <c r="I58" s="73"/>
      <c r="J58" s="222" t="s">
        <v>95</v>
      </c>
      <c r="K58" s="223"/>
      <c r="L58" s="224"/>
      <c r="M58" s="74"/>
      <c r="N58" s="227" t="s">
        <v>95</v>
      </c>
      <c r="O58" s="228"/>
      <c r="P58" s="228"/>
      <c r="Q58" s="228"/>
      <c r="R58" s="228"/>
      <c r="S58" s="228"/>
      <c r="T58" s="229"/>
      <c r="U58" s="184"/>
      <c r="V58" s="184"/>
      <c r="W58" s="184"/>
      <c r="Y58" s="52">
        <v>0</v>
      </c>
      <c r="Z58" s="75" t="s">
        <v>95</v>
      </c>
      <c r="AA58" s="185" t="s">
        <v>302</v>
      </c>
    </row>
    <row r="59" spans="2:27" s="51" customFormat="1" ht="15.6" thickBot="1" x14ac:dyDescent="0.25">
      <c r="B59" s="184"/>
      <c r="C59" s="67"/>
      <c r="D59" s="67"/>
      <c r="E59" s="67"/>
      <c r="F59" s="73"/>
      <c r="G59" s="73"/>
      <c r="H59" s="184"/>
      <c r="I59" s="70"/>
      <c r="J59" s="74"/>
      <c r="K59" s="74"/>
      <c r="L59" s="74"/>
      <c r="M59" s="74"/>
      <c r="N59" s="74"/>
      <c r="O59" s="74"/>
      <c r="P59" s="74"/>
      <c r="Q59" s="74"/>
      <c r="R59" s="184"/>
      <c r="S59" s="184"/>
      <c r="T59" s="184"/>
      <c r="U59" s="184"/>
      <c r="V59" s="184"/>
      <c r="W59" s="184"/>
      <c r="Y59" s="52"/>
      <c r="Z59" s="52"/>
      <c r="AA59" s="185"/>
    </row>
    <row r="60" spans="2:27" s="51" customFormat="1" ht="18" customHeight="1" thickBot="1" x14ac:dyDescent="0.25">
      <c r="B60" s="184"/>
      <c r="C60" s="67"/>
      <c r="D60" s="67" t="s">
        <v>38</v>
      </c>
      <c r="E60" s="67"/>
      <c r="F60" s="72"/>
      <c r="G60" s="73"/>
      <c r="H60" s="184"/>
      <c r="I60" s="70"/>
      <c r="J60" s="222" t="s">
        <v>95</v>
      </c>
      <c r="K60" s="223"/>
      <c r="L60" s="224"/>
      <c r="M60" s="74"/>
      <c r="N60" s="227" t="s">
        <v>95</v>
      </c>
      <c r="O60" s="228"/>
      <c r="P60" s="228"/>
      <c r="Q60" s="228"/>
      <c r="R60" s="228"/>
      <c r="S60" s="228"/>
      <c r="T60" s="229"/>
      <c r="U60" s="184"/>
      <c r="V60" s="184"/>
      <c r="W60" s="184"/>
      <c r="Y60" s="52">
        <v>0</v>
      </c>
      <c r="Z60" s="75" t="s">
        <v>95</v>
      </c>
      <c r="AA60" s="185" t="s">
        <v>95</v>
      </c>
    </row>
    <row r="61" spans="2:27" s="51" customFormat="1" ht="15.6" thickBot="1" x14ac:dyDescent="0.25">
      <c r="B61" s="184"/>
      <c r="C61" s="67"/>
      <c r="D61" s="67"/>
      <c r="E61" s="67"/>
      <c r="F61" s="73"/>
      <c r="G61" s="73"/>
      <c r="H61" s="184"/>
      <c r="I61" s="70"/>
      <c r="J61" s="74"/>
      <c r="K61" s="74"/>
      <c r="L61" s="74"/>
      <c r="M61" s="74"/>
      <c r="N61" s="74"/>
      <c r="O61" s="74"/>
      <c r="P61" s="74"/>
      <c r="Q61" s="74"/>
      <c r="R61" s="184"/>
      <c r="S61" s="184"/>
      <c r="T61" s="184"/>
      <c r="U61" s="184"/>
      <c r="V61" s="184"/>
      <c r="W61" s="184"/>
      <c r="Y61" s="52"/>
      <c r="Z61" s="52"/>
      <c r="AA61" s="185"/>
    </row>
    <row r="62" spans="2:27" s="51" customFormat="1" ht="18" customHeight="1" thickBot="1" x14ac:dyDescent="0.25">
      <c r="B62" s="184"/>
      <c r="C62" s="67"/>
      <c r="D62" s="76" t="s">
        <v>39</v>
      </c>
      <c r="E62" s="67"/>
      <c r="F62" s="72"/>
      <c r="G62" s="77"/>
      <c r="H62" s="184"/>
      <c r="I62" s="70"/>
      <c r="J62" s="222" t="s">
        <v>95</v>
      </c>
      <c r="K62" s="223"/>
      <c r="L62" s="224"/>
      <c r="M62" s="74"/>
      <c r="N62" s="227" t="s">
        <v>95</v>
      </c>
      <c r="O62" s="228"/>
      <c r="P62" s="228"/>
      <c r="Q62" s="228"/>
      <c r="R62" s="228"/>
      <c r="S62" s="228"/>
      <c r="T62" s="229"/>
      <c r="U62" s="184"/>
      <c r="V62" s="184"/>
      <c r="W62" s="184"/>
      <c r="Y62" s="52">
        <v>0</v>
      </c>
      <c r="Z62" s="75" t="s">
        <v>95</v>
      </c>
      <c r="AA62" s="185" t="s">
        <v>95</v>
      </c>
    </row>
    <row r="63" spans="2:27" s="51" customFormat="1" ht="13.2" customHeight="1" x14ac:dyDescent="0.2">
      <c r="B63" s="184"/>
      <c r="C63" s="78"/>
      <c r="D63" s="184"/>
      <c r="E63" s="184"/>
      <c r="F63" s="184"/>
      <c r="G63" s="184"/>
      <c r="H63" s="184"/>
      <c r="I63" s="184"/>
      <c r="J63" s="184"/>
      <c r="K63" s="184"/>
      <c r="L63" s="184"/>
      <c r="M63" s="184"/>
      <c r="N63" s="184"/>
      <c r="O63" s="184"/>
      <c r="P63" s="184"/>
      <c r="Q63" s="184"/>
      <c r="R63" s="184"/>
      <c r="S63" s="184"/>
      <c r="T63" s="184"/>
      <c r="U63" s="184"/>
      <c r="V63" s="184"/>
      <c r="W63" s="184"/>
      <c r="Y63" s="52"/>
      <c r="Z63" s="52"/>
      <c r="AA63" s="185"/>
    </row>
    <row r="64" spans="2:27" s="51" customFormat="1" ht="15" x14ac:dyDescent="0.2">
      <c r="B64" s="184"/>
      <c r="C64" s="73" t="s">
        <v>40</v>
      </c>
      <c r="D64" s="184"/>
      <c r="E64" s="184"/>
      <c r="F64" s="184"/>
      <c r="G64" s="184"/>
      <c r="H64" s="184"/>
      <c r="I64" s="184"/>
      <c r="J64" s="184"/>
      <c r="K64" s="184"/>
      <c r="L64" s="184"/>
      <c r="M64" s="184"/>
      <c r="N64" s="184"/>
      <c r="O64" s="184"/>
      <c r="P64" s="184"/>
      <c r="Q64" s="184"/>
      <c r="R64" s="184"/>
      <c r="S64" s="184"/>
      <c r="T64" s="184"/>
      <c r="U64" s="184"/>
      <c r="V64" s="184"/>
      <c r="W64" s="184"/>
      <c r="Y64" s="52"/>
      <c r="Z64" s="52"/>
      <c r="AA64" s="185"/>
    </row>
    <row r="65" spans="2:27" s="51" customFormat="1" ht="5.0999999999999996" customHeight="1" x14ac:dyDescent="0.2">
      <c r="B65" s="184"/>
      <c r="C65" s="184"/>
      <c r="D65" s="184"/>
      <c r="E65" s="184"/>
      <c r="F65" s="184"/>
      <c r="G65" s="184"/>
      <c r="H65" s="184"/>
      <c r="I65" s="184"/>
      <c r="J65" s="184"/>
      <c r="K65" s="184"/>
      <c r="L65" s="184"/>
      <c r="M65" s="184"/>
      <c r="N65" s="184"/>
      <c r="O65" s="184"/>
      <c r="P65" s="184"/>
      <c r="Q65" s="184"/>
      <c r="R65" s="184"/>
      <c r="S65" s="184"/>
      <c r="T65" s="184"/>
      <c r="U65" s="184"/>
      <c r="V65" s="184"/>
      <c r="W65" s="184"/>
      <c r="Y65" s="52"/>
      <c r="Z65" s="52"/>
      <c r="AA65" s="185"/>
    </row>
    <row r="66" spans="2:27" s="51" customFormat="1" ht="13.5" customHeight="1" x14ac:dyDescent="0.2">
      <c r="B66" s="184"/>
      <c r="C66" s="184"/>
      <c r="D66" s="184" t="s">
        <v>41</v>
      </c>
      <c r="E66" s="184"/>
      <c r="F66" s="184"/>
      <c r="G66" s="184"/>
      <c r="H66" s="184"/>
      <c r="I66" s="184"/>
      <c r="J66" s="184"/>
      <c r="K66" s="184"/>
      <c r="L66" s="184"/>
      <c r="M66" s="184"/>
      <c r="N66" s="184"/>
      <c r="O66" s="184"/>
      <c r="P66" s="184"/>
      <c r="Q66" s="184"/>
      <c r="R66" s="184"/>
      <c r="S66" s="184"/>
      <c r="T66" s="184"/>
      <c r="U66" s="184"/>
      <c r="V66" s="184"/>
      <c r="W66" s="184"/>
      <c r="Y66" s="52"/>
      <c r="Z66" s="52"/>
      <c r="AA66" s="185"/>
    </row>
    <row r="67" spans="2:27" s="51" customFormat="1" ht="15" x14ac:dyDescent="0.2">
      <c r="B67" s="184"/>
      <c r="C67" s="184"/>
      <c r="D67" s="184" t="s">
        <v>279</v>
      </c>
      <c r="E67" s="184"/>
      <c r="F67" s="184"/>
      <c r="G67" s="184"/>
      <c r="H67" s="184"/>
      <c r="I67" s="184"/>
      <c r="J67" s="184"/>
      <c r="K67" s="184"/>
      <c r="L67" s="184"/>
      <c r="M67" s="184"/>
      <c r="N67" s="184"/>
      <c r="O67" s="184"/>
      <c r="P67" s="184"/>
      <c r="Q67" s="184"/>
      <c r="R67" s="184"/>
      <c r="S67" s="184"/>
      <c r="T67" s="184"/>
      <c r="U67" s="184"/>
      <c r="V67" s="184"/>
      <c r="W67" s="184"/>
      <c r="Y67" s="52"/>
      <c r="Z67" s="52"/>
      <c r="AA67" s="185"/>
    </row>
    <row r="68" spans="2:27" s="51" customFormat="1" ht="15" x14ac:dyDescent="0.2">
      <c r="B68" s="184"/>
      <c r="C68" s="67"/>
      <c r="D68" s="184" t="s">
        <v>280</v>
      </c>
      <c r="E68" s="184"/>
      <c r="F68" s="184"/>
      <c r="G68" s="184"/>
      <c r="H68" s="184"/>
      <c r="I68" s="184"/>
      <c r="J68" s="184"/>
      <c r="K68" s="184"/>
      <c r="L68" s="184"/>
      <c r="M68" s="184"/>
      <c r="N68" s="184"/>
      <c r="O68" s="184"/>
      <c r="P68" s="184"/>
      <c r="Q68" s="184"/>
      <c r="R68" s="184"/>
      <c r="S68" s="184"/>
      <c r="T68" s="184"/>
      <c r="U68" s="184"/>
      <c r="V68" s="184"/>
      <c r="W68" s="184"/>
      <c r="Y68" s="52"/>
      <c r="Z68" s="52"/>
      <c r="AA68" s="185"/>
    </row>
    <row r="69" spans="2:27" s="51" customFormat="1" ht="5.4" customHeight="1" x14ac:dyDescent="0.2">
      <c r="B69" s="184"/>
      <c r="C69" s="67"/>
      <c r="D69" s="184"/>
      <c r="E69" s="184"/>
      <c r="F69" s="184"/>
      <c r="G69" s="184"/>
      <c r="H69" s="184"/>
      <c r="I69" s="184"/>
      <c r="J69" s="184"/>
      <c r="K69" s="184"/>
      <c r="L69" s="184"/>
      <c r="M69" s="184"/>
      <c r="N69" s="184"/>
      <c r="O69" s="184"/>
      <c r="P69" s="184"/>
      <c r="Q69" s="184"/>
      <c r="R69" s="184"/>
      <c r="S69" s="184"/>
      <c r="T69" s="184"/>
      <c r="U69" s="184"/>
      <c r="V69" s="184"/>
      <c r="W69" s="184"/>
      <c r="Y69" s="52"/>
      <c r="Z69" s="52"/>
      <c r="AA69" s="185"/>
    </row>
    <row r="70" spans="2:27" s="51" customFormat="1" ht="15" x14ac:dyDescent="0.2">
      <c r="B70" s="184"/>
      <c r="C70" s="67"/>
      <c r="D70" s="184" t="s">
        <v>288</v>
      </c>
      <c r="E70" s="184"/>
      <c r="F70" s="184"/>
      <c r="G70" s="184"/>
      <c r="H70" s="184"/>
      <c r="I70" s="184"/>
      <c r="J70" s="184"/>
      <c r="K70" s="184"/>
      <c r="L70" s="184"/>
      <c r="M70" s="184"/>
      <c r="N70" s="184"/>
      <c r="O70" s="184"/>
      <c r="P70" s="184"/>
      <c r="Q70" s="184"/>
      <c r="R70" s="184"/>
      <c r="S70" s="184"/>
      <c r="T70" s="184"/>
      <c r="U70" s="184"/>
      <c r="V70" s="184"/>
      <c r="W70" s="184"/>
      <c r="Y70" s="52"/>
      <c r="Z70" s="52"/>
      <c r="AA70" s="185"/>
    </row>
    <row r="71" spans="2:27" s="51" customFormat="1" ht="15" x14ac:dyDescent="0.2">
      <c r="B71" s="184"/>
      <c r="C71" s="67"/>
      <c r="D71" s="184" t="s">
        <v>277</v>
      </c>
      <c r="E71" s="184"/>
      <c r="F71" s="184"/>
      <c r="G71" s="184"/>
      <c r="H71" s="184"/>
      <c r="I71" s="184"/>
      <c r="J71" s="184"/>
      <c r="K71" s="184"/>
      <c r="L71" s="184"/>
      <c r="M71" s="184"/>
      <c r="N71" s="184"/>
      <c r="O71" s="184"/>
      <c r="P71" s="184"/>
      <c r="Q71" s="184"/>
      <c r="R71" s="184"/>
      <c r="S71" s="184"/>
      <c r="T71" s="184"/>
      <c r="U71" s="184"/>
      <c r="V71" s="184"/>
      <c r="W71" s="184"/>
      <c r="Y71" s="52"/>
      <c r="Z71" s="52"/>
      <c r="AA71" s="230" t="s">
        <v>303</v>
      </c>
    </row>
    <row r="72" spans="2:27" s="51" customFormat="1" ht="15" x14ac:dyDescent="0.2">
      <c r="B72" s="184"/>
      <c r="C72" s="67"/>
      <c r="D72" s="67" t="s">
        <v>289</v>
      </c>
      <c r="E72" s="184"/>
      <c r="F72" s="184"/>
      <c r="G72" s="184"/>
      <c r="H72" s="184"/>
      <c r="I72" s="184"/>
      <c r="J72" s="184"/>
      <c r="K72" s="184"/>
      <c r="L72" s="184"/>
      <c r="M72" s="184"/>
      <c r="N72" s="184"/>
      <c r="O72" s="184"/>
      <c r="P72" s="184"/>
      <c r="Q72" s="184"/>
      <c r="R72" s="184"/>
      <c r="S72" s="184"/>
      <c r="T72" s="184"/>
      <c r="U72" s="184"/>
      <c r="V72" s="184"/>
      <c r="W72" s="184"/>
      <c r="Y72" s="52"/>
      <c r="Z72" s="52"/>
      <c r="AA72" s="230"/>
    </row>
    <row r="73" spans="2:27" s="51" customFormat="1" ht="5.0999999999999996" customHeight="1" x14ac:dyDescent="0.2">
      <c r="B73" s="184"/>
      <c r="C73" s="67"/>
      <c r="D73" s="67"/>
      <c r="E73" s="184"/>
      <c r="F73" s="184"/>
      <c r="G73" s="184"/>
      <c r="H73" s="184"/>
      <c r="I73" s="184"/>
      <c r="J73" s="184"/>
      <c r="K73" s="184"/>
      <c r="L73" s="184"/>
      <c r="M73" s="184"/>
      <c r="N73" s="184"/>
      <c r="O73" s="184"/>
      <c r="P73" s="184"/>
      <c r="Q73" s="184"/>
      <c r="R73" s="184"/>
      <c r="S73" s="184"/>
      <c r="T73" s="184"/>
      <c r="U73" s="184"/>
      <c r="V73" s="184"/>
      <c r="W73" s="184"/>
      <c r="Y73" s="52"/>
      <c r="Z73" s="52"/>
      <c r="AA73" s="230"/>
    </row>
    <row r="74" spans="2:27" s="51" customFormat="1" ht="8.4" customHeight="1" x14ac:dyDescent="0.2">
      <c r="B74" s="184"/>
      <c r="C74" s="67"/>
      <c r="D74" s="184"/>
      <c r="E74" s="184"/>
      <c r="F74" s="184"/>
      <c r="G74" s="184"/>
      <c r="H74" s="184"/>
      <c r="I74" s="79"/>
      <c r="J74" s="79"/>
      <c r="K74" s="79"/>
      <c r="L74" s="79"/>
      <c r="M74" s="80"/>
      <c r="N74" s="184"/>
      <c r="O74" s="184"/>
      <c r="P74" s="184"/>
      <c r="Q74" s="184"/>
      <c r="R74" s="184"/>
      <c r="S74" s="184"/>
      <c r="T74" s="184"/>
      <c r="U74" s="184"/>
      <c r="V74" s="184"/>
      <c r="W74" s="184"/>
      <c r="Y74" s="52"/>
      <c r="Z74" s="52"/>
      <c r="AA74" s="230"/>
    </row>
    <row r="75" spans="2:27" s="51" customFormat="1" ht="15" x14ac:dyDescent="0.2">
      <c r="B75" s="184"/>
      <c r="C75" s="184"/>
      <c r="D75" s="184" t="s">
        <v>42</v>
      </c>
      <c r="E75" s="184"/>
      <c r="F75" s="184"/>
      <c r="G75" s="184"/>
      <c r="H75" s="184"/>
      <c r="I75" s="184"/>
      <c r="J75" s="184"/>
      <c r="K75" s="184"/>
      <c r="L75" s="184"/>
      <c r="M75" s="184"/>
      <c r="N75" s="184"/>
      <c r="O75" s="184"/>
      <c r="P75" s="184"/>
      <c r="Q75" s="184"/>
      <c r="R75" s="184"/>
      <c r="S75" s="184"/>
      <c r="T75" s="184"/>
      <c r="U75" s="184"/>
      <c r="V75" s="184"/>
      <c r="W75" s="184"/>
      <c r="Y75" s="52"/>
      <c r="Z75" s="52"/>
      <c r="AA75" s="230"/>
    </row>
    <row r="76" spans="2:27" s="51" customFormat="1" ht="13.5" customHeight="1" x14ac:dyDescent="0.2">
      <c r="B76" s="184"/>
      <c r="C76" s="184"/>
      <c r="D76" s="68" t="s">
        <v>284</v>
      </c>
      <c r="E76" s="184"/>
      <c r="F76" s="184"/>
      <c r="G76" s="184"/>
      <c r="H76" s="184"/>
      <c r="I76" s="184"/>
      <c r="J76" s="184"/>
      <c r="K76" s="184"/>
      <c r="L76" s="184"/>
      <c r="M76" s="184"/>
      <c r="N76" s="184"/>
      <c r="O76" s="184"/>
      <c r="P76" s="184"/>
      <c r="Q76" s="184"/>
      <c r="R76" s="184"/>
      <c r="S76" s="184"/>
      <c r="T76" s="184"/>
      <c r="U76" s="184"/>
      <c r="V76" s="184"/>
      <c r="W76" s="184"/>
      <c r="Y76" s="52"/>
      <c r="Z76" s="52"/>
      <c r="AA76" s="230"/>
    </row>
    <row r="77" spans="2:27" s="51" customFormat="1" ht="10.199999999999999" customHeight="1" x14ac:dyDescent="0.2">
      <c r="B77" s="184"/>
      <c r="C77" s="184"/>
      <c r="D77" s="184"/>
      <c r="E77" s="184"/>
      <c r="F77" s="184"/>
      <c r="G77" s="184"/>
      <c r="H77" s="184"/>
      <c r="I77" s="184"/>
      <c r="J77" s="184"/>
      <c r="K77" s="184"/>
      <c r="L77" s="184"/>
      <c r="M77" s="81"/>
      <c r="N77" s="81"/>
      <c r="O77" s="81"/>
      <c r="P77" s="81"/>
      <c r="Q77" s="81"/>
      <c r="R77" s="81"/>
      <c r="S77" s="184"/>
      <c r="T77" s="184"/>
      <c r="U77" s="184"/>
      <c r="V77" s="184"/>
      <c r="W77" s="184"/>
      <c r="Y77" s="52"/>
      <c r="Z77" s="52"/>
      <c r="AA77" s="230"/>
    </row>
    <row r="78" spans="2:27" s="86" customFormat="1" ht="49.95" customHeight="1" x14ac:dyDescent="0.2">
      <c r="B78" s="184"/>
      <c r="C78" s="82"/>
      <c r="D78" s="183"/>
      <c r="E78" s="186"/>
      <c r="F78" s="220" t="s">
        <v>43</v>
      </c>
      <c r="G78" s="220"/>
      <c r="H78" s="220"/>
      <c r="I78" s="183"/>
      <c r="J78" s="83" t="s">
        <v>295</v>
      </c>
      <c r="K78" s="83"/>
      <c r="L78" s="168" t="s">
        <v>281</v>
      </c>
      <c r="M78" s="83"/>
      <c r="N78" s="83" t="s">
        <v>44</v>
      </c>
      <c r="O78" s="83"/>
      <c r="P78" s="84" t="s">
        <v>291</v>
      </c>
      <c r="Q78" s="67"/>
      <c r="R78" s="84" t="s">
        <v>46</v>
      </c>
      <c r="S78" s="84"/>
      <c r="T78" s="85" t="s">
        <v>47</v>
      </c>
      <c r="U78" s="67"/>
      <c r="V78" s="84" t="s">
        <v>287</v>
      </c>
      <c r="W78" s="184"/>
      <c r="Y78" s="87" t="s">
        <v>48</v>
      </c>
      <c r="Z78" s="87" t="s">
        <v>49</v>
      </c>
      <c r="AA78" s="230"/>
    </row>
    <row r="79" spans="2:27" s="51" customFormat="1" ht="5.0999999999999996" customHeight="1" thickBot="1" x14ac:dyDescent="0.25">
      <c r="B79" s="184"/>
      <c r="C79" s="184"/>
      <c r="D79" s="184"/>
      <c r="E79" s="184"/>
      <c r="F79" s="184"/>
      <c r="G79" s="184"/>
      <c r="H79" s="184"/>
      <c r="I79" s="184"/>
      <c r="J79" s="184"/>
      <c r="K79" s="184"/>
      <c r="L79" s="184"/>
      <c r="M79" s="184"/>
      <c r="N79" s="184"/>
      <c r="O79" s="184"/>
      <c r="P79" s="184"/>
      <c r="Q79" s="184"/>
      <c r="R79" s="184"/>
      <c r="S79" s="184"/>
      <c r="T79" s="184"/>
      <c r="U79" s="184"/>
      <c r="V79" s="184"/>
      <c r="W79" s="184"/>
      <c r="Y79" s="52"/>
      <c r="Z79" s="52"/>
    </row>
    <row r="80" spans="2:27" s="51" customFormat="1" ht="18" customHeight="1" thickBot="1" x14ac:dyDescent="0.25">
      <c r="B80" s="184"/>
      <c r="C80" s="63" t="s">
        <v>9</v>
      </c>
      <c r="D80" s="67" t="s">
        <v>37</v>
      </c>
      <c r="E80" s="184"/>
      <c r="F80" s="217"/>
      <c r="G80" s="218"/>
      <c r="H80" s="219"/>
      <c r="I80" s="184"/>
      <c r="J80" s="88"/>
      <c r="K80" s="89"/>
      <c r="L80" s="88"/>
      <c r="M80" s="89"/>
      <c r="N80" s="88"/>
      <c r="O80" s="89"/>
      <c r="P80" s="90">
        <v>0</v>
      </c>
      <c r="Q80" s="184"/>
      <c r="R80" s="90">
        <v>0</v>
      </c>
      <c r="S80" s="184"/>
      <c r="T80" s="91" t="s">
        <v>316</v>
      </c>
      <c r="U80" s="184"/>
      <c r="V80" s="90">
        <v>0</v>
      </c>
      <c r="W80" s="184"/>
      <c r="Y80" s="52">
        <v>1</v>
      </c>
      <c r="Z80" s="52">
        <v>0</v>
      </c>
      <c r="AA80" s="92" t="s">
        <v>304</v>
      </c>
    </row>
    <row r="81" spans="2:27" s="51" customFormat="1" ht="5.0999999999999996" customHeight="1" thickBot="1" x14ac:dyDescent="0.25">
      <c r="B81" s="184"/>
      <c r="C81" s="184"/>
      <c r="D81" s="67"/>
      <c r="E81" s="184"/>
      <c r="F81" s="184"/>
      <c r="G81" s="184"/>
      <c r="H81" s="184"/>
      <c r="I81" s="184"/>
      <c r="J81" s="89"/>
      <c r="K81" s="89"/>
      <c r="L81" s="89"/>
      <c r="M81" s="89"/>
      <c r="N81" s="89"/>
      <c r="O81" s="89"/>
      <c r="P81" s="184"/>
      <c r="Q81" s="184"/>
      <c r="R81" s="184"/>
      <c r="S81" s="184"/>
      <c r="T81" s="184"/>
      <c r="U81" s="184"/>
      <c r="V81" s="184"/>
      <c r="W81" s="184"/>
      <c r="Y81" s="52"/>
      <c r="Z81" s="52"/>
      <c r="AA81" s="92"/>
    </row>
    <row r="82" spans="2:27" s="51" customFormat="1" ht="18" customHeight="1" thickBot="1" x14ac:dyDescent="0.25">
      <c r="B82" s="184"/>
      <c r="C82" s="184"/>
      <c r="D82" s="67" t="s">
        <v>38</v>
      </c>
      <c r="E82" s="184"/>
      <c r="F82" s="217"/>
      <c r="G82" s="218"/>
      <c r="H82" s="219"/>
      <c r="I82" s="184"/>
      <c r="J82" s="88"/>
      <c r="K82" s="89"/>
      <c r="L82" s="88"/>
      <c r="M82" s="89"/>
      <c r="N82" s="88"/>
      <c r="O82" s="89"/>
      <c r="P82" s="184"/>
      <c r="Q82" s="184"/>
      <c r="R82" s="184"/>
      <c r="S82" s="184"/>
      <c r="T82" s="184"/>
      <c r="U82" s="184"/>
      <c r="V82" s="184"/>
      <c r="W82" s="184"/>
      <c r="Y82" s="52">
        <v>0</v>
      </c>
      <c r="Z82" s="52">
        <v>0</v>
      </c>
      <c r="AA82" s="92" t="s">
        <v>95</v>
      </c>
    </row>
    <row r="83" spans="2:27" s="51" customFormat="1" ht="5.0999999999999996" customHeight="1" thickBot="1" x14ac:dyDescent="0.25">
      <c r="B83" s="184"/>
      <c r="C83" s="184"/>
      <c r="D83" s="67"/>
      <c r="E83" s="184"/>
      <c r="F83" s="184"/>
      <c r="G83" s="184"/>
      <c r="H83" s="184"/>
      <c r="I83" s="184"/>
      <c r="J83" s="89"/>
      <c r="K83" s="89"/>
      <c r="L83" s="89"/>
      <c r="M83" s="89"/>
      <c r="N83" s="89"/>
      <c r="O83" s="89"/>
      <c r="P83" s="184"/>
      <c r="Q83" s="184"/>
      <c r="R83" s="184"/>
      <c r="S83" s="184"/>
      <c r="T83" s="184"/>
      <c r="U83" s="184"/>
      <c r="V83" s="184"/>
      <c r="W83" s="184"/>
      <c r="Y83" s="52"/>
      <c r="Z83" s="52"/>
      <c r="AA83" s="92"/>
    </row>
    <row r="84" spans="2:27" s="51" customFormat="1" ht="18" customHeight="1" thickBot="1" x14ac:dyDescent="0.25">
      <c r="B84" s="184"/>
      <c r="C84" s="184"/>
      <c r="D84" s="76" t="s">
        <v>39</v>
      </c>
      <c r="E84" s="184"/>
      <c r="F84" s="217"/>
      <c r="G84" s="218"/>
      <c r="H84" s="219"/>
      <c r="I84" s="184"/>
      <c r="J84" s="88"/>
      <c r="K84" s="89"/>
      <c r="L84" s="88"/>
      <c r="M84" s="89"/>
      <c r="N84" s="88"/>
      <c r="O84" s="89"/>
      <c r="P84" s="184"/>
      <c r="Q84" s="184"/>
      <c r="R84" s="184"/>
      <c r="S84" s="184"/>
      <c r="T84" s="184"/>
      <c r="U84" s="184"/>
      <c r="V84" s="184"/>
      <c r="W84" s="184"/>
      <c r="Y84" s="52">
        <v>0</v>
      </c>
      <c r="Z84" s="52">
        <v>0</v>
      </c>
      <c r="AA84" s="92" t="s">
        <v>95</v>
      </c>
    </row>
    <row r="85" spans="2:27" s="51" customFormat="1" ht="5.0999999999999996" customHeight="1" x14ac:dyDescent="0.2">
      <c r="B85" s="184"/>
      <c r="C85" s="184"/>
      <c r="D85" s="184"/>
      <c r="E85" s="184"/>
      <c r="F85" s="89"/>
      <c r="G85" s="89"/>
      <c r="H85" s="89"/>
      <c r="I85" s="89"/>
      <c r="J85" s="89"/>
      <c r="K85" s="89"/>
      <c r="L85" s="89"/>
      <c r="M85" s="184"/>
      <c r="N85" s="184"/>
      <c r="O85" s="184"/>
      <c r="P85" s="89"/>
      <c r="Q85" s="184"/>
      <c r="R85" s="184"/>
      <c r="S85" s="184"/>
      <c r="T85" s="184"/>
      <c r="U85" s="184"/>
      <c r="V85" s="184"/>
      <c r="W85" s="184"/>
      <c r="Y85" s="52"/>
      <c r="Z85" s="52"/>
      <c r="AA85" s="92"/>
    </row>
    <row r="86" spans="2:27" s="51" customFormat="1" ht="15" x14ac:dyDescent="0.2">
      <c r="B86" s="184"/>
      <c r="C86" s="184"/>
      <c r="D86" s="184"/>
      <c r="E86" s="184"/>
      <c r="F86" s="184"/>
      <c r="G86" s="184"/>
      <c r="H86" s="184"/>
      <c r="I86" s="184"/>
      <c r="J86" s="184"/>
      <c r="K86" s="184"/>
      <c r="L86" s="184"/>
      <c r="M86" s="184"/>
      <c r="N86" s="184"/>
      <c r="O86" s="184"/>
      <c r="P86" s="184"/>
      <c r="Q86" s="184"/>
      <c r="R86" s="184"/>
      <c r="S86" s="184"/>
      <c r="T86" s="184"/>
      <c r="U86" s="184"/>
      <c r="V86" s="184"/>
      <c r="W86" s="184"/>
      <c r="Y86" s="52"/>
      <c r="Z86" s="52"/>
      <c r="AA86" s="92"/>
    </row>
    <row r="87" spans="2:27" s="51" customFormat="1" ht="15" x14ac:dyDescent="0.2">
      <c r="B87" s="184"/>
      <c r="C87" s="184"/>
      <c r="D87" s="184"/>
      <c r="E87" s="184"/>
      <c r="F87" s="184"/>
      <c r="G87" s="184"/>
      <c r="H87" s="184"/>
      <c r="I87" s="184"/>
      <c r="J87" s="184"/>
      <c r="K87" s="184"/>
      <c r="L87" s="184"/>
      <c r="M87" s="184"/>
      <c r="N87" s="184"/>
      <c r="O87" s="184"/>
      <c r="P87" s="184"/>
      <c r="Q87" s="184"/>
      <c r="R87" s="184"/>
      <c r="S87" s="184"/>
      <c r="T87" s="184"/>
      <c r="U87" s="184"/>
      <c r="V87" s="184"/>
      <c r="W87" s="184"/>
      <c r="Y87" s="52"/>
      <c r="Z87" s="52"/>
      <c r="AA87" s="185"/>
    </row>
    <row r="88" spans="2:27" s="51" customFormat="1" ht="15" x14ac:dyDescent="0.2">
      <c r="B88" s="184"/>
      <c r="C88" s="184"/>
      <c r="D88" s="184"/>
      <c r="E88" s="184"/>
      <c r="F88" s="184"/>
      <c r="G88" s="184"/>
      <c r="H88" s="184"/>
      <c r="I88" s="184"/>
      <c r="J88" s="184"/>
      <c r="K88" s="184"/>
      <c r="L88" s="184"/>
      <c r="M88" s="184"/>
      <c r="N88" s="184"/>
      <c r="O88" s="184"/>
      <c r="P88" s="184"/>
      <c r="Q88" s="184"/>
      <c r="R88" s="184"/>
      <c r="S88" s="184"/>
      <c r="T88" s="184"/>
      <c r="U88" s="184"/>
      <c r="V88" s="184"/>
      <c r="W88" s="184"/>
      <c r="Y88" s="52"/>
      <c r="Z88" s="52"/>
      <c r="AA88" s="185"/>
    </row>
    <row r="89" spans="2:27" s="51" customFormat="1" ht="15" x14ac:dyDescent="0.2">
      <c r="B89" s="184"/>
      <c r="C89" s="184"/>
      <c r="D89" s="184"/>
      <c r="E89" s="184"/>
      <c r="F89" s="184"/>
      <c r="G89" s="184"/>
      <c r="H89" s="184"/>
      <c r="I89" s="184"/>
      <c r="J89" s="184"/>
      <c r="K89" s="184"/>
      <c r="L89" s="184"/>
      <c r="M89" s="184"/>
      <c r="N89" s="184"/>
      <c r="O89" s="184"/>
      <c r="P89" s="184"/>
      <c r="Q89" s="184"/>
      <c r="R89" s="184"/>
      <c r="S89" s="184"/>
      <c r="T89" s="184"/>
      <c r="U89" s="184"/>
      <c r="V89" s="184"/>
      <c r="W89" s="184"/>
      <c r="Y89" s="52"/>
      <c r="Z89" s="52"/>
      <c r="AA89" s="185"/>
    </row>
    <row r="90" spans="2:27" s="51" customFormat="1" ht="5.0999999999999996" customHeight="1" x14ac:dyDescent="0.2">
      <c r="B90" s="221" t="s">
        <v>50</v>
      </c>
      <c r="C90" s="221"/>
      <c r="D90" s="221"/>
      <c r="E90" s="221"/>
      <c r="F90" s="221"/>
      <c r="G90" s="221"/>
      <c r="H90" s="221"/>
      <c r="I90" s="221"/>
      <c r="J90" s="221"/>
      <c r="K90" s="221"/>
      <c r="L90" s="221"/>
      <c r="M90" s="221"/>
      <c r="N90" s="221"/>
      <c r="O90" s="221"/>
      <c r="P90" s="221"/>
      <c r="Q90" s="221"/>
      <c r="R90" s="221"/>
      <c r="S90" s="221"/>
      <c r="T90" s="221"/>
      <c r="U90" s="221"/>
      <c r="V90" s="221"/>
      <c r="W90" s="221"/>
      <c r="Y90" s="52"/>
      <c r="Z90" s="52"/>
      <c r="AA90" s="185"/>
    </row>
    <row r="91" spans="2:27" s="51" customFormat="1" ht="15" x14ac:dyDescent="0.2">
      <c r="B91" s="221"/>
      <c r="C91" s="221"/>
      <c r="D91" s="221"/>
      <c r="E91" s="221"/>
      <c r="F91" s="221"/>
      <c r="G91" s="221"/>
      <c r="H91" s="221"/>
      <c r="I91" s="221"/>
      <c r="J91" s="221"/>
      <c r="K91" s="221"/>
      <c r="L91" s="221"/>
      <c r="M91" s="221"/>
      <c r="N91" s="221"/>
      <c r="O91" s="221"/>
      <c r="P91" s="221"/>
      <c r="Q91" s="221"/>
      <c r="R91" s="221"/>
      <c r="S91" s="221"/>
      <c r="T91" s="221"/>
      <c r="U91" s="221"/>
      <c r="V91" s="221"/>
      <c r="W91" s="221"/>
      <c r="Y91" s="52"/>
      <c r="Z91" s="52"/>
      <c r="AA91" s="185"/>
    </row>
    <row r="92" spans="2:27" s="51" customFormat="1" ht="5.0999999999999996" customHeight="1" x14ac:dyDescent="0.2">
      <c r="B92" s="221"/>
      <c r="C92" s="221"/>
      <c r="D92" s="221"/>
      <c r="E92" s="221"/>
      <c r="F92" s="221"/>
      <c r="G92" s="221"/>
      <c r="H92" s="221"/>
      <c r="I92" s="221"/>
      <c r="J92" s="221"/>
      <c r="K92" s="221"/>
      <c r="L92" s="221"/>
      <c r="M92" s="221"/>
      <c r="N92" s="221"/>
      <c r="O92" s="221"/>
      <c r="P92" s="221"/>
      <c r="Q92" s="221"/>
      <c r="R92" s="221"/>
      <c r="S92" s="221"/>
      <c r="T92" s="221"/>
      <c r="U92" s="221"/>
      <c r="V92" s="221"/>
      <c r="W92" s="221"/>
      <c r="Y92" s="52"/>
      <c r="Z92" s="52"/>
      <c r="AA92" s="185"/>
    </row>
    <row r="93" spans="2:27" s="51" customFormat="1" ht="15" x14ac:dyDescent="0.2">
      <c r="B93" s="184"/>
      <c r="C93" s="184"/>
      <c r="D93" s="184"/>
      <c r="E93" s="184"/>
      <c r="F93" s="184"/>
      <c r="G93" s="184"/>
      <c r="H93" s="184"/>
      <c r="I93" s="184"/>
      <c r="J93" s="184"/>
      <c r="K93" s="184"/>
      <c r="L93" s="184"/>
      <c r="M93" s="184"/>
      <c r="N93" s="184"/>
      <c r="O93" s="184"/>
      <c r="P93" s="184"/>
      <c r="Q93" s="184"/>
      <c r="R93" s="184"/>
      <c r="S93" s="184"/>
      <c r="T93" s="184"/>
      <c r="U93" s="184"/>
      <c r="V93" s="184"/>
      <c r="W93" s="184"/>
      <c r="Y93" s="52"/>
      <c r="Z93" s="52"/>
      <c r="AA93" s="185"/>
    </row>
    <row r="94" spans="2:27" s="51" customFormat="1" ht="14.4" customHeight="1" x14ac:dyDescent="0.2">
      <c r="Y94" s="52"/>
      <c r="Z94" s="52"/>
      <c r="AA94" s="185"/>
    </row>
    <row r="95" spans="2:27" s="51" customFormat="1" ht="15" x14ac:dyDescent="0.2">
      <c r="Y95" s="52"/>
      <c r="Z95" s="52"/>
      <c r="AA95" s="185"/>
    </row>
    <row r="96" spans="2:27" s="51" customFormat="1" ht="5.0999999999999996" customHeight="1" x14ac:dyDescent="0.2">
      <c r="B96" s="225" t="s">
        <v>51</v>
      </c>
      <c r="C96" s="226"/>
      <c r="D96" s="226"/>
      <c r="E96" s="226"/>
      <c r="F96" s="226"/>
      <c r="G96" s="226"/>
      <c r="H96" s="226"/>
      <c r="I96" s="226"/>
      <c r="J96" s="226"/>
      <c r="K96" s="226"/>
      <c r="L96" s="226"/>
      <c r="M96" s="226"/>
      <c r="N96" s="226"/>
      <c r="O96" s="226"/>
      <c r="P96" s="226"/>
      <c r="Q96" s="226"/>
      <c r="R96" s="226"/>
      <c r="S96" s="226"/>
      <c r="T96" s="226"/>
      <c r="U96" s="226"/>
      <c r="V96" s="226"/>
      <c r="W96" s="226"/>
      <c r="Y96" s="52"/>
      <c r="Z96" s="52"/>
      <c r="AA96" s="185"/>
    </row>
    <row r="97" spans="2:27" s="51" customFormat="1" ht="45" customHeight="1" x14ac:dyDescent="0.2">
      <c r="B97" s="226"/>
      <c r="C97" s="226"/>
      <c r="D97" s="226"/>
      <c r="E97" s="226"/>
      <c r="F97" s="226"/>
      <c r="G97" s="226"/>
      <c r="H97" s="226"/>
      <c r="I97" s="226"/>
      <c r="J97" s="226"/>
      <c r="K97" s="226"/>
      <c r="L97" s="226"/>
      <c r="M97" s="226"/>
      <c r="N97" s="226"/>
      <c r="O97" s="226"/>
      <c r="P97" s="226"/>
      <c r="Q97" s="226"/>
      <c r="R97" s="226"/>
      <c r="S97" s="226"/>
      <c r="T97" s="226"/>
      <c r="U97" s="226"/>
      <c r="V97" s="226"/>
      <c r="W97" s="226"/>
      <c r="Y97" s="52"/>
      <c r="Z97" s="52"/>
      <c r="AA97" s="185"/>
    </row>
    <row r="98" spans="2:27" s="51" customFormat="1" ht="5.0999999999999996" customHeight="1" x14ac:dyDescent="0.2">
      <c r="B98" s="226"/>
      <c r="C98" s="226"/>
      <c r="D98" s="226"/>
      <c r="E98" s="226"/>
      <c r="F98" s="226"/>
      <c r="G98" s="226"/>
      <c r="H98" s="226"/>
      <c r="I98" s="226"/>
      <c r="J98" s="226"/>
      <c r="K98" s="226"/>
      <c r="L98" s="226"/>
      <c r="M98" s="226"/>
      <c r="N98" s="226"/>
      <c r="O98" s="226"/>
      <c r="P98" s="226"/>
      <c r="Q98" s="226"/>
      <c r="R98" s="226"/>
      <c r="S98" s="226"/>
      <c r="T98" s="226"/>
      <c r="U98" s="226"/>
      <c r="V98" s="226"/>
      <c r="W98" s="226"/>
      <c r="Y98" s="52"/>
      <c r="Z98" s="52"/>
      <c r="AA98" s="185"/>
    </row>
    <row r="99" spans="2:27" s="51" customFormat="1" ht="12.6" customHeight="1" x14ac:dyDescent="0.2">
      <c r="Y99" s="52"/>
      <c r="Z99" s="52"/>
      <c r="AA99" s="185"/>
    </row>
    <row r="100" spans="2:27" s="51" customFormat="1" ht="15" hidden="1" x14ac:dyDescent="0.2">
      <c r="D100" s="93" t="s">
        <v>305</v>
      </c>
      <c r="Y100" s="52"/>
      <c r="Z100" s="52"/>
      <c r="AA100" s="185"/>
    </row>
    <row r="101" spans="2:27" s="51" customFormat="1" ht="5.0999999999999996" customHeight="1" x14ac:dyDescent="0.2">
      <c r="Y101" s="52"/>
      <c r="Z101" s="52"/>
      <c r="AA101" s="185"/>
    </row>
    <row r="102" spans="2:27" s="51" customFormat="1" ht="9" customHeight="1" x14ac:dyDescent="0.2">
      <c r="D102" s="94"/>
      <c r="Y102" s="52"/>
      <c r="Z102" s="52"/>
      <c r="AA102" s="185"/>
    </row>
    <row r="103" spans="2:27" s="51" customFormat="1" ht="5.0999999999999996" customHeight="1" x14ac:dyDescent="0.2">
      <c r="D103" s="94"/>
      <c r="Y103" s="52"/>
      <c r="Z103" s="52"/>
      <c r="AA103" s="185"/>
    </row>
    <row r="104" spans="2:27" s="51" customFormat="1" ht="9.6" customHeight="1" x14ac:dyDescent="0.2">
      <c r="D104" s="94"/>
      <c r="Y104" s="52"/>
      <c r="Z104" s="52"/>
      <c r="AA104" s="185"/>
    </row>
    <row r="105" spans="2:27" s="51" customFormat="1" ht="15" hidden="1" x14ac:dyDescent="0.2">
      <c r="Y105" s="52"/>
      <c r="Z105" s="52"/>
      <c r="AA105" s="185"/>
    </row>
    <row r="106" spans="2:27" s="51" customFormat="1" ht="11.4" customHeight="1" x14ac:dyDescent="0.2">
      <c r="D106" s="95"/>
      <c r="Y106" s="52"/>
      <c r="Z106" s="52"/>
      <c r="AA106" s="185"/>
    </row>
    <row r="107" spans="2:27" s="51" customFormat="1" ht="5.0999999999999996" customHeight="1" x14ac:dyDescent="0.2">
      <c r="B107" s="1" t="s">
        <v>278</v>
      </c>
      <c r="C107" s="216"/>
      <c r="D107" s="216"/>
      <c r="E107" s="216"/>
      <c r="F107" s="216"/>
      <c r="G107" s="216"/>
      <c r="H107" s="216"/>
      <c r="I107" s="216"/>
      <c r="J107" s="216"/>
      <c r="K107" s="216"/>
      <c r="L107" s="216"/>
      <c r="M107" s="216"/>
      <c r="N107" s="216"/>
      <c r="O107" s="216"/>
      <c r="P107" s="216"/>
      <c r="Q107" s="216"/>
      <c r="R107" s="216"/>
      <c r="S107" s="216"/>
      <c r="T107" s="216"/>
      <c r="U107" s="216"/>
      <c r="V107" s="216"/>
      <c r="W107" s="216"/>
      <c r="Y107" s="52"/>
      <c r="Z107" s="52"/>
      <c r="AA107" s="185"/>
    </row>
    <row r="108" spans="2:27" s="51" customFormat="1" ht="50.1" customHeight="1" x14ac:dyDescent="0.2">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Y108" s="52"/>
      <c r="Z108" s="52"/>
      <c r="AA108" s="185"/>
    </row>
    <row r="109" spans="2:27" s="51" customFormat="1" ht="5.0999999999999996" customHeight="1" x14ac:dyDescent="0.2">
      <c r="B109" s="216"/>
      <c r="C109" s="216"/>
      <c r="D109" s="216"/>
      <c r="E109" s="216"/>
      <c r="F109" s="216"/>
      <c r="G109" s="216"/>
      <c r="H109" s="216"/>
      <c r="I109" s="216"/>
      <c r="J109" s="216"/>
      <c r="K109" s="216"/>
      <c r="L109" s="216"/>
      <c r="M109" s="216"/>
      <c r="N109" s="216"/>
      <c r="O109" s="216"/>
      <c r="P109" s="216"/>
      <c r="Q109" s="216"/>
      <c r="R109" s="216"/>
      <c r="S109" s="216"/>
      <c r="T109" s="216"/>
      <c r="U109" s="216"/>
      <c r="V109" s="216"/>
      <c r="W109" s="216"/>
      <c r="Y109" s="52"/>
      <c r="Z109" s="52"/>
      <c r="AA109" s="185"/>
    </row>
    <row r="110" spans="2:27" s="51" customFormat="1" ht="15" x14ac:dyDescent="0.2">
      <c r="Y110" s="52"/>
      <c r="Z110" s="52"/>
      <c r="AA110" s="185"/>
    </row>
    <row r="111" spans="2:27" s="51" customFormat="1" ht="15" x14ac:dyDescent="0.2">
      <c r="Y111" s="52"/>
      <c r="Z111" s="52"/>
      <c r="AA111" s="185"/>
    </row>
    <row r="112" spans="2:27" s="51" customFormat="1" ht="15" x14ac:dyDescent="0.2">
      <c r="Y112" s="52"/>
      <c r="Z112" s="52"/>
      <c r="AA112" s="185"/>
    </row>
    <row r="113" spans="25:27" s="194" customFormat="1" ht="18" x14ac:dyDescent="0.2">
      <c r="Y113" s="192"/>
      <c r="Z113" s="192"/>
      <c r="AA113" s="193"/>
    </row>
    <row r="114" spans="25:27" s="194" customFormat="1" ht="18" x14ac:dyDescent="0.2">
      <c r="Y114" s="192"/>
      <c r="Z114" s="192"/>
      <c r="AA114" s="193"/>
    </row>
    <row r="115" spans="25:27" s="194" customFormat="1" ht="18" x14ac:dyDescent="0.2">
      <c r="Y115" s="192"/>
      <c r="Z115" s="192"/>
      <c r="AA115" s="193"/>
    </row>
    <row r="116" spans="25:27" s="194" customFormat="1" ht="18" x14ac:dyDescent="0.2">
      <c r="Y116" s="192"/>
      <c r="Z116" s="192"/>
      <c r="AA116" s="193"/>
    </row>
  </sheetData>
  <sheetProtection algorithmName="SHA-512" hashValue="wJi6iTDERJ+nFCiVqNhEQS5k+TN/mnKhYUW5rm6V1jEeiHnaYK+cR4voGCcuvgCqt9ezmDw7pZuzAGH+DO1tGQ==" saltValue="0iecnqVTRpdzB5dyElaXOQ==" spinCount="100000" sheet="1" objects="1" scenarios="1" selectLockedCells="1" selectUnlockedCells="1"/>
  <mergeCells count="23">
    <mergeCell ref="F84:H84"/>
    <mergeCell ref="B90:W92"/>
    <mergeCell ref="B96:W98"/>
    <mergeCell ref="B107:W109"/>
    <mergeCell ref="J62:L62"/>
    <mergeCell ref="N62:T62"/>
    <mergeCell ref="AA71:AA78"/>
    <mergeCell ref="F78:H78"/>
    <mergeCell ref="F80:H80"/>
    <mergeCell ref="F82:H82"/>
    <mergeCell ref="F41:J41"/>
    <mergeCell ref="D52:V52"/>
    <mergeCell ref="D54:V54"/>
    <mergeCell ref="J58:L58"/>
    <mergeCell ref="N58:T58"/>
    <mergeCell ref="J60:L60"/>
    <mergeCell ref="N60:T60"/>
    <mergeCell ref="F39:J39"/>
    <mergeCell ref="B2:W2"/>
    <mergeCell ref="C13:D13"/>
    <mergeCell ref="C15:D15"/>
    <mergeCell ref="F31:J31"/>
    <mergeCell ref="F37:J37"/>
  </mergeCells>
  <phoneticPr fontId="6"/>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AH327" sqref="AH327"/>
    </sheetView>
  </sheetViews>
  <sheetFormatPr defaultColWidth="9" defaultRowHeight="13.2" x14ac:dyDescent="0.2"/>
  <cols>
    <col min="1" max="1" width="0.88671875" style="200" customWidth="1"/>
    <col min="2" max="2" width="3.33203125" style="200" hidden="1" customWidth="1"/>
    <col min="3" max="3" width="3.6640625" style="200" customWidth="1"/>
    <col min="4" max="4" width="12.6640625" style="200" customWidth="1"/>
    <col min="5" max="5" width="7.21875" style="201" customWidth="1"/>
    <col min="6" max="6" width="12.77734375" style="200" customWidth="1"/>
    <col min="7" max="7" width="2.6640625" style="200" customWidth="1"/>
    <col min="8" max="8" width="12.77734375" style="200" customWidth="1"/>
    <col min="9" max="9" width="2.6640625" style="202" customWidth="1"/>
    <col min="10" max="10" width="15.77734375" style="200" customWidth="1"/>
    <col min="11" max="11" width="2.6640625" style="200" customWidth="1"/>
    <col min="12" max="12" width="15.77734375" style="200" customWidth="1"/>
    <col min="13" max="13" width="2.6640625" style="200" customWidth="1"/>
    <col min="14" max="14" width="15.77734375" style="200" customWidth="1"/>
    <col min="15" max="15" width="2.6640625" style="200" customWidth="1"/>
    <col min="16" max="16" width="15.77734375" style="200" customWidth="1"/>
    <col min="17" max="17" width="2.6640625" style="200" customWidth="1"/>
    <col min="18" max="18" width="15.77734375" style="200" customWidth="1"/>
    <col min="19" max="19" width="2.6640625" style="200" customWidth="1"/>
    <col min="20" max="20" width="12.77734375" style="200" customWidth="1"/>
    <col min="21" max="21" width="2.6640625" style="200" customWidth="1"/>
    <col min="22" max="22" width="15.77734375" style="200" customWidth="1"/>
    <col min="23" max="23" width="2.6640625" style="200" customWidth="1"/>
    <col min="24" max="24" width="6.6640625" style="200" customWidth="1"/>
    <col min="25" max="25" width="2.6640625" style="200" customWidth="1"/>
    <col min="26" max="26" width="6.6640625" style="200" customWidth="1"/>
    <col min="27" max="27" width="2.6640625" style="200" customWidth="1"/>
    <col min="28" max="28" width="12.6640625" style="200" customWidth="1"/>
    <col min="29" max="29" width="2.6640625" style="200" customWidth="1"/>
    <col min="30" max="30" width="3.44140625" style="200" customWidth="1"/>
    <col min="31" max="31" width="2.6640625" style="200" hidden="1" customWidth="1"/>
    <col min="32" max="32" width="12.6640625" style="200" hidden="1" customWidth="1"/>
    <col min="33" max="33" width="2.6640625" style="200" hidden="1" customWidth="1"/>
    <col min="34" max="34" width="66.77734375" style="200" customWidth="1"/>
    <col min="35" max="39" width="12" style="200" hidden="1" customWidth="1"/>
    <col min="40" max="40" width="12.6640625" style="200" hidden="1" customWidth="1"/>
    <col min="41" max="41" width="2.6640625" style="200" hidden="1" customWidth="1"/>
    <col min="42" max="42" width="2.88671875" style="200" hidden="1" customWidth="1"/>
    <col min="43" max="45" width="9" style="200" hidden="1" customWidth="1"/>
    <col min="46" max="46" width="66.77734375" style="203" customWidth="1"/>
    <col min="47" max="54" width="9" style="200" hidden="1" customWidth="1"/>
    <col min="55" max="16384" width="9" style="200"/>
  </cols>
  <sheetData>
    <row r="1" spans="3:46" s="96" customFormat="1" ht="18.600000000000001" x14ac:dyDescent="0.2">
      <c r="C1" s="48" t="s">
        <v>274</v>
      </c>
      <c r="E1" s="97"/>
      <c r="I1" s="98"/>
      <c r="AC1" s="49" t="s">
        <v>309</v>
      </c>
      <c r="AT1" s="56"/>
    </row>
    <row r="2" spans="3:46" s="101" customFormat="1" ht="30" customHeight="1" x14ac:dyDescent="0.2">
      <c r="C2" s="245" t="s">
        <v>314</v>
      </c>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198"/>
      <c r="AE2" s="198"/>
      <c r="AF2" s="198"/>
      <c r="AG2" s="198"/>
      <c r="AH2" s="198"/>
      <c r="AI2" s="199"/>
      <c r="AJ2" s="199"/>
      <c r="AK2" s="199"/>
      <c r="AL2" s="199"/>
      <c r="AM2" s="199"/>
      <c r="AN2" s="199"/>
      <c r="AO2" s="199"/>
      <c r="AQ2" s="102" t="s">
        <v>52</v>
      </c>
      <c r="AR2" s="102"/>
      <c r="AS2" s="102"/>
      <c r="AT2" s="51"/>
    </row>
    <row r="3" spans="3:46" s="96" customFormat="1" ht="13.2" customHeight="1" x14ac:dyDescent="0.2">
      <c r="E3" s="97"/>
      <c r="I3" s="98"/>
      <c r="AB3" s="50"/>
      <c r="AC3" s="98" t="s">
        <v>312</v>
      </c>
      <c r="AQ3" s="103"/>
      <c r="AR3" s="103"/>
      <c r="AS3" s="103"/>
      <c r="AT3" s="56"/>
    </row>
    <row r="4" spans="3:46" s="96" customFormat="1" ht="16.8" customHeight="1" x14ac:dyDescent="0.2">
      <c r="D4" s="104" t="s">
        <v>53</v>
      </c>
      <c r="E4" s="97"/>
      <c r="I4" s="98"/>
      <c r="AQ4" s="103"/>
      <c r="AR4" s="103"/>
      <c r="AS4" s="103"/>
      <c r="AT4" s="56"/>
    </row>
    <row r="5" spans="3:46" s="96" customFormat="1" ht="5.4" customHeight="1" x14ac:dyDescent="0.2">
      <c r="E5" s="97"/>
      <c r="I5" s="98"/>
      <c r="AQ5" s="103"/>
      <c r="AR5" s="103"/>
      <c r="AS5" s="103"/>
      <c r="AT5" s="56"/>
    </row>
    <row r="6" spans="3:46" s="96" customFormat="1" ht="5.0999999999999996" customHeight="1" x14ac:dyDescent="0.2">
      <c r="E6" s="97"/>
      <c r="I6" s="98"/>
      <c r="AQ6" s="103"/>
      <c r="AR6" s="103"/>
      <c r="AS6" s="103"/>
      <c r="AT6" s="56"/>
    </row>
    <row r="7" spans="3:46" s="96" customFormat="1" ht="15" x14ac:dyDescent="0.2">
      <c r="D7" s="257" t="s">
        <v>54</v>
      </c>
      <c r="E7" s="257"/>
      <c r="F7" s="257"/>
      <c r="G7" s="257"/>
      <c r="H7" s="257"/>
      <c r="I7" s="257"/>
      <c r="J7" s="257"/>
      <c r="K7" s="257"/>
      <c r="L7" s="257"/>
      <c r="AQ7" s="103"/>
      <c r="AR7" s="103"/>
      <c r="AS7" s="103"/>
      <c r="AT7" s="56"/>
    </row>
    <row r="8" spans="3:46" s="96" customFormat="1" ht="5.0999999999999996" customHeight="1" x14ac:dyDescent="0.2">
      <c r="E8" s="97"/>
      <c r="I8" s="98"/>
      <c r="AQ8" s="103"/>
      <c r="AR8" s="103"/>
      <c r="AS8" s="103"/>
      <c r="AT8" s="56"/>
    </row>
    <row r="9" spans="3:46" s="96" customFormat="1" ht="15" x14ac:dyDescent="0.2">
      <c r="D9" s="257" t="s">
        <v>55</v>
      </c>
      <c r="E9" s="257"/>
      <c r="F9" s="257"/>
      <c r="G9" s="257"/>
      <c r="H9" s="257"/>
      <c r="I9" s="257"/>
      <c r="J9" s="257"/>
      <c r="K9" s="257"/>
      <c r="L9" s="257"/>
      <c r="AQ9" s="103"/>
      <c r="AR9" s="103"/>
      <c r="AS9" s="103"/>
      <c r="AT9" s="56"/>
    </row>
    <row r="10" spans="3:46" s="96" customFormat="1" ht="5.0999999999999996" customHeight="1" x14ac:dyDescent="0.2">
      <c r="E10" s="97"/>
      <c r="I10" s="98"/>
      <c r="AQ10" s="103"/>
      <c r="AR10" s="103"/>
      <c r="AS10" s="103"/>
      <c r="AT10" s="56"/>
    </row>
    <row r="11" spans="3:46" s="96" customFormat="1" ht="15" x14ac:dyDescent="0.2">
      <c r="D11" s="257" t="s">
        <v>56</v>
      </c>
      <c r="E11" s="257"/>
      <c r="F11" s="257"/>
      <c r="G11" s="257"/>
      <c r="H11" s="257"/>
      <c r="I11" s="257"/>
      <c r="J11" s="257"/>
      <c r="K11" s="257"/>
      <c r="L11" s="257"/>
      <c r="AQ11" s="103"/>
      <c r="AR11" s="103"/>
      <c r="AS11" s="103"/>
      <c r="AT11" s="56"/>
    </row>
    <row r="12" spans="3:46" s="96" customFormat="1" ht="9.6" customHeight="1" x14ac:dyDescent="0.2">
      <c r="E12" s="97"/>
      <c r="I12" s="98"/>
      <c r="AQ12" s="103"/>
      <c r="AR12" s="103"/>
      <c r="AS12" s="103"/>
      <c r="AT12" s="56"/>
    </row>
    <row r="13" spans="3:46" s="96" customFormat="1" ht="7.2" customHeight="1" x14ac:dyDescent="0.2">
      <c r="E13" s="97"/>
      <c r="I13" s="98"/>
      <c r="AQ13" s="103"/>
      <c r="AR13" s="103"/>
      <c r="AS13" s="103"/>
      <c r="AT13" s="56"/>
    </row>
    <row r="14" spans="3:46" s="96" customFormat="1" ht="9.6" customHeight="1" x14ac:dyDescent="0.2">
      <c r="E14" s="97"/>
      <c r="I14" s="98"/>
      <c r="AQ14" s="103"/>
      <c r="AR14" s="103"/>
      <c r="AS14" s="103"/>
      <c r="AT14" s="56"/>
    </row>
    <row r="15" spans="3:46" s="110" customFormat="1" ht="5.0999999999999996" customHeight="1" x14ac:dyDescent="0.2">
      <c r="C15" s="189"/>
      <c r="D15" s="105"/>
      <c r="E15" s="106"/>
      <c r="F15" s="107"/>
      <c r="G15" s="107"/>
      <c r="H15" s="107"/>
      <c r="I15" s="107"/>
      <c r="J15" s="107"/>
      <c r="K15" s="189"/>
      <c r="L15" s="107"/>
      <c r="M15" s="108"/>
      <c r="N15" s="107"/>
      <c r="O15" s="109"/>
      <c r="P15" s="107"/>
      <c r="Q15" s="189"/>
      <c r="R15" s="107"/>
      <c r="S15" s="107"/>
      <c r="T15" s="107"/>
      <c r="U15" s="109"/>
      <c r="V15" s="107"/>
      <c r="W15" s="107"/>
      <c r="X15" s="107"/>
      <c r="Y15" s="189"/>
      <c r="Z15" s="107"/>
      <c r="AA15" s="107"/>
      <c r="AB15" s="107"/>
      <c r="AC15" s="105"/>
      <c r="AE15" s="103"/>
      <c r="AF15" s="103"/>
      <c r="AG15" s="103"/>
      <c r="AH15" s="51"/>
    </row>
    <row r="16" spans="3:46" s="96" customFormat="1" ht="15" x14ac:dyDescent="0.2">
      <c r="C16" s="111" t="s">
        <v>306</v>
      </c>
      <c r="D16" s="112"/>
      <c r="E16" s="109"/>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E16" s="103"/>
      <c r="AF16" s="103"/>
      <c r="AG16" s="103"/>
      <c r="AH16" s="56"/>
    </row>
    <row r="17" spans="2:39" s="96" customFormat="1" ht="15" x14ac:dyDescent="0.2">
      <c r="C17" s="112"/>
      <c r="D17" s="113" t="s">
        <v>57</v>
      </c>
      <c r="E17" s="109"/>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E17" s="103"/>
      <c r="AF17" s="103"/>
      <c r="AG17" s="103"/>
      <c r="AH17" s="56"/>
    </row>
    <row r="18" spans="2:39" s="96" customFormat="1" ht="15" x14ac:dyDescent="0.2">
      <c r="C18" s="112"/>
      <c r="D18" s="113" t="s">
        <v>58</v>
      </c>
      <c r="E18" s="109"/>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E18" s="103"/>
      <c r="AF18" s="103"/>
      <c r="AG18" s="103"/>
      <c r="AH18" s="56"/>
    </row>
    <row r="19" spans="2:39" s="96" customFormat="1" ht="7.2" customHeight="1" x14ac:dyDescent="0.2">
      <c r="C19" s="112"/>
      <c r="D19" s="112"/>
      <c r="E19" s="109"/>
      <c r="F19" s="112"/>
      <c r="G19" s="109"/>
      <c r="H19" s="112"/>
      <c r="I19" s="112"/>
      <c r="J19" s="112"/>
      <c r="K19" s="112"/>
      <c r="L19" s="112"/>
      <c r="M19" s="112"/>
      <c r="N19" s="112"/>
      <c r="O19" s="112"/>
      <c r="P19" s="112"/>
      <c r="Q19" s="112"/>
      <c r="R19" s="112"/>
      <c r="S19" s="112"/>
      <c r="T19" s="112"/>
      <c r="U19" s="112"/>
      <c r="V19" s="112"/>
      <c r="W19" s="112"/>
      <c r="X19" s="112"/>
      <c r="Y19" s="112"/>
      <c r="Z19" s="112"/>
      <c r="AA19" s="112"/>
      <c r="AB19" s="112"/>
      <c r="AC19" s="112"/>
      <c r="AE19" s="103"/>
      <c r="AF19" s="103"/>
      <c r="AG19" s="103"/>
      <c r="AH19" s="56"/>
    </row>
    <row r="20" spans="2:39" s="110" customFormat="1" ht="17.399999999999999" customHeight="1" thickBot="1" x14ac:dyDescent="0.25">
      <c r="C20" s="189"/>
      <c r="D20" s="189"/>
      <c r="E20" s="106"/>
      <c r="F20" s="260" t="s">
        <v>14</v>
      </c>
      <c r="G20" s="260"/>
      <c r="H20" s="260"/>
      <c r="I20" s="260"/>
      <c r="J20" s="260"/>
      <c r="K20" s="189"/>
      <c r="L20" s="260" t="s">
        <v>15</v>
      </c>
      <c r="M20" s="260"/>
      <c r="N20" s="260"/>
      <c r="O20" s="109"/>
      <c r="P20" s="189" t="s">
        <v>16</v>
      </c>
      <c r="Q20" s="189"/>
      <c r="R20" s="260" t="s">
        <v>18</v>
      </c>
      <c r="S20" s="260"/>
      <c r="T20" s="260"/>
      <c r="U20" s="109"/>
      <c r="V20" s="260" t="s">
        <v>20</v>
      </c>
      <c r="W20" s="260"/>
      <c r="X20" s="260"/>
      <c r="Y20" s="189"/>
      <c r="Z20" s="260" t="s">
        <v>23</v>
      </c>
      <c r="AA20" s="260"/>
      <c r="AB20" s="260"/>
      <c r="AC20" s="189"/>
      <c r="AD20" s="96"/>
      <c r="AE20" s="103"/>
      <c r="AF20" s="103"/>
      <c r="AG20" s="103"/>
      <c r="AH20" s="51"/>
    </row>
    <row r="21" spans="2:39" s="110" customFormat="1" ht="18" customHeight="1" thickBot="1" x14ac:dyDescent="0.25">
      <c r="C21" s="189"/>
      <c r="D21" s="105" t="s">
        <v>283</v>
      </c>
      <c r="E21" s="106"/>
      <c r="F21" s="261" t="s">
        <v>95</v>
      </c>
      <c r="G21" s="261"/>
      <c r="H21" s="261"/>
      <c r="I21" s="261"/>
      <c r="J21" s="261"/>
      <c r="K21" s="114"/>
      <c r="L21" s="188" t="s">
        <v>95</v>
      </c>
      <c r="M21" s="115" t="s">
        <v>59</v>
      </c>
      <c r="N21" s="188" t="s">
        <v>95</v>
      </c>
      <c r="O21" s="116"/>
      <c r="P21" s="188" t="s">
        <v>95</v>
      </c>
      <c r="Q21" s="114"/>
      <c r="R21" s="261" t="s">
        <v>95</v>
      </c>
      <c r="S21" s="261"/>
      <c r="T21" s="261"/>
      <c r="U21" s="116"/>
      <c r="V21" s="261" t="s">
        <v>95</v>
      </c>
      <c r="W21" s="261"/>
      <c r="X21" s="261"/>
      <c r="Y21" s="114"/>
      <c r="Z21" s="261" t="s">
        <v>95</v>
      </c>
      <c r="AA21" s="261"/>
      <c r="AB21" s="261"/>
      <c r="AC21" s="189"/>
      <c r="AE21" s="103"/>
      <c r="AF21" s="103"/>
      <c r="AG21" s="103"/>
      <c r="AH21" s="51" t="s">
        <v>297</v>
      </c>
      <c r="AI21" s="110" t="s">
        <v>297</v>
      </c>
      <c r="AJ21" s="96" t="s">
        <v>298</v>
      </c>
      <c r="AK21" s="96" t="s">
        <v>299</v>
      </c>
      <c r="AL21" s="96" t="s">
        <v>300</v>
      </c>
      <c r="AM21" s="101" t="s">
        <v>301</v>
      </c>
    </row>
    <row r="22" spans="2:39" s="110" customFormat="1" ht="5.0999999999999996" customHeight="1" thickBot="1" x14ac:dyDescent="0.25">
      <c r="C22" s="189"/>
      <c r="D22" s="105"/>
      <c r="E22" s="106"/>
      <c r="F22" s="117"/>
      <c r="G22" s="117"/>
      <c r="H22" s="117"/>
      <c r="I22" s="117"/>
      <c r="J22" s="117"/>
      <c r="K22" s="114"/>
      <c r="L22" s="117"/>
      <c r="M22" s="115"/>
      <c r="N22" s="117"/>
      <c r="O22" s="116"/>
      <c r="P22" s="117"/>
      <c r="Q22" s="114"/>
      <c r="R22" s="117"/>
      <c r="S22" s="117"/>
      <c r="T22" s="117"/>
      <c r="U22" s="116"/>
      <c r="V22" s="117"/>
      <c r="W22" s="117"/>
      <c r="X22" s="117"/>
      <c r="Y22" s="114"/>
      <c r="Z22" s="117"/>
      <c r="AA22" s="117"/>
      <c r="AB22" s="117"/>
      <c r="AC22" s="105"/>
      <c r="AE22" s="103"/>
      <c r="AF22" s="103"/>
      <c r="AG22" s="103"/>
      <c r="AH22" s="51"/>
    </row>
    <row r="23" spans="2:39" s="96" customFormat="1" ht="18" customHeight="1" thickBot="1" x14ac:dyDescent="0.25">
      <c r="B23" s="96">
        <v>2</v>
      </c>
      <c r="C23" s="112"/>
      <c r="D23" s="105" t="s">
        <v>60</v>
      </c>
      <c r="E23" s="109"/>
      <c r="F23" s="259"/>
      <c r="G23" s="259"/>
      <c r="H23" s="259"/>
      <c r="I23" s="259"/>
      <c r="J23" s="259"/>
      <c r="K23" s="114"/>
      <c r="L23" s="118"/>
      <c r="M23" s="115" t="s">
        <v>59</v>
      </c>
      <c r="N23" s="118"/>
      <c r="O23" s="116"/>
      <c r="P23" s="187"/>
      <c r="Q23" s="114"/>
      <c r="R23" s="259"/>
      <c r="S23" s="259"/>
      <c r="T23" s="259"/>
      <c r="U23" s="116"/>
      <c r="V23" s="259"/>
      <c r="W23" s="259"/>
      <c r="X23" s="259"/>
      <c r="Y23" s="114"/>
      <c r="Z23" s="259"/>
      <c r="AA23" s="259"/>
      <c r="AB23" s="259"/>
      <c r="AC23" s="112"/>
      <c r="AE23" s="103"/>
      <c r="AF23" s="103"/>
      <c r="AG23" s="103"/>
      <c r="AH23" s="51" t="s">
        <v>297</v>
      </c>
      <c r="AI23" s="110" t="s">
        <v>297</v>
      </c>
      <c r="AJ23" s="96" t="s">
        <v>298</v>
      </c>
      <c r="AK23" s="110" t="s">
        <v>299</v>
      </c>
      <c r="AL23" s="96" t="s">
        <v>300</v>
      </c>
      <c r="AM23" s="110" t="s">
        <v>301</v>
      </c>
    </row>
    <row r="24" spans="2:39" s="110" customFormat="1" ht="5.0999999999999996" customHeight="1" thickBot="1" x14ac:dyDescent="0.25">
      <c r="C24" s="189"/>
      <c r="D24" s="105"/>
      <c r="E24" s="106"/>
      <c r="F24" s="117"/>
      <c r="G24" s="117"/>
      <c r="H24" s="117"/>
      <c r="I24" s="117"/>
      <c r="J24" s="117"/>
      <c r="K24" s="114"/>
      <c r="L24" s="119"/>
      <c r="M24" s="115"/>
      <c r="N24" s="119"/>
      <c r="O24" s="116"/>
      <c r="P24" s="117"/>
      <c r="Q24" s="114"/>
      <c r="R24" s="117"/>
      <c r="S24" s="117"/>
      <c r="T24" s="117"/>
      <c r="U24" s="116"/>
      <c r="V24" s="117"/>
      <c r="W24" s="117"/>
      <c r="X24" s="117"/>
      <c r="Y24" s="114"/>
      <c r="Z24" s="117"/>
      <c r="AA24" s="117"/>
      <c r="AB24" s="117"/>
      <c r="AC24" s="105"/>
      <c r="AE24" s="103"/>
      <c r="AF24" s="103"/>
      <c r="AG24" s="103"/>
      <c r="AH24" s="51"/>
    </row>
    <row r="25" spans="2:39" s="96" customFormat="1" ht="18" customHeight="1" thickBot="1" x14ac:dyDescent="0.25">
      <c r="B25" s="96">
        <v>3</v>
      </c>
      <c r="C25" s="112"/>
      <c r="D25" s="105" t="s">
        <v>61</v>
      </c>
      <c r="E25" s="109"/>
      <c r="F25" s="259"/>
      <c r="G25" s="259"/>
      <c r="H25" s="259"/>
      <c r="I25" s="259"/>
      <c r="J25" s="259"/>
      <c r="K25" s="114"/>
      <c r="L25" s="118"/>
      <c r="M25" s="115" t="s">
        <v>59</v>
      </c>
      <c r="N25" s="118"/>
      <c r="O25" s="116"/>
      <c r="P25" s="187"/>
      <c r="Q25" s="114"/>
      <c r="R25" s="259"/>
      <c r="S25" s="259"/>
      <c r="T25" s="259"/>
      <c r="U25" s="116"/>
      <c r="V25" s="259"/>
      <c r="W25" s="259"/>
      <c r="X25" s="259"/>
      <c r="Y25" s="114"/>
      <c r="Z25" s="259"/>
      <c r="AA25" s="259"/>
      <c r="AB25" s="259"/>
      <c r="AC25" s="112"/>
      <c r="AE25" s="103"/>
      <c r="AF25" s="103"/>
      <c r="AG25" s="103"/>
      <c r="AH25" s="51" t="s">
        <v>297</v>
      </c>
      <c r="AI25" s="110" t="s">
        <v>297</v>
      </c>
      <c r="AJ25" s="96" t="s">
        <v>298</v>
      </c>
      <c r="AK25" s="110" t="s">
        <v>299</v>
      </c>
      <c r="AL25" s="96" t="s">
        <v>300</v>
      </c>
      <c r="AM25" s="110" t="s">
        <v>301</v>
      </c>
    </row>
    <row r="26" spans="2:39" s="110" customFormat="1" ht="5.0999999999999996" customHeight="1" x14ac:dyDescent="0.2">
      <c r="C26" s="189"/>
      <c r="D26" s="105"/>
      <c r="E26" s="106"/>
      <c r="F26" s="117"/>
      <c r="G26" s="117"/>
      <c r="H26" s="117"/>
      <c r="I26" s="117"/>
      <c r="J26" s="117"/>
      <c r="K26" s="114"/>
      <c r="L26" s="119"/>
      <c r="M26" s="115"/>
      <c r="N26" s="119"/>
      <c r="O26" s="116"/>
      <c r="P26" s="117"/>
      <c r="Q26" s="114"/>
      <c r="R26" s="117"/>
      <c r="S26" s="117"/>
      <c r="T26" s="117"/>
      <c r="U26" s="116"/>
      <c r="V26" s="117"/>
      <c r="W26" s="117"/>
      <c r="X26" s="117"/>
      <c r="Y26" s="114"/>
      <c r="Z26" s="117"/>
      <c r="AA26" s="117"/>
      <c r="AB26" s="117"/>
      <c r="AC26" s="105"/>
      <c r="AE26" s="103"/>
      <c r="AF26" s="103"/>
      <c r="AG26" s="103"/>
      <c r="AH26" s="51"/>
    </row>
    <row r="27" spans="2:39" s="96" customFormat="1" ht="18" hidden="1" customHeight="1" thickBot="1" x14ac:dyDescent="0.25">
      <c r="B27" s="96">
        <v>4</v>
      </c>
      <c r="C27" s="112"/>
      <c r="D27" s="105" t="s">
        <v>62</v>
      </c>
      <c r="E27" s="109"/>
      <c r="F27" s="259"/>
      <c r="G27" s="259"/>
      <c r="H27" s="259"/>
      <c r="I27" s="259"/>
      <c r="J27" s="259"/>
      <c r="K27" s="114"/>
      <c r="L27" s="118"/>
      <c r="M27" s="115" t="s">
        <v>59</v>
      </c>
      <c r="N27" s="118"/>
      <c r="O27" s="116"/>
      <c r="P27" s="187"/>
      <c r="Q27" s="114"/>
      <c r="R27" s="259"/>
      <c r="S27" s="259"/>
      <c r="T27" s="259"/>
      <c r="U27" s="116"/>
      <c r="V27" s="259"/>
      <c r="W27" s="259"/>
      <c r="X27" s="259"/>
      <c r="Y27" s="114"/>
      <c r="Z27" s="259"/>
      <c r="AA27" s="259"/>
      <c r="AB27" s="259"/>
      <c r="AC27" s="112"/>
      <c r="AE27" s="103"/>
      <c r="AF27" s="103"/>
      <c r="AG27" s="103"/>
      <c r="AH27" s="51" t="s">
        <v>95</v>
      </c>
      <c r="AI27" s="110" t="s">
        <v>297</v>
      </c>
      <c r="AJ27" s="96" t="s">
        <v>298</v>
      </c>
      <c r="AK27" s="110" t="s">
        <v>299</v>
      </c>
      <c r="AL27" s="96" t="s">
        <v>300</v>
      </c>
      <c r="AM27" s="110" t="s">
        <v>301</v>
      </c>
    </row>
    <row r="28" spans="2:39" s="110" customFormat="1" ht="5.0999999999999996" hidden="1" customHeight="1" thickBot="1" x14ac:dyDescent="0.25">
      <c r="C28" s="189"/>
      <c r="D28" s="105"/>
      <c r="E28" s="106"/>
      <c r="F28" s="117"/>
      <c r="G28" s="117"/>
      <c r="H28" s="117"/>
      <c r="I28" s="117"/>
      <c r="J28" s="117"/>
      <c r="K28" s="114"/>
      <c r="L28" s="119"/>
      <c r="M28" s="115"/>
      <c r="N28" s="119"/>
      <c r="O28" s="116"/>
      <c r="P28" s="117"/>
      <c r="Q28" s="114"/>
      <c r="R28" s="117"/>
      <c r="S28" s="117"/>
      <c r="T28" s="117"/>
      <c r="U28" s="116"/>
      <c r="V28" s="117"/>
      <c r="W28" s="117"/>
      <c r="X28" s="117"/>
      <c r="Y28" s="114"/>
      <c r="Z28" s="117"/>
      <c r="AA28" s="117"/>
      <c r="AB28" s="117"/>
      <c r="AC28" s="105"/>
      <c r="AE28" s="103"/>
      <c r="AF28" s="103"/>
      <c r="AG28" s="103"/>
      <c r="AH28" s="51"/>
    </row>
    <row r="29" spans="2:39" s="96" customFormat="1" ht="18" hidden="1" customHeight="1" thickBot="1" x14ac:dyDescent="0.25">
      <c r="B29" s="96">
        <v>5</v>
      </c>
      <c r="C29" s="112"/>
      <c r="D29" s="105" t="s">
        <v>63</v>
      </c>
      <c r="E29" s="109"/>
      <c r="F29" s="259"/>
      <c r="G29" s="259"/>
      <c r="H29" s="259"/>
      <c r="I29" s="259"/>
      <c r="J29" s="259"/>
      <c r="K29" s="114"/>
      <c r="L29" s="118"/>
      <c r="M29" s="115" t="s">
        <v>59</v>
      </c>
      <c r="N29" s="118"/>
      <c r="O29" s="116"/>
      <c r="P29" s="187"/>
      <c r="Q29" s="114"/>
      <c r="R29" s="259"/>
      <c r="S29" s="259"/>
      <c r="T29" s="259"/>
      <c r="U29" s="116"/>
      <c r="V29" s="259"/>
      <c r="W29" s="259"/>
      <c r="X29" s="259"/>
      <c r="Y29" s="114"/>
      <c r="Z29" s="259"/>
      <c r="AA29" s="259"/>
      <c r="AB29" s="259"/>
      <c r="AC29" s="112"/>
      <c r="AE29" s="103"/>
      <c r="AF29" s="103"/>
      <c r="AG29" s="103"/>
      <c r="AH29" s="51" t="s">
        <v>95</v>
      </c>
      <c r="AI29" s="110" t="s">
        <v>297</v>
      </c>
      <c r="AJ29" s="96" t="s">
        <v>298</v>
      </c>
      <c r="AK29" s="110" t="s">
        <v>299</v>
      </c>
      <c r="AL29" s="96" t="s">
        <v>300</v>
      </c>
      <c r="AM29" s="110" t="s">
        <v>301</v>
      </c>
    </row>
    <row r="30" spans="2:39" s="110" customFormat="1" ht="5.0999999999999996" hidden="1" customHeight="1" thickBot="1" x14ac:dyDescent="0.25">
      <c r="C30" s="189"/>
      <c r="D30" s="105"/>
      <c r="E30" s="106"/>
      <c r="F30" s="117"/>
      <c r="G30" s="117"/>
      <c r="H30" s="117"/>
      <c r="I30" s="117"/>
      <c r="J30" s="117"/>
      <c r="K30" s="114"/>
      <c r="L30" s="119"/>
      <c r="M30" s="115"/>
      <c r="N30" s="119"/>
      <c r="O30" s="116"/>
      <c r="P30" s="117"/>
      <c r="Q30" s="114"/>
      <c r="R30" s="117"/>
      <c r="S30" s="117"/>
      <c r="T30" s="117"/>
      <c r="U30" s="116"/>
      <c r="V30" s="117"/>
      <c r="W30" s="117"/>
      <c r="X30" s="117"/>
      <c r="Y30" s="114"/>
      <c r="Z30" s="117"/>
      <c r="AA30" s="117"/>
      <c r="AB30" s="117"/>
      <c r="AC30" s="105"/>
      <c r="AE30" s="103"/>
      <c r="AF30" s="103"/>
      <c r="AG30" s="103"/>
      <c r="AH30" s="51"/>
    </row>
    <row r="31" spans="2:39" s="96" customFormat="1" ht="18" hidden="1" customHeight="1" thickBot="1" x14ac:dyDescent="0.25">
      <c r="B31" s="96">
        <v>6</v>
      </c>
      <c r="C31" s="112"/>
      <c r="D31" s="105" t="s">
        <v>64</v>
      </c>
      <c r="E31" s="109"/>
      <c r="F31" s="259"/>
      <c r="G31" s="259"/>
      <c r="H31" s="259"/>
      <c r="I31" s="259"/>
      <c r="J31" s="259"/>
      <c r="K31" s="114"/>
      <c r="L31" s="118"/>
      <c r="M31" s="115" t="s">
        <v>59</v>
      </c>
      <c r="N31" s="118"/>
      <c r="O31" s="116"/>
      <c r="P31" s="187"/>
      <c r="Q31" s="114"/>
      <c r="R31" s="259"/>
      <c r="S31" s="259"/>
      <c r="T31" s="259"/>
      <c r="U31" s="116"/>
      <c r="V31" s="259"/>
      <c r="W31" s="259"/>
      <c r="X31" s="259"/>
      <c r="Y31" s="114"/>
      <c r="Z31" s="259"/>
      <c r="AA31" s="259"/>
      <c r="AB31" s="259"/>
      <c r="AC31" s="112"/>
      <c r="AE31" s="103"/>
      <c r="AF31" s="103"/>
      <c r="AG31" s="103"/>
      <c r="AH31" s="51" t="s">
        <v>95</v>
      </c>
      <c r="AI31" s="110" t="s">
        <v>297</v>
      </c>
      <c r="AJ31" s="120" t="s">
        <v>298</v>
      </c>
      <c r="AK31" s="110" t="s">
        <v>299</v>
      </c>
      <c r="AL31" s="96" t="s">
        <v>300</v>
      </c>
      <c r="AM31" s="110" t="s">
        <v>301</v>
      </c>
    </row>
    <row r="32" spans="2:39" s="110" customFormat="1" ht="5.0999999999999996" hidden="1" customHeight="1" thickBot="1" x14ac:dyDescent="0.25">
      <c r="C32" s="189"/>
      <c r="D32" s="105"/>
      <c r="E32" s="106"/>
      <c r="F32" s="117"/>
      <c r="G32" s="117"/>
      <c r="H32" s="117"/>
      <c r="I32" s="117"/>
      <c r="J32" s="117"/>
      <c r="K32" s="114"/>
      <c r="L32" s="119"/>
      <c r="M32" s="115"/>
      <c r="N32" s="119"/>
      <c r="O32" s="116"/>
      <c r="P32" s="117"/>
      <c r="Q32" s="114"/>
      <c r="R32" s="117"/>
      <c r="S32" s="117"/>
      <c r="T32" s="117"/>
      <c r="U32" s="116"/>
      <c r="V32" s="117"/>
      <c r="W32" s="117"/>
      <c r="X32" s="117"/>
      <c r="Y32" s="114"/>
      <c r="Z32" s="117"/>
      <c r="AA32" s="117"/>
      <c r="AB32" s="117"/>
      <c r="AC32" s="105"/>
      <c r="AE32" s="103"/>
      <c r="AF32" s="103"/>
      <c r="AG32" s="103"/>
      <c r="AH32" s="51"/>
    </row>
    <row r="33" spans="2:40" s="96" customFormat="1" ht="18" hidden="1" customHeight="1" thickBot="1" x14ac:dyDescent="0.25">
      <c r="B33" s="96">
        <v>7</v>
      </c>
      <c r="C33" s="112"/>
      <c r="D33" s="105" t="s">
        <v>65</v>
      </c>
      <c r="E33" s="109"/>
      <c r="F33" s="259"/>
      <c r="G33" s="259"/>
      <c r="H33" s="259"/>
      <c r="I33" s="259"/>
      <c r="J33" s="259"/>
      <c r="K33" s="114"/>
      <c r="L33" s="118"/>
      <c r="M33" s="115" t="s">
        <v>59</v>
      </c>
      <c r="N33" s="118"/>
      <c r="O33" s="116"/>
      <c r="P33" s="187"/>
      <c r="Q33" s="114"/>
      <c r="R33" s="259"/>
      <c r="S33" s="259"/>
      <c r="T33" s="259"/>
      <c r="U33" s="116"/>
      <c r="V33" s="259"/>
      <c r="W33" s="259"/>
      <c r="X33" s="259"/>
      <c r="Y33" s="114"/>
      <c r="Z33" s="259"/>
      <c r="AA33" s="259"/>
      <c r="AB33" s="259"/>
      <c r="AC33" s="112"/>
      <c r="AE33" s="103"/>
      <c r="AF33" s="103"/>
      <c r="AG33" s="103"/>
      <c r="AH33" s="51" t="s">
        <v>95</v>
      </c>
      <c r="AI33" s="110" t="s">
        <v>297</v>
      </c>
      <c r="AJ33" s="96" t="s">
        <v>298</v>
      </c>
      <c r="AK33" s="110" t="s">
        <v>299</v>
      </c>
      <c r="AL33" s="96" t="s">
        <v>300</v>
      </c>
      <c r="AM33" s="110" t="s">
        <v>301</v>
      </c>
    </row>
    <row r="34" spans="2:40" s="110" customFormat="1" ht="5.0999999999999996" hidden="1" customHeight="1" thickBot="1" x14ac:dyDescent="0.25">
      <c r="C34" s="189"/>
      <c r="D34" s="105"/>
      <c r="E34" s="106"/>
      <c r="F34" s="117"/>
      <c r="G34" s="117"/>
      <c r="H34" s="117"/>
      <c r="I34" s="117"/>
      <c r="J34" s="117"/>
      <c r="K34" s="114"/>
      <c r="L34" s="119"/>
      <c r="M34" s="115"/>
      <c r="N34" s="119"/>
      <c r="O34" s="116"/>
      <c r="P34" s="117"/>
      <c r="Q34" s="114"/>
      <c r="R34" s="117"/>
      <c r="S34" s="117"/>
      <c r="T34" s="117"/>
      <c r="U34" s="116"/>
      <c r="V34" s="117"/>
      <c r="W34" s="117"/>
      <c r="X34" s="117"/>
      <c r="Y34" s="114"/>
      <c r="Z34" s="117"/>
      <c r="AA34" s="117"/>
      <c r="AB34" s="117"/>
      <c r="AC34" s="105"/>
      <c r="AE34" s="103"/>
      <c r="AF34" s="103"/>
      <c r="AG34" s="103"/>
      <c r="AH34" s="51"/>
    </row>
    <row r="35" spans="2:40" s="121" customFormat="1" ht="18" hidden="1" customHeight="1" thickBot="1" x14ac:dyDescent="0.25">
      <c r="B35" s="121">
        <v>8</v>
      </c>
      <c r="C35" s="112"/>
      <c r="D35" s="105" t="s">
        <v>66</v>
      </c>
      <c r="E35" s="122"/>
      <c r="F35" s="259"/>
      <c r="G35" s="259"/>
      <c r="H35" s="259"/>
      <c r="I35" s="259"/>
      <c r="J35" s="259"/>
      <c r="K35" s="114"/>
      <c r="L35" s="118"/>
      <c r="M35" s="115" t="s">
        <v>59</v>
      </c>
      <c r="N35" s="118"/>
      <c r="O35" s="116"/>
      <c r="P35" s="187"/>
      <c r="Q35" s="114"/>
      <c r="R35" s="259"/>
      <c r="S35" s="259"/>
      <c r="T35" s="259"/>
      <c r="U35" s="116"/>
      <c r="V35" s="259"/>
      <c r="W35" s="259"/>
      <c r="X35" s="259"/>
      <c r="Y35" s="114"/>
      <c r="Z35" s="259"/>
      <c r="AA35" s="259"/>
      <c r="AB35" s="259"/>
      <c r="AC35" s="123"/>
      <c r="AE35" s="103"/>
      <c r="AF35" s="103"/>
      <c r="AG35" s="103"/>
      <c r="AH35" s="51" t="s">
        <v>95</v>
      </c>
      <c r="AI35" s="110" t="s">
        <v>297</v>
      </c>
      <c r="AJ35" s="96" t="s">
        <v>298</v>
      </c>
      <c r="AK35" s="110" t="s">
        <v>299</v>
      </c>
      <c r="AL35" s="96" t="s">
        <v>300</v>
      </c>
      <c r="AM35" s="110" t="s">
        <v>301</v>
      </c>
      <c r="AN35" s="120"/>
    </row>
    <row r="36" spans="2:40" s="110" customFormat="1" ht="5.0999999999999996" hidden="1" customHeight="1" thickBot="1" x14ac:dyDescent="0.25">
      <c r="C36" s="189"/>
      <c r="D36" s="105"/>
      <c r="E36" s="106"/>
      <c r="F36" s="117"/>
      <c r="G36" s="117"/>
      <c r="H36" s="117"/>
      <c r="I36" s="117"/>
      <c r="J36" s="117"/>
      <c r="K36" s="114"/>
      <c r="L36" s="119"/>
      <c r="M36" s="115"/>
      <c r="N36" s="119"/>
      <c r="O36" s="116"/>
      <c r="P36" s="117"/>
      <c r="Q36" s="114"/>
      <c r="R36" s="117"/>
      <c r="S36" s="117"/>
      <c r="T36" s="117"/>
      <c r="U36" s="116"/>
      <c r="V36" s="117"/>
      <c r="W36" s="117"/>
      <c r="X36" s="117"/>
      <c r="Y36" s="114"/>
      <c r="Z36" s="117"/>
      <c r="AA36" s="117"/>
      <c r="AB36" s="117"/>
      <c r="AC36" s="105"/>
      <c r="AE36" s="103"/>
      <c r="AF36" s="103"/>
      <c r="AG36" s="103"/>
      <c r="AH36" s="51"/>
    </row>
    <row r="37" spans="2:40" s="96" customFormat="1" ht="18" hidden="1" customHeight="1" thickBot="1" x14ac:dyDescent="0.25">
      <c r="B37" s="96">
        <v>9</v>
      </c>
      <c r="C37" s="112"/>
      <c r="D37" s="105" t="s">
        <v>67</v>
      </c>
      <c r="E37" s="109"/>
      <c r="F37" s="259"/>
      <c r="G37" s="259"/>
      <c r="H37" s="259"/>
      <c r="I37" s="259"/>
      <c r="J37" s="259"/>
      <c r="K37" s="114"/>
      <c r="L37" s="118"/>
      <c r="M37" s="115" t="s">
        <v>59</v>
      </c>
      <c r="N37" s="118"/>
      <c r="O37" s="116"/>
      <c r="P37" s="187"/>
      <c r="Q37" s="114"/>
      <c r="R37" s="259"/>
      <c r="S37" s="259"/>
      <c r="T37" s="259"/>
      <c r="U37" s="116"/>
      <c r="V37" s="259"/>
      <c r="W37" s="259"/>
      <c r="X37" s="259"/>
      <c r="Y37" s="114"/>
      <c r="Z37" s="259"/>
      <c r="AA37" s="259"/>
      <c r="AB37" s="259"/>
      <c r="AC37" s="112"/>
      <c r="AE37" s="103"/>
      <c r="AF37" s="103"/>
      <c r="AG37" s="103"/>
      <c r="AH37" s="51" t="s">
        <v>95</v>
      </c>
      <c r="AI37" s="110" t="s">
        <v>297</v>
      </c>
      <c r="AJ37" s="96" t="s">
        <v>298</v>
      </c>
      <c r="AK37" s="110" t="s">
        <v>299</v>
      </c>
      <c r="AL37" s="96" t="s">
        <v>300</v>
      </c>
      <c r="AM37" s="110" t="s">
        <v>301</v>
      </c>
    </row>
    <row r="38" spans="2:40" s="110" customFormat="1" ht="5.0999999999999996" hidden="1" customHeight="1" thickBot="1" x14ac:dyDescent="0.25">
      <c r="C38" s="189"/>
      <c r="D38" s="105"/>
      <c r="E38" s="106"/>
      <c r="F38" s="117"/>
      <c r="G38" s="117"/>
      <c r="H38" s="117"/>
      <c r="I38" s="117"/>
      <c r="J38" s="117"/>
      <c r="K38" s="114"/>
      <c r="L38" s="119"/>
      <c r="M38" s="115"/>
      <c r="N38" s="119"/>
      <c r="O38" s="116"/>
      <c r="P38" s="117"/>
      <c r="Q38" s="114"/>
      <c r="R38" s="117"/>
      <c r="S38" s="117"/>
      <c r="T38" s="117"/>
      <c r="U38" s="116"/>
      <c r="V38" s="117"/>
      <c r="W38" s="117"/>
      <c r="X38" s="117"/>
      <c r="Y38" s="114"/>
      <c r="Z38" s="117"/>
      <c r="AA38" s="117"/>
      <c r="AB38" s="117"/>
      <c r="AC38" s="105"/>
      <c r="AE38" s="103"/>
      <c r="AF38" s="103"/>
      <c r="AG38" s="103"/>
      <c r="AH38" s="51"/>
    </row>
    <row r="39" spans="2:40" s="96" customFormat="1" ht="18" hidden="1" customHeight="1" thickBot="1" x14ac:dyDescent="0.25">
      <c r="B39" s="96">
        <v>10</v>
      </c>
      <c r="C39" s="112"/>
      <c r="D39" s="105" t="s">
        <v>68</v>
      </c>
      <c r="E39" s="109"/>
      <c r="F39" s="259"/>
      <c r="G39" s="259"/>
      <c r="H39" s="259"/>
      <c r="I39" s="259"/>
      <c r="J39" s="259"/>
      <c r="K39" s="114"/>
      <c r="L39" s="118"/>
      <c r="M39" s="115" t="s">
        <v>59</v>
      </c>
      <c r="N39" s="118"/>
      <c r="O39" s="116"/>
      <c r="P39" s="187"/>
      <c r="Q39" s="114"/>
      <c r="R39" s="259"/>
      <c r="S39" s="259"/>
      <c r="T39" s="259"/>
      <c r="U39" s="116"/>
      <c r="V39" s="259"/>
      <c r="W39" s="259"/>
      <c r="X39" s="259"/>
      <c r="Y39" s="114"/>
      <c r="Z39" s="259"/>
      <c r="AA39" s="259"/>
      <c r="AB39" s="259"/>
      <c r="AC39" s="112"/>
      <c r="AE39" s="103"/>
      <c r="AF39" s="103"/>
      <c r="AG39" s="103"/>
      <c r="AH39" s="51" t="s">
        <v>95</v>
      </c>
      <c r="AI39" s="110" t="s">
        <v>297</v>
      </c>
      <c r="AJ39" s="96" t="s">
        <v>298</v>
      </c>
      <c r="AK39" s="110" t="s">
        <v>299</v>
      </c>
      <c r="AL39" s="96" t="s">
        <v>300</v>
      </c>
      <c r="AM39" s="110" t="s">
        <v>301</v>
      </c>
    </row>
    <row r="40" spans="2:40" s="110" customFormat="1" ht="5.0999999999999996" hidden="1" customHeight="1" thickBot="1" x14ac:dyDescent="0.25">
      <c r="C40" s="189"/>
      <c r="D40" s="105"/>
      <c r="E40" s="106"/>
      <c r="F40" s="117"/>
      <c r="G40" s="117"/>
      <c r="H40" s="117"/>
      <c r="I40" s="117"/>
      <c r="J40" s="117"/>
      <c r="K40" s="114"/>
      <c r="L40" s="119"/>
      <c r="M40" s="115"/>
      <c r="N40" s="119"/>
      <c r="O40" s="116"/>
      <c r="P40" s="117"/>
      <c r="Q40" s="114"/>
      <c r="R40" s="117"/>
      <c r="S40" s="117"/>
      <c r="T40" s="117"/>
      <c r="U40" s="116"/>
      <c r="V40" s="117"/>
      <c r="W40" s="117"/>
      <c r="X40" s="117"/>
      <c r="Y40" s="114"/>
      <c r="Z40" s="117"/>
      <c r="AA40" s="117"/>
      <c r="AB40" s="117"/>
      <c r="AC40" s="105"/>
      <c r="AE40" s="103"/>
      <c r="AF40" s="103"/>
      <c r="AG40" s="103"/>
      <c r="AH40" s="51"/>
    </row>
    <row r="41" spans="2:40" s="96" customFormat="1" ht="18" hidden="1" customHeight="1" thickBot="1" x14ac:dyDescent="0.25">
      <c r="B41" s="96">
        <v>11</v>
      </c>
      <c r="C41" s="112"/>
      <c r="D41" s="105" t="s">
        <v>69</v>
      </c>
      <c r="E41" s="109"/>
      <c r="F41" s="259"/>
      <c r="G41" s="259"/>
      <c r="H41" s="259"/>
      <c r="I41" s="259"/>
      <c r="J41" s="259"/>
      <c r="K41" s="114"/>
      <c r="L41" s="118"/>
      <c r="M41" s="115" t="s">
        <v>59</v>
      </c>
      <c r="N41" s="118"/>
      <c r="O41" s="116"/>
      <c r="P41" s="187"/>
      <c r="Q41" s="114"/>
      <c r="R41" s="259"/>
      <c r="S41" s="259"/>
      <c r="T41" s="259"/>
      <c r="U41" s="116"/>
      <c r="V41" s="259"/>
      <c r="W41" s="259"/>
      <c r="X41" s="259"/>
      <c r="Y41" s="114"/>
      <c r="Z41" s="259"/>
      <c r="AA41" s="259"/>
      <c r="AB41" s="259"/>
      <c r="AC41" s="112"/>
      <c r="AE41" s="103"/>
      <c r="AF41" s="103"/>
      <c r="AG41" s="103"/>
      <c r="AH41" s="51" t="s">
        <v>95</v>
      </c>
      <c r="AI41" s="110" t="s">
        <v>297</v>
      </c>
      <c r="AJ41" s="96" t="s">
        <v>298</v>
      </c>
      <c r="AK41" s="110" t="s">
        <v>299</v>
      </c>
      <c r="AL41" s="96" t="s">
        <v>300</v>
      </c>
      <c r="AM41" s="110" t="s">
        <v>301</v>
      </c>
    </row>
    <row r="42" spans="2:40" s="110" customFormat="1" ht="5.0999999999999996" hidden="1" customHeight="1" thickBot="1" x14ac:dyDescent="0.25">
      <c r="C42" s="189"/>
      <c r="D42" s="105"/>
      <c r="E42" s="106"/>
      <c r="F42" s="117"/>
      <c r="G42" s="117"/>
      <c r="H42" s="117"/>
      <c r="I42" s="117"/>
      <c r="J42" s="117"/>
      <c r="K42" s="114"/>
      <c r="L42" s="119"/>
      <c r="M42" s="115"/>
      <c r="N42" s="119"/>
      <c r="O42" s="116"/>
      <c r="P42" s="117"/>
      <c r="Q42" s="114"/>
      <c r="R42" s="117"/>
      <c r="S42" s="117"/>
      <c r="T42" s="117"/>
      <c r="U42" s="116"/>
      <c r="V42" s="117"/>
      <c r="W42" s="117"/>
      <c r="X42" s="117"/>
      <c r="Y42" s="114"/>
      <c r="Z42" s="117"/>
      <c r="AA42" s="117"/>
      <c r="AB42" s="117"/>
      <c r="AC42" s="105"/>
      <c r="AE42" s="103"/>
      <c r="AF42" s="103"/>
      <c r="AG42" s="103"/>
      <c r="AH42" s="51"/>
    </row>
    <row r="43" spans="2:40" s="96" customFormat="1" ht="18" hidden="1" customHeight="1" thickBot="1" x14ac:dyDescent="0.25">
      <c r="B43" s="96">
        <v>12</v>
      </c>
      <c r="C43" s="112"/>
      <c r="D43" s="105" t="s">
        <v>70</v>
      </c>
      <c r="E43" s="109"/>
      <c r="F43" s="259"/>
      <c r="G43" s="259"/>
      <c r="H43" s="259"/>
      <c r="I43" s="259"/>
      <c r="J43" s="259"/>
      <c r="K43" s="114"/>
      <c r="L43" s="118"/>
      <c r="M43" s="115" t="s">
        <v>59</v>
      </c>
      <c r="N43" s="118"/>
      <c r="O43" s="116"/>
      <c r="P43" s="187"/>
      <c r="Q43" s="114"/>
      <c r="R43" s="259"/>
      <c r="S43" s="259"/>
      <c r="T43" s="259"/>
      <c r="U43" s="116"/>
      <c r="V43" s="259"/>
      <c r="W43" s="259"/>
      <c r="X43" s="259"/>
      <c r="Y43" s="114"/>
      <c r="Z43" s="259"/>
      <c r="AA43" s="259"/>
      <c r="AB43" s="259"/>
      <c r="AC43" s="112"/>
      <c r="AE43" s="103"/>
      <c r="AF43" s="103"/>
      <c r="AG43" s="103"/>
      <c r="AH43" s="51" t="s">
        <v>95</v>
      </c>
      <c r="AI43" s="110" t="s">
        <v>297</v>
      </c>
      <c r="AJ43" s="96" t="s">
        <v>298</v>
      </c>
      <c r="AK43" s="110" t="s">
        <v>299</v>
      </c>
      <c r="AL43" s="96" t="s">
        <v>300</v>
      </c>
      <c r="AM43" s="110" t="s">
        <v>301</v>
      </c>
    </row>
    <row r="44" spans="2:40" s="110" customFormat="1" ht="5.0999999999999996" hidden="1" customHeight="1" thickBot="1" x14ac:dyDescent="0.25">
      <c r="C44" s="189"/>
      <c r="D44" s="105"/>
      <c r="E44" s="106"/>
      <c r="F44" s="117"/>
      <c r="G44" s="117"/>
      <c r="H44" s="117"/>
      <c r="I44" s="117"/>
      <c r="J44" s="117"/>
      <c r="K44" s="114"/>
      <c r="L44" s="119"/>
      <c r="M44" s="115"/>
      <c r="N44" s="119"/>
      <c r="O44" s="116"/>
      <c r="P44" s="117"/>
      <c r="Q44" s="114"/>
      <c r="R44" s="117"/>
      <c r="S44" s="117"/>
      <c r="T44" s="117"/>
      <c r="U44" s="116"/>
      <c r="V44" s="117"/>
      <c r="W44" s="117"/>
      <c r="X44" s="117"/>
      <c r="Y44" s="114"/>
      <c r="Z44" s="117"/>
      <c r="AA44" s="117"/>
      <c r="AB44" s="117"/>
      <c r="AC44" s="105"/>
      <c r="AE44" s="103"/>
      <c r="AF44" s="103"/>
      <c r="AG44" s="103"/>
      <c r="AH44" s="51"/>
    </row>
    <row r="45" spans="2:40" s="96" customFormat="1" ht="18" hidden="1" customHeight="1" thickBot="1" x14ac:dyDescent="0.25">
      <c r="B45" s="96">
        <v>13</v>
      </c>
      <c r="C45" s="112"/>
      <c r="D45" s="105" t="s">
        <v>71</v>
      </c>
      <c r="E45" s="109"/>
      <c r="F45" s="259"/>
      <c r="G45" s="259"/>
      <c r="H45" s="259"/>
      <c r="I45" s="259"/>
      <c r="J45" s="259"/>
      <c r="K45" s="114"/>
      <c r="L45" s="118"/>
      <c r="M45" s="115" t="s">
        <v>59</v>
      </c>
      <c r="N45" s="118"/>
      <c r="O45" s="116"/>
      <c r="P45" s="187"/>
      <c r="Q45" s="114"/>
      <c r="R45" s="259"/>
      <c r="S45" s="259"/>
      <c r="T45" s="259"/>
      <c r="U45" s="116"/>
      <c r="V45" s="259"/>
      <c r="W45" s="259"/>
      <c r="X45" s="259"/>
      <c r="Y45" s="114"/>
      <c r="Z45" s="259"/>
      <c r="AA45" s="259"/>
      <c r="AB45" s="259"/>
      <c r="AC45" s="112"/>
      <c r="AE45" s="103"/>
      <c r="AF45" s="103"/>
      <c r="AG45" s="103"/>
      <c r="AH45" s="51" t="s">
        <v>95</v>
      </c>
      <c r="AI45" s="110" t="s">
        <v>297</v>
      </c>
      <c r="AJ45" s="96" t="s">
        <v>298</v>
      </c>
      <c r="AK45" s="110" t="s">
        <v>299</v>
      </c>
      <c r="AL45" s="96" t="s">
        <v>300</v>
      </c>
      <c r="AM45" s="110" t="s">
        <v>301</v>
      </c>
    </row>
    <row r="46" spans="2:40" s="110" customFormat="1" ht="5.0999999999999996" hidden="1" customHeight="1" thickBot="1" x14ac:dyDescent="0.25">
      <c r="C46" s="189"/>
      <c r="D46" s="105"/>
      <c r="E46" s="106"/>
      <c r="F46" s="117"/>
      <c r="G46" s="117"/>
      <c r="H46" s="117"/>
      <c r="I46" s="117"/>
      <c r="J46" s="117"/>
      <c r="K46" s="114"/>
      <c r="L46" s="119"/>
      <c r="M46" s="115"/>
      <c r="N46" s="119"/>
      <c r="O46" s="116"/>
      <c r="P46" s="117"/>
      <c r="Q46" s="114"/>
      <c r="R46" s="117"/>
      <c r="S46" s="117"/>
      <c r="T46" s="117"/>
      <c r="U46" s="116"/>
      <c r="V46" s="117"/>
      <c r="W46" s="117"/>
      <c r="X46" s="117"/>
      <c r="Y46" s="114"/>
      <c r="Z46" s="117"/>
      <c r="AA46" s="117"/>
      <c r="AB46" s="117"/>
      <c r="AC46" s="105"/>
      <c r="AE46" s="103"/>
      <c r="AF46" s="103"/>
      <c r="AG46" s="103"/>
      <c r="AH46" s="51"/>
    </row>
    <row r="47" spans="2:40" s="96" customFormat="1" ht="18" hidden="1" customHeight="1" thickBot="1" x14ac:dyDescent="0.25">
      <c r="B47" s="96">
        <v>14</v>
      </c>
      <c r="C47" s="112"/>
      <c r="D47" s="105" t="s">
        <v>72</v>
      </c>
      <c r="E47" s="109"/>
      <c r="F47" s="259"/>
      <c r="G47" s="259"/>
      <c r="H47" s="259"/>
      <c r="I47" s="259"/>
      <c r="J47" s="259"/>
      <c r="K47" s="114"/>
      <c r="L47" s="118"/>
      <c r="M47" s="115" t="s">
        <v>59</v>
      </c>
      <c r="N47" s="118"/>
      <c r="O47" s="116"/>
      <c r="P47" s="187"/>
      <c r="Q47" s="114"/>
      <c r="R47" s="259"/>
      <c r="S47" s="259"/>
      <c r="T47" s="259"/>
      <c r="U47" s="116"/>
      <c r="V47" s="259"/>
      <c r="W47" s="259"/>
      <c r="X47" s="259"/>
      <c r="Y47" s="114"/>
      <c r="Z47" s="259"/>
      <c r="AA47" s="259"/>
      <c r="AB47" s="259"/>
      <c r="AC47" s="112"/>
      <c r="AE47" s="103"/>
      <c r="AF47" s="103"/>
      <c r="AG47" s="103"/>
      <c r="AH47" s="51" t="s">
        <v>95</v>
      </c>
      <c r="AI47" s="110" t="s">
        <v>297</v>
      </c>
      <c r="AJ47" s="96" t="s">
        <v>298</v>
      </c>
      <c r="AK47" s="110" t="s">
        <v>299</v>
      </c>
      <c r="AL47" s="96" t="s">
        <v>300</v>
      </c>
      <c r="AM47" s="110" t="s">
        <v>301</v>
      </c>
    </row>
    <row r="48" spans="2:40" s="110" customFormat="1" ht="5.0999999999999996" hidden="1" customHeight="1" thickBot="1" x14ac:dyDescent="0.25">
      <c r="C48" s="189"/>
      <c r="D48" s="105"/>
      <c r="E48" s="106"/>
      <c r="F48" s="117"/>
      <c r="G48" s="117"/>
      <c r="H48" s="117"/>
      <c r="I48" s="117"/>
      <c r="J48" s="117"/>
      <c r="K48" s="114"/>
      <c r="L48" s="119"/>
      <c r="M48" s="115"/>
      <c r="N48" s="119"/>
      <c r="O48" s="116"/>
      <c r="P48" s="117"/>
      <c r="Q48" s="114"/>
      <c r="R48" s="117"/>
      <c r="S48" s="117"/>
      <c r="T48" s="117"/>
      <c r="U48" s="116"/>
      <c r="V48" s="117"/>
      <c r="W48" s="117"/>
      <c r="X48" s="117"/>
      <c r="Y48" s="114"/>
      <c r="Z48" s="117"/>
      <c r="AA48" s="117"/>
      <c r="AB48" s="117"/>
      <c r="AC48" s="105"/>
      <c r="AE48" s="103"/>
      <c r="AF48" s="103"/>
      <c r="AG48" s="103"/>
      <c r="AH48" s="51"/>
    </row>
    <row r="49" spans="2:39" s="96" customFormat="1" ht="18" hidden="1" customHeight="1" thickBot="1" x14ac:dyDescent="0.25">
      <c r="B49" s="96">
        <v>15</v>
      </c>
      <c r="C49" s="112"/>
      <c r="D49" s="105" t="s">
        <v>73</v>
      </c>
      <c r="E49" s="109"/>
      <c r="F49" s="259"/>
      <c r="G49" s="259"/>
      <c r="H49" s="259"/>
      <c r="I49" s="259"/>
      <c r="J49" s="259"/>
      <c r="K49" s="114"/>
      <c r="L49" s="118"/>
      <c r="M49" s="115" t="s">
        <v>59</v>
      </c>
      <c r="N49" s="118"/>
      <c r="O49" s="116"/>
      <c r="P49" s="187"/>
      <c r="Q49" s="114"/>
      <c r="R49" s="259"/>
      <c r="S49" s="259"/>
      <c r="T49" s="259"/>
      <c r="U49" s="116"/>
      <c r="V49" s="259"/>
      <c r="W49" s="259"/>
      <c r="X49" s="259"/>
      <c r="Y49" s="114"/>
      <c r="Z49" s="259"/>
      <c r="AA49" s="259"/>
      <c r="AB49" s="259"/>
      <c r="AC49" s="112"/>
      <c r="AE49" s="103"/>
      <c r="AF49" s="103"/>
      <c r="AG49" s="103"/>
      <c r="AH49" s="51" t="s">
        <v>95</v>
      </c>
      <c r="AI49" s="110" t="s">
        <v>297</v>
      </c>
      <c r="AJ49" s="96" t="s">
        <v>298</v>
      </c>
      <c r="AK49" s="110" t="s">
        <v>299</v>
      </c>
      <c r="AL49" s="96" t="s">
        <v>300</v>
      </c>
      <c r="AM49" s="110" t="s">
        <v>301</v>
      </c>
    </row>
    <row r="50" spans="2:39" s="110" customFormat="1" ht="5.0999999999999996" hidden="1" customHeight="1" thickBot="1" x14ac:dyDescent="0.25">
      <c r="C50" s="189"/>
      <c r="D50" s="105"/>
      <c r="E50" s="106"/>
      <c r="F50" s="117"/>
      <c r="G50" s="117"/>
      <c r="H50" s="117"/>
      <c r="I50" s="117"/>
      <c r="J50" s="117"/>
      <c r="K50" s="114"/>
      <c r="L50" s="119"/>
      <c r="M50" s="115"/>
      <c r="N50" s="119"/>
      <c r="O50" s="116"/>
      <c r="P50" s="117"/>
      <c r="Q50" s="114"/>
      <c r="R50" s="117"/>
      <c r="S50" s="117"/>
      <c r="T50" s="117"/>
      <c r="U50" s="116"/>
      <c r="V50" s="117"/>
      <c r="W50" s="117"/>
      <c r="X50" s="117"/>
      <c r="Y50" s="114"/>
      <c r="Z50" s="117"/>
      <c r="AA50" s="117"/>
      <c r="AB50" s="117"/>
      <c r="AC50" s="105"/>
      <c r="AE50" s="103"/>
      <c r="AF50" s="103"/>
      <c r="AG50" s="103"/>
      <c r="AH50" s="51"/>
    </row>
    <row r="51" spans="2:39" s="96" customFormat="1" ht="18" hidden="1" customHeight="1" thickBot="1" x14ac:dyDescent="0.25">
      <c r="B51" s="96">
        <v>16</v>
      </c>
      <c r="C51" s="112"/>
      <c r="D51" s="105" t="s">
        <v>74</v>
      </c>
      <c r="E51" s="109"/>
      <c r="F51" s="259"/>
      <c r="G51" s="259"/>
      <c r="H51" s="259"/>
      <c r="I51" s="259"/>
      <c r="J51" s="259"/>
      <c r="K51" s="114"/>
      <c r="L51" s="118"/>
      <c r="M51" s="115" t="s">
        <v>59</v>
      </c>
      <c r="N51" s="118"/>
      <c r="O51" s="116"/>
      <c r="P51" s="187"/>
      <c r="Q51" s="114"/>
      <c r="R51" s="259"/>
      <c r="S51" s="259"/>
      <c r="T51" s="259"/>
      <c r="U51" s="116"/>
      <c r="V51" s="259"/>
      <c r="W51" s="259"/>
      <c r="X51" s="259"/>
      <c r="Y51" s="114"/>
      <c r="Z51" s="259"/>
      <c r="AA51" s="259"/>
      <c r="AB51" s="259"/>
      <c r="AC51" s="112"/>
      <c r="AE51" s="103"/>
      <c r="AF51" s="103"/>
      <c r="AG51" s="103"/>
      <c r="AH51" s="51" t="s">
        <v>95</v>
      </c>
      <c r="AI51" s="110" t="s">
        <v>297</v>
      </c>
      <c r="AJ51" s="96" t="s">
        <v>298</v>
      </c>
      <c r="AK51" s="110" t="s">
        <v>299</v>
      </c>
      <c r="AL51" s="96" t="s">
        <v>300</v>
      </c>
      <c r="AM51" s="110" t="s">
        <v>301</v>
      </c>
    </row>
    <row r="52" spans="2:39" s="110" customFormat="1" ht="5.0999999999999996" hidden="1" customHeight="1" thickBot="1" x14ac:dyDescent="0.25">
      <c r="C52" s="189"/>
      <c r="D52" s="105"/>
      <c r="E52" s="106"/>
      <c r="F52" s="117"/>
      <c r="G52" s="117"/>
      <c r="H52" s="117"/>
      <c r="I52" s="117"/>
      <c r="J52" s="117"/>
      <c r="K52" s="114"/>
      <c r="L52" s="119"/>
      <c r="M52" s="115"/>
      <c r="N52" s="119"/>
      <c r="O52" s="116"/>
      <c r="P52" s="117"/>
      <c r="Q52" s="114"/>
      <c r="R52" s="117"/>
      <c r="S52" s="117"/>
      <c r="T52" s="117"/>
      <c r="U52" s="116"/>
      <c r="V52" s="117"/>
      <c r="W52" s="117"/>
      <c r="X52" s="117"/>
      <c r="Y52" s="114"/>
      <c r="Z52" s="117"/>
      <c r="AA52" s="117"/>
      <c r="AB52" s="117"/>
      <c r="AC52" s="105"/>
      <c r="AE52" s="103"/>
      <c r="AF52" s="103"/>
      <c r="AG52" s="103"/>
      <c r="AH52" s="51"/>
    </row>
    <row r="53" spans="2:39" s="96" customFormat="1" ht="18" hidden="1" customHeight="1" thickBot="1" x14ac:dyDescent="0.25">
      <c r="B53" s="96">
        <v>17</v>
      </c>
      <c r="C53" s="112"/>
      <c r="D53" s="105" t="s">
        <v>75</v>
      </c>
      <c r="E53" s="109"/>
      <c r="F53" s="259"/>
      <c r="G53" s="259"/>
      <c r="H53" s="259"/>
      <c r="I53" s="259"/>
      <c r="J53" s="259"/>
      <c r="K53" s="114"/>
      <c r="L53" s="118"/>
      <c r="M53" s="115" t="s">
        <v>59</v>
      </c>
      <c r="N53" s="118"/>
      <c r="O53" s="116"/>
      <c r="P53" s="187"/>
      <c r="Q53" s="114"/>
      <c r="R53" s="259"/>
      <c r="S53" s="259"/>
      <c r="T53" s="259"/>
      <c r="U53" s="116"/>
      <c r="V53" s="259"/>
      <c r="W53" s="259"/>
      <c r="X53" s="259"/>
      <c r="Y53" s="114"/>
      <c r="Z53" s="259"/>
      <c r="AA53" s="259"/>
      <c r="AB53" s="259"/>
      <c r="AC53" s="112"/>
      <c r="AE53" s="103"/>
      <c r="AF53" s="103"/>
      <c r="AG53" s="103"/>
      <c r="AH53" s="51" t="s">
        <v>95</v>
      </c>
      <c r="AI53" s="110" t="s">
        <v>297</v>
      </c>
      <c r="AJ53" s="96" t="s">
        <v>298</v>
      </c>
      <c r="AK53" s="110" t="s">
        <v>299</v>
      </c>
      <c r="AL53" s="96" t="s">
        <v>300</v>
      </c>
      <c r="AM53" s="110" t="s">
        <v>301</v>
      </c>
    </row>
    <row r="54" spans="2:39" s="110" customFormat="1" ht="5.0999999999999996" hidden="1" customHeight="1" thickBot="1" x14ac:dyDescent="0.25">
      <c r="C54" s="189"/>
      <c r="D54" s="105"/>
      <c r="E54" s="106"/>
      <c r="F54" s="117"/>
      <c r="G54" s="117"/>
      <c r="H54" s="117"/>
      <c r="I54" s="117"/>
      <c r="J54" s="117"/>
      <c r="K54" s="114"/>
      <c r="L54" s="119"/>
      <c r="M54" s="115"/>
      <c r="N54" s="119"/>
      <c r="O54" s="116"/>
      <c r="P54" s="117"/>
      <c r="Q54" s="114"/>
      <c r="R54" s="117"/>
      <c r="S54" s="117"/>
      <c r="T54" s="117"/>
      <c r="U54" s="116"/>
      <c r="V54" s="117"/>
      <c r="W54" s="117"/>
      <c r="X54" s="117"/>
      <c r="Y54" s="114"/>
      <c r="Z54" s="117"/>
      <c r="AA54" s="117"/>
      <c r="AB54" s="117"/>
      <c r="AC54" s="105"/>
      <c r="AE54" s="103"/>
      <c r="AF54" s="103"/>
      <c r="AG54" s="103"/>
      <c r="AH54" s="51"/>
    </row>
    <row r="55" spans="2:39" s="96" customFormat="1" ht="18" hidden="1" customHeight="1" thickBot="1" x14ac:dyDescent="0.25">
      <c r="B55" s="96">
        <v>18</v>
      </c>
      <c r="C55" s="112"/>
      <c r="D55" s="105" t="s">
        <v>76</v>
      </c>
      <c r="E55" s="109"/>
      <c r="F55" s="259"/>
      <c r="G55" s="259"/>
      <c r="H55" s="259"/>
      <c r="I55" s="259"/>
      <c r="J55" s="259"/>
      <c r="K55" s="114"/>
      <c r="L55" s="118"/>
      <c r="M55" s="115" t="s">
        <v>59</v>
      </c>
      <c r="N55" s="118"/>
      <c r="O55" s="116"/>
      <c r="P55" s="187"/>
      <c r="Q55" s="114"/>
      <c r="R55" s="259"/>
      <c r="S55" s="259"/>
      <c r="T55" s="259"/>
      <c r="U55" s="116"/>
      <c r="V55" s="259"/>
      <c r="W55" s="259"/>
      <c r="X55" s="259"/>
      <c r="Y55" s="114"/>
      <c r="Z55" s="259"/>
      <c r="AA55" s="259"/>
      <c r="AB55" s="259"/>
      <c r="AC55" s="112"/>
      <c r="AE55" s="103"/>
      <c r="AF55" s="103"/>
      <c r="AG55" s="103"/>
      <c r="AH55" s="51" t="s">
        <v>95</v>
      </c>
      <c r="AI55" s="110" t="s">
        <v>297</v>
      </c>
      <c r="AJ55" s="96" t="s">
        <v>298</v>
      </c>
      <c r="AK55" s="110" t="s">
        <v>299</v>
      </c>
      <c r="AL55" s="96" t="s">
        <v>300</v>
      </c>
      <c r="AM55" s="110" t="s">
        <v>301</v>
      </c>
    </row>
    <row r="56" spans="2:39" s="110" customFormat="1" ht="5.0999999999999996" hidden="1" customHeight="1" thickBot="1" x14ac:dyDescent="0.25">
      <c r="C56" s="189"/>
      <c r="D56" s="105"/>
      <c r="E56" s="106"/>
      <c r="F56" s="117"/>
      <c r="G56" s="117"/>
      <c r="H56" s="117"/>
      <c r="I56" s="117"/>
      <c r="J56" s="117"/>
      <c r="K56" s="114"/>
      <c r="L56" s="119"/>
      <c r="M56" s="115"/>
      <c r="N56" s="119"/>
      <c r="O56" s="116"/>
      <c r="P56" s="117"/>
      <c r="Q56" s="114"/>
      <c r="R56" s="117"/>
      <c r="S56" s="117"/>
      <c r="T56" s="117"/>
      <c r="U56" s="116"/>
      <c r="V56" s="117"/>
      <c r="W56" s="117"/>
      <c r="X56" s="117"/>
      <c r="Y56" s="114"/>
      <c r="Z56" s="117"/>
      <c r="AA56" s="117"/>
      <c r="AB56" s="117"/>
      <c r="AC56" s="105"/>
      <c r="AE56" s="103"/>
      <c r="AF56" s="103"/>
      <c r="AG56" s="103"/>
      <c r="AH56" s="51"/>
    </row>
    <row r="57" spans="2:39" s="96" customFormat="1" ht="18" hidden="1" customHeight="1" thickBot="1" x14ac:dyDescent="0.25">
      <c r="B57" s="96">
        <v>19</v>
      </c>
      <c r="C57" s="112"/>
      <c r="D57" s="105" t="s">
        <v>77</v>
      </c>
      <c r="E57" s="109"/>
      <c r="F57" s="259"/>
      <c r="G57" s="259"/>
      <c r="H57" s="259"/>
      <c r="I57" s="259"/>
      <c r="J57" s="259"/>
      <c r="K57" s="114"/>
      <c r="L57" s="118"/>
      <c r="M57" s="115" t="s">
        <v>59</v>
      </c>
      <c r="N57" s="118"/>
      <c r="O57" s="116"/>
      <c r="P57" s="187"/>
      <c r="Q57" s="114"/>
      <c r="R57" s="259"/>
      <c r="S57" s="259"/>
      <c r="T57" s="259"/>
      <c r="U57" s="116"/>
      <c r="V57" s="259"/>
      <c r="W57" s="259"/>
      <c r="X57" s="259"/>
      <c r="Y57" s="114"/>
      <c r="Z57" s="259"/>
      <c r="AA57" s="259"/>
      <c r="AB57" s="259"/>
      <c r="AC57" s="112"/>
      <c r="AE57" s="103"/>
      <c r="AF57" s="103"/>
      <c r="AG57" s="103"/>
      <c r="AH57" s="51" t="s">
        <v>95</v>
      </c>
      <c r="AI57" s="110" t="s">
        <v>297</v>
      </c>
      <c r="AJ57" s="96" t="s">
        <v>298</v>
      </c>
      <c r="AK57" s="110" t="s">
        <v>299</v>
      </c>
      <c r="AL57" s="96" t="s">
        <v>300</v>
      </c>
      <c r="AM57" s="110" t="s">
        <v>301</v>
      </c>
    </row>
    <row r="58" spans="2:39" s="110" customFormat="1" ht="5.0999999999999996" hidden="1" customHeight="1" thickBot="1" x14ac:dyDescent="0.25">
      <c r="C58" s="189"/>
      <c r="D58" s="105"/>
      <c r="E58" s="106"/>
      <c r="F58" s="117"/>
      <c r="G58" s="117"/>
      <c r="H58" s="117"/>
      <c r="I58" s="117"/>
      <c r="J58" s="117"/>
      <c r="K58" s="114"/>
      <c r="L58" s="119"/>
      <c r="M58" s="115"/>
      <c r="N58" s="119"/>
      <c r="O58" s="116"/>
      <c r="P58" s="117"/>
      <c r="Q58" s="114"/>
      <c r="R58" s="117"/>
      <c r="S58" s="117"/>
      <c r="T58" s="117"/>
      <c r="U58" s="116"/>
      <c r="V58" s="117"/>
      <c r="W58" s="117"/>
      <c r="X58" s="117"/>
      <c r="Y58" s="114"/>
      <c r="Z58" s="117"/>
      <c r="AA58" s="117"/>
      <c r="AB58" s="117"/>
      <c r="AC58" s="105"/>
      <c r="AE58" s="103"/>
      <c r="AF58" s="103"/>
      <c r="AG58" s="103"/>
      <c r="AH58" s="51"/>
    </row>
    <row r="59" spans="2:39" s="96" customFormat="1" ht="18" hidden="1" customHeight="1" thickBot="1" x14ac:dyDescent="0.25">
      <c r="B59" s="96">
        <v>20</v>
      </c>
      <c r="C59" s="112"/>
      <c r="D59" s="105" t="s">
        <v>78</v>
      </c>
      <c r="E59" s="109"/>
      <c r="F59" s="259"/>
      <c r="G59" s="259"/>
      <c r="H59" s="259"/>
      <c r="I59" s="259"/>
      <c r="J59" s="259"/>
      <c r="K59" s="114"/>
      <c r="L59" s="118"/>
      <c r="M59" s="115" t="s">
        <v>59</v>
      </c>
      <c r="N59" s="118"/>
      <c r="O59" s="116"/>
      <c r="P59" s="187"/>
      <c r="Q59" s="114"/>
      <c r="R59" s="259"/>
      <c r="S59" s="259"/>
      <c r="T59" s="259"/>
      <c r="U59" s="116"/>
      <c r="V59" s="259"/>
      <c r="W59" s="259"/>
      <c r="X59" s="259"/>
      <c r="Y59" s="114"/>
      <c r="Z59" s="259"/>
      <c r="AA59" s="259"/>
      <c r="AB59" s="259"/>
      <c r="AC59" s="112"/>
      <c r="AE59" s="103"/>
      <c r="AF59" s="103"/>
      <c r="AG59" s="103"/>
      <c r="AH59" s="51" t="s">
        <v>95</v>
      </c>
      <c r="AI59" s="110" t="s">
        <v>297</v>
      </c>
      <c r="AJ59" s="96" t="s">
        <v>298</v>
      </c>
      <c r="AK59" s="110" t="s">
        <v>299</v>
      </c>
      <c r="AL59" s="96" t="s">
        <v>300</v>
      </c>
      <c r="AM59" s="110" t="s">
        <v>301</v>
      </c>
    </row>
    <row r="60" spans="2:39" s="110" customFormat="1" ht="5.0999999999999996" hidden="1" customHeight="1" thickBot="1" x14ac:dyDescent="0.25">
      <c r="C60" s="189"/>
      <c r="D60" s="105"/>
      <c r="E60" s="106"/>
      <c r="F60" s="117"/>
      <c r="G60" s="117"/>
      <c r="H60" s="117"/>
      <c r="I60" s="117"/>
      <c r="J60" s="117"/>
      <c r="K60" s="114"/>
      <c r="L60" s="119"/>
      <c r="M60" s="115"/>
      <c r="N60" s="119"/>
      <c r="O60" s="116"/>
      <c r="P60" s="117"/>
      <c r="Q60" s="114"/>
      <c r="R60" s="117"/>
      <c r="S60" s="117"/>
      <c r="T60" s="117"/>
      <c r="U60" s="116"/>
      <c r="V60" s="117"/>
      <c r="W60" s="117"/>
      <c r="X60" s="117"/>
      <c r="Y60" s="114"/>
      <c r="Z60" s="117"/>
      <c r="AA60" s="117"/>
      <c r="AB60" s="117"/>
      <c r="AC60" s="105"/>
      <c r="AE60" s="103"/>
      <c r="AF60" s="103"/>
      <c r="AG60" s="103"/>
      <c r="AH60" s="51"/>
    </row>
    <row r="61" spans="2:39" s="96" customFormat="1" ht="18" hidden="1" customHeight="1" thickBot="1" x14ac:dyDescent="0.25">
      <c r="B61" s="96">
        <v>21</v>
      </c>
      <c r="C61" s="112"/>
      <c r="D61" s="105" t="s">
        <v>79</v>
      </c>
      <c r="E61" s="109"/>
      <c r="F61" s="259"/>
      <c r="G61" s="259"/>
      <c r="H61" s="259"/>
      <c r="I61" s="259"/>
      <c r="J61" s="259"/>
      <c r="K61" s="114"/>
      <c r="L61" s="118"/>
      <c r="M61" s="115" t="s">
        <v>59</v>
      </c>
      <c r="N61" s="118"/>
      <c r="O61" s="116"/>
      <c r="P61" s="187"/>
      <c r="Q61" s="114"/>
      <c r="R61" s="259"/>
      <c r="S61" s="259"/>
      <c r="T61" s="259"/>
      <c r="U61" s="116"/>
      <c r="V61" s="259"/>
      <c r="W61" s="259"/>
      <c r="X61" s="259"/>
      <c r="Y61" s="114"/>
      <c r="Z61" s="259"/>
      <c r="AA61" s="259"/>
      <c r="AB61" s="259"/>
      <c r="AC61" s="112"/>
      <c r="AE61" s="103"/>
      <c r="AF61" s="103"/>
      <c r="AG61" s="103"/>
      <c r="AH61" s="51" t="s">
        <v>95</v>
      </c>
      <c r="AI61" s="110" t="s">
        <v>297</v>
      </c>
      <c r="AJ61" s="96" t="s">
        <v>298</v>
      </c>
      <c r="AK61" s="110" t="s">
        <v>299</v>
      </c>
      <c r="AL61" s="96" t="s">
        <v>300</v>
      </c>
      <c r="AM61" s="110" t="s">
        <v>301</v>
      </c>
    </row>
    <row r="62" spans="2:39" s="110" customFormat="1" ht="5.0999999999999996" hidden="1" customHeight="1" thickBot="1" x14ac:dyDescent="0.25">
      <c r="C62" s="189"/>
      <c r="D62" s="105"/>
      <c r="E62" s="106"/>
      <c r="F62" s="117"/>
      <c r="G62" s="117"/>
      <c r="H62" s="117"/>
      <c r="I62" s="117"/>
      <c r="J62" s="117"/>
      <c r="K62" s="114"/>
      <c r="L62" s="119"/>
      <c r="M62" s="115"/>
      <c r="N62" s="119"/>
      <c r="O62" s="116"/>
      <c r="P62" s="117"/>
      <c r="Q62" s="114"/>
      <c r="R62" s="117"/>
      <c r="S62" s="117"/>
      <c r="T62" s="117"/>
      <c r="U62" s="116"/>
      <c r="V62" s="117"/>
      <c r="W62" s="117"/>
      <c r="X62" s="117"/>
      <c r="Y62" s="114"/>
      <c r="Z62" s="117"/>
      <c r="AA62" s="117"/>
      <c r="AB62" s="117"/>
      <c r="AC62" s="105"/>
      <c r="AE62" s="103"/>
      <c r="AF62" s="103"/>
      <c r="AG62" s="103"/>
      <c r="AH62" s="51"/>
    </row>
    <row r="63" spans="2:39" s="96" customFormat="1" ht="18" hidden="1" customHeight="1" thickBot="1" x14ac:dyDescent="0.25">
      <c r="B63" s="96">
        <v>22</v>
      </c>
      <c r="C63" s="112"/>
      <c r="D63" s="105" t="s">
        <v>80</v>
      </c>
      <c r="E63" s="109"/>
      <c r="F63" s="259"/>
      <c r="G63" s="259"/>
      <c r="H63" s="259"/>
      <c r="I63" s="259"/>
      <c r="J63" s="259"/>
      <c r="K63" s="114"/>
      <c r="L63" s="118"/>
      <c r="M63" s="115" t="s">
        <v>59</v>
      </c>
      <c r="N63" s="118"/>
      <c r="O63" s="116"/>
      <c r="P63" s="187"/>
      <c r="Q63" s="114"/>
      <c r="R63" s="259"/>
      <c r="S63" s="259"/>
      <c r="T63" s="259"/>
      <c r="U63" s="116"/>
      <c r="V63" s="259"/>
      <c r="W63" s="259"/>
      <c r="X63" s="259"/>
      <c r="Y63" s="114"/>
      <c r="Z63" s="259"/>
      <c r="AA63" s="259"/>
      <c r="AB63" s="259"/>
      <c r="AC63" s="112"/>
      <c r="AE63" s="103"/>
      <c r="AF63" s="103"/>
      <c r="AG63" s="103"/>
      <c r="AH63" s="51" t="s">
        <v>95</v>
      </c>
      <c r="AI63" s="110" t="s">
        <v>297</v>
      </c>
      <c r="AJ63" s="96" t="s">
        <v>298</v>
      </c>
      <c r="AK63" s="110" t="s">
        <v>299</v>
      </c>
      <c r="AL63" s="96" t="s">
        <v>300</v>
      </c>
      <c r="AM63" s="110" t="s">
        <v>301</v>
      </c>
    </row>
    <row r="64" spans="2:39" s="110" customFormat="1" ht="5.0999999999999996" hidden="1" customHeight="1" thickBot="1" x14ac:dyDescent="0.25">
      <c r="C64" s="189"/>
      <c r="D64" s="105"/>
      <c r="E64" s="106"/>
      <c r="F64" s="117"/>
      <c r="G64" s="117"/>
      <c r="H64" s="117"/>
      <c r="I64" s="117"/>
      <c r="J64" s="117"/>
      <c r="K64" s="114"/>
      <c r="L64" s="119"/>
      <c r="M64" s="115"/>
      <c r="N64" s="119"/>
      <c r="O64" s="116"/>
      <c r="P64" s="117"/>
      <c r="Q64" s="114"/>
      <c r="R64" s="117"/>
      <c r="S64" s="117"/>
      <c r="T64" s="117"/>
      <c r="U64" s="116"/>
      <c r="V64" s="117"/>
      <c r="W64" s="117"/>
      <c r="X64" s="117"/>
      <c r="Y64" s="114"/>
      <c r="Z64" s="117"/>
      <c r="AA64" s="117"/>
      <c r="AB64" s="117"/>
      <c r="AC64" s="105"/>
      <c r="AE64" s="103"/>
      <c r="AF64" s="103"/>
      <c r="AG64" s="103"/>
      <c r="AH64" s="51"/>
    </row>
    <row r="65" spans="2:39" s="96" customFormat="1" ht="18" hidden="1" customHeight="1" thickBot="1" x14ac:dyDescent="0.25">
      <c r="B65" s="96">
        <v>23</v>
      </c>
      <c r="C65" s="112"/>
      <c r="D65" s="105" t="s">
        <v>81</v>
      </c>
      <c r="E65" s="109"/>
      <c r="F65" s="259"/>
      <c r="G65" s="259"/>
      <c r="H65" s="259"/>
      <c r="I65" s="259"/>
      <c r="J65" s="259"/>
      <c r="K65" s="114"/>
      <c r="L65" s="118"/>
      <c r="M65" s="115" t="s">
        <v>59</v>
      </c>
      <c r="N65" s="118"/>
      <c r="O65" s="116"/>
      <c r="P65" s="187"/>
      <c r="Q65" s="114"/>
      <c r="R65" s="259"/>
      <c r="S65" s="259"/>
      <c r="T65" s="259"/>
      <c r="U65" s="116"/>
      <c r="V65" s="259"/>
      <c r="W65" s="259"/>
      <c r="X65" s="259"/>
      <c r="Y65" s="114"/>
      <c r="Z65" s="259"/>
      <c r="AA65" s="259"/>
      <c r="AB65" s="259"/>
      <c r="AC65" s="112"/>
      <c r="AE65" s="103"/>
      <c r="AF65" s="103"/>
      <c r="AG65" s="103"/>
      <c r="AH65" s="51" t="s">
        <v>95</v>
      </c>
      <c r="AI65" s="110" t="s">
        <v>297</v>
      </c>
      <c r="AJ65" s="96" t="s">
        <v>298</v>
      </c>
      <c r="AK65" s="110" t="s">
        <v>299</v>
      </c>
      <c r="AL65" s="96" t="s">
        <v>300</v>
      </c>
      <c r="AM65" s="110" t="s">
        <v>301</v>
      </c>
    </row>
    <row r="66" spans="2:39" s="110" customFormat="1" ht="5.0999999999999996" hidden="1" customHeight="1" thickBot="1" x14ac:dyDescent="0.25">
      <c r="C66" s="189"/>
      <c r="D66" s="105"/>
      <c r="E66" s="106"/>
      <c r="F66" s="117"/>
      <c r="G66" s="117"/>
      <c r="H66" s="117"/>
      <c r="I66" s="117"/>
      <c r="J66" s="117"/>
      <c r="K66" s="114"/>
      <c r="L66" s="119"/>
      <c r="M66" s="115"/>
      <c r="N66" s="119"/>
      <c r="O66" s="116"/>
      <c r="P66" s="117"/>
      <c r="Q66" s="114"/>
      <c r="R66" s="117"/>
      <c r="S66" s="117"/>
      <c r="T66" s="117"/>
      <c r="U66" s="116"/>
      <c r="V66" s="117"/>
      <c r="W66" s="117"/>
      <c r="X66" s="117"/>
      <c r="Y66" s="114"/>
      <c r="Z66" s="117"/>
      <c r="AA66" s="117"/>
      <c r="AB66" s="117"/>
      <c r="AC66" s="105"/>
      <c r="AE66" s="103"/>
      <c r="AF66" s="103"/>
      <c r="AG66" s="103"/>
      <c r="AH66" s="51"/>
    </row>
    <row r="67" spans="2:39" s="96" customFormat="1" ht="18" hidden="1" customHeight="1" thickBot="1" x14ac:dyDescent="0.25">
      <c r="B67" s="96">
        <v>24</v>
      </c>
      <c r="C67" s="112"/>
      <c r="D67" s="105" t="s">
        <v>82</v>
      </c>
      <c r="E67" s="109"/>
      <c r="F67" s="259"/>
      <c r="G67" s="259"/>
      <c r="H67" s="259"/>
      <c r="I67" s="259"/>
      <c r="J67" s="259"/>
      <c r="K67" s="114"/>
      <c r="L67" s="118"/>
      <c r="M67" s="115" t="s">
        <v>59</v>
      </c>
      <c r="N67" s="118"/>
      <c r="O67" s="116"/>
      <c r="P67" s="187"/>
      <c r="Q67" s="114"/>
      <c r="R67" s="259"/>
      <c r="S67" s="259"/>
      <c r="T67" s="259"/>
      <c r="U67" s="116"/>
      <c r="V67" s="259"/>
      <c r="W67" s="259"/>
      <c r="X67" s="259"/>
      <c r="Y67" s="114"/>
      <c r="Z67" s="259"/>
      <c r="AA67" s="259"/>
      <c r="AB67" s="259"/>
      <c r="AC67" s="112"/>
      <c r="AE67" s="103"/>
      <c r="AF67" s="103"/>
      <c r="AG67" s="103"/>
      <c r="AH67" s="51" t="s">
        <v>95</v>
      </c>
      <c r="AI67" s="110" t="s">
        <v>297</v>
      </c>
      <c r="AJ67" s="96" t="s">
        <v>298</v>
      </c>
      <c r="AK67" s="110" t="s">
        <v>299</v>
      </c>
      <c r="AL67" s="96" t="s">
        <v>300</v>
      </c>
      <c r="AM67" s="110" t="s">
        <v>301</v>
      </c>
    </row>
    <row r="68" spans="2:39" s="110" customFormat="1" ht="5.0999999999999996" hidden="1" customHeight="1" thickBot="1" x14ac:dyDescent="0.25">
      <c r="C68" s="189"/>
      <c r="D68" s="105"/>
      <c r="E68" s="106"/>
      <c r="F68" s="117"/>
      <c r="G68" s="117"/>
      <c r="H68" s="117"/>
      <c r="I68" s="117"/>
      <c r="J68" s="117"/>
      <c r="K68" s="114"/>
      <c r="L68" s="119"/>
      <c r="M68" s="115"/>
      <c r="N68" s="119"/>
      <c r="O68" s="116"/>
      <c r="P68" s="117"/>
      <c r="Q68" s="114"/>
      <c r="R68" s="117"/>
      <c r="S68" s="117"/>
      <c r="T68" s="117"/>
      <c r="U68" s="116"/>
      <c r="V68" s="117"/>
      <c r="W68" s="117"/>
      <c r="X68" s="117"/>
      <c r="Y68" s="114"/>
      <c r="Z68" s="117"/>
      <c r="AA68" s="117"/>
      <c r="AB68" s="117"/>
      <c r="AC68" s="105"/>
      <c r="AE68" s="103"/>
      <c r="AF68" s="103"/>
      <c r="AG68" s="103"/>
      <c r="AH68" s="51"/>
    </row>
    <row r="69" spans="2:39" s="96" customFormat="1" ht="18" hidden="1" customHeight="1" thickBot="1" x14ac:dyDescent="0.25">
      <c r="B69" s="96">
        <v>25</v>
      </c>
      <c r="C69" s="112"/>
      <c r="D69" s="105" t="s">
        <v>83</v>
      </c>
      <c r="E69" s="109"/>
      <c r="F69" s="259"/>
      <c r="G69" s="259"/>
      <c r="H69" s="259"/>
      <c r="I69" s="259"/>
      <c r="J69" s="259"/>
      <c r="K69" s="114"/>
      <c r="L69" s="118"/>
      <c r="M69" s="115" t="s">
        <v>59</v>
      </c>
      <c r="N69" s="118"/>
      <c r="O69" s="116"/>
      <c r="P69" s="187"/>
      <c r="Q69" s="114"/>
      <c r="R69" s="259"/>
      <c r="S69" s="259"/>
      <c r="T69" s="259"/>
      <c r="U69" s="116"/>
      <c r="V69" s="259"/>
      <c r="W69" s="259"/>
      <c r="X69" s="259"/>
      <c r="Y69" s="114"/>
      <c r="Z69" s="259"/>
      <c r="AA69" s="259"/>
      <c r="AB69" s="259"/>
      <c r="AC69" s="112"/>
      <c r="AE69" s="103"/>
      <c r="AF69" s="103"/>
      <c r="AG69" s="103"/>
      <c r="AH69" s="51" t="s">
        <v>95</v>
      </c>
      <c r="AI69" s="110" t="s">
        <v>297</v>
      </c>
      <c r="AJ69" s="96" t="s">
        <v>298</v>
      </c>
      <c r="AK69" s="110" t="s">
        <v>299</v>
      </c>
      <c r="AL69" s="96" t="s">
        <v>300</v>
      </c>
      <c r="AM69" s="110" t="s">
        <v>301</v>
      </c>
    </row>
    <row r="70" spans="2:39" s="110" customFormat="1" ht="5.0999999999999996" hidden="1" customHeight="1" thickBot="1" x14ac:dyDescent="0.25">
      <c r="C70" s="189"/>
      <c r="D70" s="105"/>
      <c r="E70" s="106"/>
      <c r="F70" s="117"/>
      <c r="G70" s="117"/>
      <c r="H70" s="117"/>
      <c r="I70" s="117"/>
      <c r="J70" s="117"/>
      <c r="K70" s="114"/>
      <c r="L70" s="119"/>
      <c r="M70" s="115"/>
      <c r="N70" s="119"/>
      <c r="O70" s="116"/>
      <c r="P70" s="117"/>
      <c r="Q70" s="114"/>
      <c r="R70" s="117"/>
      <c r="S70" s="117"/>
      <c r="T70" s="117"/>
      <c r="U70" s="116"/>
      <c r="V70" s="117"/>
      <c r="W70" s="117"/>
      <c r="X70" s="117"/>
      <c r="Y70" s="114"/>
      <c r="Z70" s="117"/>
      <c r="AA70" s="117"/>
      <c r="AB70" s="117"/>
      <c r="AC70" s="105"/>
      <c r="AE70" s="103"/>
      <c r="AF70" s="103"/>
      <c r="AG70" s="103"/>
      <c r="AH70" s="51"/>
    </row>
    <row r="71" spans="2:39" s="96" customFormat="1" ht="18" hidden="1" customHeight="1" thickBot="1" x14ac:dyDescent="0.25">
      <c r="B71" s="96">
        <v>26</v>
      </c>
      <c r="C71" s="112"/>
      <c r="D71" s="105" t="s">
        <v>84</v>
      </c>
      <c r="E71" s="109"/>
      <c r="F71" s="259"/>
      <c r="G71" s="259"/>
      <c r="H71" s="259"/>
      <c r="I71" s="259"/>
      <c r="J71" s="259"/>
      <c r="K71" s="114"/>
      <c r="L71" s="118"/>
      <c r="M71" s="115" t="s">
        <v>59</v>
      </c>
      <c r="N71" s="118"/>
      <c r="O71" s="116"/>
      <c r="P71" s="187"/>
      <c r="Q71" s="114"/>
      <c r="R71" s="259"/>
      <c r="S71" s="259"/>
      <c r="T71" s="259"/>
      <c r="U71" s="116"/>
      <c r="V71" s="259"/>
      <c r="W71" s="259"/>
      <c r="X71" s="259"/>
      <c r="Y71" s="114"/>
      <c r="Z71" s="259"/>
      <c r="AA71" s="259"/>
      <c r="AB71" s="259"/>
      <c r="AC71" s="112"/>
      <c r="AE71" s="103"/>
      <c r="AF71" s="103"/>
      <c r="AG71" s="103"/>
      <c r="AH71" s="51" t="s">
        <v>95</v>
      </c>
      <c r="AI71" s="110" t="s">
        <v>297</v>
      </c>
      <c r="AJ71" s="96" t="s">
        <v>298</v>
      </c>
      <c r="AK71" s="110" t="s">
        <v>299</v>
      </c>
      <c r="AL71" s="96" t="s">
        <v>300</v>
      </c>
      <c r="AM71" s="110" t="s">
        <v>301</v>
      </c>
    </row>
    <row r="72" spans="2:39" s="110" customFormat="1" ht="5.0999999999999996" hidden="1" customHeight="1" thickBot="1" x14ac:dyDescent="0.25">
      <c r="C72" s="189"/>
      <c r="D72" s="105"/>
      <c r="E72" s="106"/>
      <c r="F72" s="117"/>
      <c r="G72" s="117"/>
      <c r="H72" s="117"/>
      <c r="I72" s="117"/>
      <c r="J72" s="117"/>
      <c r="K72" s="114"/>
      <c r="L72" s="119"/>
      <c r="M72" s="115"/>
      <c r="N72" s="119"/>
      <c r="O72" s="116"/>
      <c r="P72" s="117"/>
      <c r="Q72" s="114"/>
      <c r="R72" s="117"/>
      <c r="S72" s="117"/>
      <c r="T72" s="117"/>
      <c r="U72" s="116"/>
      <c r="V72" s="117"/>
      <c r="W72" s="117"/>
      <c r="X72" s="117"/>
      <c r="Y72" s="114"/>
      <c r="Z72" s="117"/>
      <c r="AA72" s="117"/>
      <c r="AB72" s="117"/>
      <c r="AC72" s="105"/>
      <c r="AE72" s="103"/>
      <c r="AF72" s="103"/>
      <c r="AG72" s="103"/>
      <c r="AH72" s="51"/>
    </row>
    <row r="73" spans="2:39" s="96" customFormat="1" ht="18" hidden="1" customHeight="1" thickBot="1" x14ac:dyDescent="0.25">
      <c r="B73" s="96">
        <v>27</v>
      </c>
      <c r="C73" s="112"/>
      <c r="D73" s="105" t="s">
        <v>85</v>
      </c>
      <c r="E73" s="109"/>
      <c r="F73" s="259"/>
      <c r="G73" s="259"/>
      <c r="H73" s="259"/>
      <c r="I73" s="259"/>
      <c r="J73" s="259"/>
      <c r="K73" s="114"/>
      <c r="L73" s="118"/>
      <c r="M73" s="115" t="s">
        <v>59</v>
      </c>
      <c r="N73" s="118"/>
      <c r="O73" s="116"/>
      <c r="P73" s="187"/>
      <c r="Q73" s="114"/>
      <c r="R73" s="259"/>
      <c r="S73" s="259"/>
      <c r="T73" s="259"/>
      <c r="U73" s="116"/>
      <c r="V73" s="259"/>
      <c r="W73" s="259"/>
      <c r="X73" s="259"/>
      <c r="Y73" s="114"/>
      <c r="Z73" s="259"/>
      <c r="AA73" s="259"/>
      <c r="AB73" s="259"/>
      <c r="AC73" s="112"/>
      <c r="AE73" s="103"/>
      <c r="AF73" s="103"/>
      <c r="AG73" s="103"/>
      <c r="AH73" s="51" t="s">
        <v>95</v>
      </c>
      <c r="AI73" s="110" t="s">
        <v>297</v>
      </c>
      <c r="AJ73" s="96" t="s">
        <v>298</v>
      </c>
      <c r="AK73" s="110" t="s">
        <v>299</v>
      </c>
      <c r="AL73" s="96" t="s">
        <v>300</v>
      </c>
      <c r="AM73" s="110" t="s">
        <v>301</v>
      </c>
    </row>
    <row r="74" spans="2:39" s="110" customFormat="1" ht="5.0999999999999996" hidden="1" customHeight="1" thickBot="1" x14ac:dyDescent="0.25">
      <c r="C74" s="189"/>
      <c r="D74" s="105"/>
      <c r="E74" s="106"/>
      <c r="F74" s="117"/>
      <c r="G74" s="117"/>
      <c r="H74" s="117"/>
      <c r="I74" s="117"/>
      <c r="J74" s="117"/>
      <c r="K74" s="114"/>
      <c r="L74" s="119"/>
      <c r="M74" s="115"/>
      <c r="N74" s="119"/>
      <c r="O74" s="116"/>
      <c r="P74" s="117"/>
      <c r="Q74" s="114"/>
      <c r="R74" s="117"/>
      <c r="S74" s="117"/>
      <c r="T74" s="117"/>
      <c r="U74" s="116"/>
      <c r="V74" s="117"/>
      <c r="W74" s="117"/>
      <c r="X74" s="117"/>
      <c r="Y74" s="114"/>
      <c r="Z74" s="117"/>
      <c r="AA74" s="117"/>
      <c r="AB74" s="117"/>
      <c r="AC74" s="105"/>
      <c r="AE74" s="103"/>
      <c r="AF74" s="103"/>
      <c r="AG74" s="103"/>
      <c r="AH74" s="51"/>
    </row>
    <row r="75" spans="2:39" s="96" customFormat="1" ht="18" hidden="1" customHeight="1" thickBot="1" x14ac:dyDescent="0.25">
      <c r="B75" s="96">
        <v>28</v>
      </c>
      <c r="C75" s="112"/>
      <c r="D75" s="105" t="s">
        <v>86</v>
      </c>
      <c r="E75" s="109"/>
      <c r="F75" s="259"/>
      <c r="G75" s="259"/>
      <c r="H75" s="259"/>
      <c r="I75" s="259"/>
      <c r="J75" s="259"/>
      <c r="K75" s="114"/>
      <c r="L75" s="118"/>
      <c r="M75" s="115" t="s">
        <v>59</v>
      </c>
      <c r="N75" s="118"/>
      <c r="O75" s="116"/>
      <c r="P75" s="187"/>
      <c r="Q75" s="114"/>
      <c r="R75" s="259"/>
      <c r="S75" s="259"/>
      <c r="T75" s="259"/>
      <c r="U75" s="116"/>
      <c r="V75" s="259"/>
      <c r="W75" s="259"/>
      <c r="X75" s="259"/>
      <c r="Y75" s="114"/>
      <c r="Z75" s="259"/>
      <c r="AA75" s="259"/>
      <c r="AB75" s="259"/>
      <c r="AC75" s="112"/>
      <c r="AE75" s="103"/>
      <c r="AF75" s="103"/>
      <c r="AG75" s="103"/>
      <c r="AH75" s="51" t="s">
        <v>95</v>
      </c>
      <c r="AI75" s="110" t="s">
        <v>297</v>
      </c>
      <c r="AJ75" s="96" t="s">
        <v>298</v>
      </c>
      <c r="AK75" s="110" t="s">
        <v>299</v>
      </c>
      <c r="AL75" s="96" t="s">
        <v>300</v>
      </c>
      <c r="AM75" s="110" t="s">
        <v>301</v>
      </c>
    </row>
    <row r="76" spans="2:39" s="110" customFormat="1" ht="5.0999999999999996" hidden="1" customHeight="1" thickBot="1" x14ac:dyDescent="0.25">
      <c r="C76" s="189"/>
      <c r="D76" s="105"/>
      <c r="E76" s="106"/>
      <c r="F76" s="117"/>
      <c r="G76" s="117"/>
      <c r="H76" s="117"/>
      <c r="I76" s="117"/>
      <c r="J76" s="117"/>
      <c r="K76" s="114"/>
      <c r="L76" s="119"/>
      <c r="M76" s="115"/>
      <c r="N76" s="119"/>
      <c r="O76" s="116"/>
      <c r="P76" s="117"/>
      <c r="Q76" s="114"/>
      <c r="R76" s="117"/>
      <c r="S76" s="117"/>
      <c r="T76" s="117"/>
      <c r="U76" s="116"/>
      <c r="V76" s="117"/>
      <c r="W76" s="117"/>
      <c r="X76" s="117"/>
      <c r="Y76" s="114"/>
      <c r="Z76" s="117"/>
      <c r="AA76" s="117"/>
      <c r="AB76" s="117"/>
      <c r="AC76" s="105"/>
      <c r="AE76" s="103"/>
      <c r="AF76" s="103"/>
      <c r="AG76" s="103"/>
      <c r="AH76" s="51"/>
    </row>
    <row r="77" spans="2:39" s="96" customFormat="1" ht="18" hidden="1" customHeight="1" thickBot="1" x14ac:dyDescent="0.25">
      <c r="B77" s="96">
        <v>29</v>
      </c>
      <c r="C77" s="112"/>
      <c r="D77" s="105" t="s">
        <v>87</v>
      </c>
      <c r="E77" s="109"/>
      <c r="F77" s="259"/>
      <c r="G77" s="259"/>
      <c r="H77" s="259"/>
      <c r="I77" s="259"/>
      <c r="J77" s="259"/>
      <c r="K77" s="114"/>
      <c r="L77" s="118"/>
      <c r="M77" s="115" t="s">
        <v>59</v>
      </c>
      <c r="N77" s="118"/>
      <c r="O77" s="116"/>
      <c r="P77" s="187"/>
      <c r="Q77" s="114"/>
      <c r="R77" s="259"/>
      <c r="S77" s="259"/>
      <c r="T77" s="259"/>
      <c r="U77" s="116"/>
      <c r="V77" s="259"/>
      <c r="W77" s="259"/>
      <c r="X77" s="259"/>
      <c r="Y77" s="114"/>
      <c r="Z77" s="259"/>
      <c r="AA77" s="259"/>
      <c r="AB77" s="259"/>
      <c r="AC77" s="112"/>
      <c r="AE77" s="103"/>
      <c r="AF77" s="103"/>
      <c r="AG77" s="103"/>
      <c r="AH77" s="51" t="s">
        <v>95</v>
      </c>
      <c r="AI77" s="110" t="s">
        <v>297</v>
      </c>
      <c r="AJ77" s="96" t="s">
        <v>298</v>
      </c>
      <c r="AK77" s="110" t="s">
        <v>299</v>
      </c>
      <c r="AL77" s="96" t="s">
        <v>300</v>
      </c>
      <c r="AM77" s="110" t="s">
        <v>301</v>
      </c>
    </row>
    <row r="78" spans="2:39" s="110" customFormat="1" ht="5.0999999999999996" hidden="1" customHeight="1" thickBot="1" x14ac:dyDescent="0.25">
      <c r="C78" s="189"/>
      <c r="D78" s="105"/>
      <c r="E78" s="106"/>
      <c r="F78" s="117"/>
      <c r="G78" s="117"/>
      <c r="H78" s="117"/>
      <c r="I78" s="117"/>
      <c r="J78" s="117"/>
      <c r="K78" s="114"/>
      <c r="L78" s="119"/>
      <c r="M78" s="115"/>
      <c r="N78" s="119"/>
      <c r="O78" s="116"/>
      <c r="P78" s="117"/>
      <c r="Q78" s="114"/>
      <c r="R78" s="117"/>
      <c r="S78" s="117"/>
      <c r="T78" s="117"/>
      <c r="U78" s="116"/>
      <c r="V78" s="117"/>
      <c r="W78" s="117"/>
      <c r="X78" s="117"/>
      <c r="Y78" s="114"/>
      <c r="Z78" s="117"/>
      <c r="AA78" s="117"/>
      <c r="AB78" s="117"/>
      <c r="AC78" s="105"/>
      <c r="AE78" s="103"/>
      <c r="AF78" s="103"/>
      <c r="AG78" s="103"/>
      <c r="AH78" s="51"/>
    </row>
    <row r="79" spans="2:39" s="96" customFormat="1" ht="18" hidden="1" customHeight="1" thickBot="1" x14ac:dyDescent="0.25">
      <c r="B79" s="96">
        <v>30</v>
      </c>
      <c r="C79" s="112"/>
      <c r="D79" s="105" t="s">
        <v>88</v>
      </c>
      <c r="E79" s="109"/>
      <c r="F79" s="259"/>
      <c r="G79" s="259"/>
      <c r="H79" s="259"/>
      <c r="I79" s="259"/>
      <c r="J79" s="259"/>
      <c r="K79" s="114"/>
      <c r="L79" s="118"/>
      <c r="M79" s="115" t="s">
        <v>59</v>
      </c>
      <c r="N79" s="118"/>
      <c r="O79" s="116"/>
      <c r="P79" s="187"/>
      <c r="Q79" s="114"/>
      <c r="R79" s="259"/>
      <c r="S79" s="259"/>
      <c r="T79" s="259"/>
      <c r="U79" s="116"/>
      <c r="V79" s="259"/>
      <c r="W79" s="259"/>
      <c r="X79" s="259"/>
      <c r="Y79" s="114"/>
      <c r="Z79" s="259"/>
      <c r="AA79" s="259"/>
      <c r="AB79" s="259"/>
      <c r="AC79" s="112"/>
      <c r="AE79" s="103"/>
      <c r="AF79" s="103"/>
      <c r="AG79" s="103"/>
      <c r="AH79" s="51" t="s">
        <v>95</v>
      </c>
      <c r="AI79" s="110" t="s">
        <v>297</v>
      </c>
      <c r="AJ79" s="96" t="s">
        <v>298</v>
      </c>
      <c r="AK79" s="110" t="s">
        <v>299</v>
      </c>
      <c r="AL79" s="96" t="s">
        <v>300</v>
      </c>
      <c r="AM79" s="110" t="s">
        <v>301</v>
      </c>
    </row>
    <row r="80" spans="2:39" s="96" customFormat="1" ht="15" hidden="1" x14ac:dyDescent="0.2">
      <c r="C80" s="112"/>
      <c r="D80" s="112"/>
      <c r="E80" s="109"/>
      <c r="F80" s="109"/>
      <c r="G80" s="109"/>
      <c r="H80" s="109"/>
      <c r="I80" s="109"/>
      <c r="J80" s="109"/>
      <c r="K80" s="109"/>
      <c r="L80" s="109"/>
      <c r="M80" s="190"/>
      <c r="N80" s="109"/>
      <c r="O80" s="109"/>
      <c r="P80" s="109"/>
      <c r="Q80" s="109"/>
      <c r="R80" s="109"/>
      <c r="S80" s="109"/>
      <c r="T80" s="109"/>
      <c r="U80" s="109"/>
      <c r="V80" s="109"/>
      <c r="W80" s="109"/>
      <c r="X80" s="109"/>
      <c r="Y80" s="109"/>
      <c r="Z80" s="109"/>
      <c r="AA80" s="189"/>
      <c r="AB80" s="109"/>
      <c r="AC80" s="109"/>
      <c r="AD80" s="110"/>
      <c r="AE80" s="103"/>
      <c r="AF80" s="103"/>
      <c r="AG80" s="103"/>
      <c r="AH80" s="56"/>
    </row>
    <row r="81" spans="2:46" s="96" customFormat="1" ht="15" hidden="1" x14ac:dyDescent="0.2">
      <c r="C81" s="112"/>
      <c r="D81" s="112"/>
      <c r="E81" s="109"/>
      <c r="F81" s="109"/>
      <c r="G81" s="109"/>
      <c r="H81" s="109"/>
      <c r="I81" s="109"/>
      <c r="J81" s="109"/>
      <c r="K81" s="109"/>
      <c r="L81" s="109"/>
      <c r="M81" s="190"/>
      <c r="N81" s="109"/>
      <c r="O81" s="109"/>
      <c r="P81" s="109"/>
      <c r="Q81" s="109"/>
      <c r="R81" s="109"/>
      <c r="S81" s="109"/>
      <c r="T81" s="109"/>
      <c r="U81" s="109"/>
      <c r="V81" s="109"/>
      <c r="W81" s="109"/>
      <c r="X81" s="109"/>
      <c r="Y81" s="109"/>
      <c r="Z81" s="258" t="s">
        <v>89</v>
      </c>
      <c r="AA81" s="258"/>
      <c r="AB81" s="258"/>
      <c r="AC81" s="109"/>
      <c r="AD81" s="110"/>
      <c r="AE81" s="103"/>
      <c r="AF81" s="103"/>
      <c r="AG81" s="103"/>
      <c r="AH81" s="56"/>
    </row>
    <row r="82" spans="2:46" s="96" customFormat="1" ht="24.6" hidden="1" customHeight="1" x14ac:dyDescent="0.2">
      <c r="C82" s="112"/>
      <c r="D82" s="112"/>
      <c r="E82" s="109"/>
      <c r="F82" s="109"/>
      <c r="G82" s="109"/>
      <c r="H82" s="109"/>
      <c r="I82" s="109"/>
      <c r="J82" s="109"/>
      <c r="K82" s="109"/>
      <c r="L82" s="109"/>
      <c r="M82" s="190"/>
      <c r="N82" s="109"/>
      <c r="O82" s="109"/>
      <c r="P82" s="109"/>
      <c r="Q82" s="109"/>
      <c r="R82" s="109"/>
      <c r="S82" s="109"/>
      <c r="T82" s="109"/>
      <c r="U82" s="109"/>
      <c r="V82" s="109"/>
      <c r="W82" s="109"/>
      <c r="X82" s="109"/>
      <c r="Y82" s="109"/>
      <c r="Z82" s="109"/>
      <c r="AA82" s="189"/>
      <c r="AB82" s="109"/>
      <c r="AC82" s="109"/>
      <c r="AD82" s="110"/>
      <c r="AE82" s="103"/>
      <c r="AF82" s="103"/>
      <c r="AG82" s="103"/>
      <c r="AH82" s="56"/>
    </row>
    <row r="83" spans="2:46" s="96" customFormat="1" ht="15" hidden="1" x14ac:dyDescent="0.2">
      <c r="E83" s="97"/>
      <c r="I83" s="98"/>
      <c r="AP83" s="110"/>
      <c r="AQ83" s="103"/>
      <c r="AR83" s="103"/>
      <c r="AS83" s="103"/>
      <c r="AT83" s="56"/>
    </row>
    <row r="84" spans="2:46" s="96" customFormat="1" ht="5.0999999999999996" customHeight="1" x14ac:dyDescent="0.2">
      <c r="C84" s="124"/>
      <c r="D84" s="125"/>
      <c r="E84" s="126"/>
      <c r="F84" s="124"/>
      <c r="G84" s="124"/>
      <c r="H84" s="124"/>
      <c r="I84" s="127"/>
      <c r="J84" s="124"/>
      <c r="K84" s="124"/>
      <c r="L84" s="124"/>
      <c r="M84" s="124"/>
      <c r="N84" s="124"/>
      <c r="O84" s="124"/>
      <c r="P84" s="124"/>
      <c r="Q84" s="124"/>
      <c r="R84" s="124"/>
      <c r="S84" s="124"/>
      <c r="T84" s="124"/>
      <c r="U84" s="124"/>
      <c r="V84" s="124"/>
      <c r="W84" s="124"/>
      <c r="AP84" s="110"/>
      <c r="AQ84" s="103"/>
      <c r="AR84" s="103"/>
      <c r="AS84" s="103"/>
      <c r="AT84" s="56"/>
    </row>
    <row r="85" spans="2:46" s="96" customFormat="1" ht="15" x14ac:dyDescent="0.2">
      <c r="C85" s="124" t="s">
        <v>307</v>
      </c>
      <c r="D85" s="124"/>
      <c r="E85" s="128"/>
      <c r="F85" s="124"/>
      <c r="G85" s="124"/>
      <c r="H85" s="124"/>
      <c r="I85" s="127"/>
      <c r="J85" s="124"/>
      <c r="K85" s="124"/>
      <c r="L85" s="124"/>
      <c r="M85" s="124"/>
      <c r="N85" s="124"/>
      <c r="O85" s="124"/>
      <c r="P85" s="124"/>
      <c r="Q85" s="124"/>
      <c r="R85" s="124"/>
      <c r="S85" s="124"/>
      <c r="T85" s="124"/>
      <c r="U85" s="124"/>
      <c r="V85" s="124"/>
      <c r="W85" s="124"/>
      <c r="AP85" s="110"/>
      <c r="AQ85" s="103"/>
      <c r="AR85" s="103"/>
      <c r="AS85" s="103"/>
      <c r="AT85" s="56"/>
    </row>
    <row r="86" spans="2:46" s="96" customFormat="1" ht="5.0999999999999996" customHeight="1" x14ac:dyDescent="0.2">
      <c r="C86" s="124"/>
      <c r="D86" s="125"/>
      <c r="E86" s="126"/>
      <c r="F86" s="124"/>
      <c r="G86" s="124"/>
      <c r="H86" s="124"/>
      <c r="I86" s="127"/>
      <c r="J86" s="124"/>
      <c r="K86" s="124"/>
      <c r="L86" s="124"/>
      <c r="M86" s="124"/>
      <c r="N86" s="124"/>
      <c r="O86" s="124"/>
      <c r="P86" s="124"/>
      <c r="Q86" s="124"/>
      <c r="R86" s="124"/>
      <c r="S86" s="124"/>
      <c r="T86" s="124"/>
      <c r="U86" s="124"/>
      <c r="V86" s="124"/>
      <c r="W86" s="124"/>
      <c r="AP86" s="110"/>
      <c r="AQ86" s="103"/>
      <c r="AR86" s="103"/>
      <c r="AS86" s="103"/>
      <c r="AT86" s="56"/>
    </row>
    <row r="87" spans="2:46" s="101" customFormat="1" ht="15" x14ac:dyDescent="0.2">
      <c r="C87" s="129"/>
      <c r="D87" s="69" t="s">
        <v>90</v>
      </c>
      <c r="E87" s="128"/>
      <c r="F87" s="129"/>
      <c r="G87" s="129"/>
      <c r="H87" s="129"/>
      <c r="I87" s="127"/>
      <c r="J87" s="129"/>
      <c r="K87" s="129"/>
      <c r="L87" s="129"/>
      <c r="M87" s="129"/>
      <c r="N87" s="129"/>
      <c r="O87" s="129"/>
      <c r="P87" s="129"/>
      <c r="Q87" s="129"/>
      <c r="R87" s="129"/>
      <c r="S87" s="129"/>
      <c r="T87" s="129"/>
      <c r="U87" s="129"/>
      <c r="V87" s="129"/>
      <c r="W87" s="129"/>
      <c r="X87" s="96"/>
      <c r="Y87" s="96"/>
      <c r="Z87" s="96"/>
      <c r="AA87" s="96"/>
      <c r="AB87" s="96"/>
      <c r="AC87" s="96"/>
      <c r="AD87" s="96"/>
      <c r="AE87" s="96"/>
      <c r="AF87" s="96"/>
      <c r="AG87" s="96"/>
      <c r="AH87" s="96"/>
      <c r="AI87" s="96"/>
      <c r="AJ87" s="96"/>
      <c r="AK87" s="96"/>
      <c r="AL87" s="96"/>
      <c r="AM87" s="96"/>
      <c r="AN87" s="96"/>
      <c r="AO87" s="96"/>
      <c r="AQ87" s="103"/>
      <c r="AR87" s="103"/>
      <c r="AS87" s="103"/>
      <c r="AT87" s="51"/>
    </row>
    <row r="88" spans="2:46" s="101" customFormat="1" ht="6" customHeight="1" x14ac:dyDescent="0.2">
      <c r="C88" s="129"/>
      <c r="D88" s="69"/>
      <c r="E88" s="128"/>
      <c r="F88" s="129"/>
      <c r="G88" s="129"/>
      <c r="H88" s="129"/>
      <c r="I88" s="127"/>
      <c r="J88" s="129"/>
      <c r="K88" s="129"/>
      <c r="L88" s="129"/>
      <c r="M88" s="129"/>
      <c r="N88" s="129"/>
      <c r="O88" s="129"/>
      <c r="P88" s="129"/>
      <c r="Q88" s="129"/>
      <c r="R88" s="129"/>
      <c r="S88" s="129"/>
      <c r="T88" s="129"/>
      <c r="U88" s="129"/>
      <c r="V88" s="129"/>
      <c r="W88" s="129"/>
      <c r="X88" s="96"/>
      <c r="Y88" s="96"/>
      <c r="Z88" s="96"/>
      <c r="AA88" s="96"/>
      <c r="AB88" s="96"/>
      <c r="AC88" s="96"/>
      <c r="AD88" s="96"/>
      <c r="AE88" s="96"/>
      <c r="AF88" s="96"/>
      <c r="AG88" s="96"/>
      <c r="AH88" s="96"/>
      <c r="AI88" s="96"/>
      <c r="AJ88" s="96"/>
      <c r="AK88" s="96"/>
      <c r="AL88" s="96"/>
      <c r="AM88" s="96"/>
      <c r="AN88" s="96"/>
      <c r="AO88" s="96"/>
      <c r="AQ88" s="103"/>
      <c r="AR88" s="103"/>
      <c r="AS88" s="103"/>
      <c r="AT88" s="51"/>
    </row>
    <row r="89" spans="2:46" s="96" customFormat="1" ht="7.2" customHeight="1" x14ac:dyDescent="0.2">
      <c r="C89" s="124"/>
      <c r="D89" s="124"/>
      <c r="E89" s="128"/>
      <c r="F89" s="128"/>
      <c r="G89" s="128"/>
      <c r="H89" s="128"/>
      <c r="I89" s="127"/>
      <c r="J89" s="124"/>
      <c r="K89" s="124"/>
      <c r="L89" s="124"/>
      <c r="M89" s="124"/>
      <c r="N89" s="124"/>
      <c r="O89" s="124"/>
      <c r="P89" s="124"/>
      <c r="Q89" s="124"/>
      <c r="R89" s="124"/>
      <c r="S89" s="124"/>
      <c r="T89" s="124"/>
      <c r="U89" s="124"/>
      <c r="V89" s="124"/>
      <c r="W89" s="124"/>
      <c r="AP89" s="110"/>
      <c r="AQ89" s="103"/>
      <c r="AR89" s="103"/>
      <c r="AS89" s="103"/>
      <c r="AT89" s="56"/>
    </row>
    <row r="90" spans="2:46" s="51" customFormat="1" ht="17.399999999999999" customHeight="1" x14ac:dyDescent="0.2">
      <c r="B90" s="184"/>
      <c r="C90" s="67"/>
      <c r="D90" s="243" t="s">
        <v>275</v>
      </c>
      <c r="E90" s="244"/>
      <c r="F90" s="244"/>
      <c r="G90" s="244"/>
      <c r="H90" s="244"/>
      <c r="I90" s="244"/>
      <c r="J90" s="244"/>
      <c r="K90" s="244"/>
      <c r="L90" s="244"/>
      <c r="M90" s="244"/>
      <c r="N90" s="244"/>
      <c r="O90" s="244"/>
      <c r="P90" s="244"/>
      <c r="Q90" s="244"/>
      <c r="R90" s="244"/>
      <c r="S90" s="244"/>
      <c r="T90" s="244"/>
      <c r="U90" s="244"/>
      <c r="V90" s="244"/>
      <c r="W90" s="184"/>
      <c r="Y90" s="96"/>
      <c r="Z90" s="96"/>
      <c r="AA90" s="185"/>
    </row>
    <row r="91" spans="2:46" s="51" customFormat="1" ht="5.0999999999999996" customHeight="1" x14ac:dyDescent="0.2">
      <c r="B91" s="184"/>
      <c r="C91" s="67"/>
      <c r="D91" s="184"/>
      <c r="E91" s="67"/>
      <c r="F91" s="67"/>
      <c r="G91" s="184"/>
      <c r="H91" s="184"/>
      <c r="I91" s="184"/>
      <c r="J91" s="184"/>
      <c r="K91" s="184"/>
      <c r="L91" s="184"/>
      <c r="M91" s="184"/>
      <c r="N91" s="184"/>
      <c r="O91" s="184"/>
      <c r="P91" s="184"/>
      <c r="Q91" s="184"/>
      <c r="R91" s="184"/>
      <c r="S91" s="184"/>
      <c r="T91" s="184"/>
      <c r="U91" s="184"/>
      <c r="V91" s="184"/>
      <c r="W91" s="184"/>
      <c r="Y91" s="96"/>
      <c r="Z91" s="96"/>
      <c r="AA91" s="185"/>
    </row>
    <row r="92" spans="2:46" s="51" customFormat="1" ht="28.2" hidden="1" customHeight="1" x14ac:dyDescent="0.2">
      <c r="B92" s="184"/>
      <c r="C92" s="67"/>
      <c r="D92" s="237" t="s">
        <v>91</v>
      </c>
      <c r="E92" s="237"/>
      <c r="F92" s="237"/>
      <c r="G92" s="237"/>
      <c r="H92" s="237"/>
      <c r="I92" s="237"/>
      <c r="J92" s="237"/>
      <c r="K92" s="237"/>
      <c r="L92" s="237"/>
      <c r="M92" s="237"/>
      <c r="N92" s="237"/>
      <c r="O92" s="237"/>
      <c r="P92" s="237"/>
      <c r="Q92" s="237"/>
      <c r="R92" s="237"/>
      <c r="S92" s="237"/>
      <c r="T92" s="237"/>
      <c r="U92" s="237"/>
      <c r="V92" s="237"/>
      <c r="W92" s="184"/>
      <c r="Y92" s="96"/>
      <c r="Z92" s="96"/>
      <c r="AA92" s="185"/>
    </row>
    <row r="93" spans="2:46" s="51" customFormat="1" ht="10.8" customHeight="1" x14ac:dyDescent="0.2">
      <c r="B93" s="184"/>
      <c r="C93" s="67"/>
      <c r="D93" s="184"/>
      <c r="E93" s="67"/>
      <c r="F93" s="67"/>
      <c r="G93" s="184"/>
      <c r="H93" s="184"/>
      <c r="I93" s="184"/>
      <c r="J93" s="184"/>
      <c r="K93" s="184"/>
      <c r="L93" s="184"/>
      <c r="M93" s="184"/>
      <c r="N93" s="184"/>
      <c r="O93" s="184"/>
      <c r="P93" s="184"/>
      <c r="Q93" s="184"/>
      <c r="R93" s="184"/>
      <c r="S93" s="184"/>
      <c r="T93" s="184"/>
      <c r="U93" s="184"/>
      <c r="V93" s="184"/>
      <c r="W93" s="184"/>
      <c r="Y93" s="96"/>
      <c r="Z93" s="96"/>
      <c r="AA93" s="185"/>
    </row>
    <row r="94" spans="2:46" s="96" customFormat="1" ht="19.95" customHeight="1" thickBot="1" x14ac:dyDescent="0.25">
      <c r="C94" s="124"/>
      <c r="D94" s="124"/>
      <c r="E94" s="128"/>
      <c r="F94" s="186" t="s">
        <v>32</v>
      </c>
      <c r="G94" s="124"/>
      <c r="H94" s="166" t="s">
        <v>33</v>
      </c>
      <c r="I94" s="127"/>
      <c r="J94" s="167" t="s">
        <v>92</v>
      </c>
      <c r="K94" s="124"/>
      <c r="L94" s="124"/>
      <c r="M94" s="124"/>
      <c r="N94" s="167" t="s">
        <v>93</v>
      </c>
      <c r="O94" s="124"/>
      <c r="P94" s="124"/>
      <c r="Q94" s="124"/>
      <c r="R94" s="124"/>
      <c r="S94" s="124"/>
      <c r="T94" s="124"/>
      <c r="U94" s="124"/>
      <c r="V94" s="184"/>
      <c r="W94" s="124"/>
      <c r="AP94" s="110"/>
      <c r="AQ94" s="103" t="s">
        <v>94</v>
      </c>
      <c r="AR94" s="103"/>
      <c r="AS94" s="103"/>
      <c r="AT94" s="56"/>
    </row>
    <row r="95" spans="2:46" s="96" customFormat="1" ht="18" customHeight="1" thickBot="1" x14ac:dyDescent="0.25">
      <c r="C95" s="124"/>
      <c r="D95" s="125" t="s">
        <v>29</v>
      </c>
      <c r="E95" s="126" t="s">
        <v>37</v>
      </c>
      <c r="F95" s="130" t="s">
        <v>95</v>
      </c>
      <c r="G95" s="124"/>
      <c r="H95" s="65"/>
      <c r="I95" s="127"/>
      <c r="J95" s="222" t="s">
        <v>95</v>
      </c>
      <c r="K95" s="223"/>
      <c r="L95" s="224"/>
      <c r="M95" s="129"/>
      <c r="N95" s="262" t="s">
        <v>95</v>
      </c>
      <c r="O95" s="263"/>
      <c r="P95" s="263"/>
      <c r="Q95" s="263"/>
      <c r="R95" s="263"/>
      <c r="S95" s="263"/>
      <c r="T95" s="264"/>
      <c r="U95" s="129"/>
      <c r="V95" s="184"/>
      <c r="W95" s="124"/>
      <c r="X95" s="246" t="s">
        <v>302</v>
      </c>
      <c r="Y95" s="246"/>
      <c r="Z95" s="246"/>
      <c r="AA95" s="246"/>
      <c r="AB95" s="246"/>
      <c r="AC95" s="246"/>
      <c r="AD95" s="246"/>
      <c r="AE95" s="246"/>
      <c r="AF95" s="246"/>
      <c r="AG95" s="246"/>
      <c r="AH95" s="246"/>
      <c r="AI95" s="246"/>
      <c r="AJ95" s="246"/>
      <c r="AK95" s="246"/>
      <c r="AL95" s="246"/>
      <c r="AM95" s="246"/>
      <c r="AN95" s="246"/>
      <c r="AO95" s="246"/>
      <c r="AP95" s="110"/>
      <c r="AQ95" s="131">
        <v>0</v>
      </c>
      <c r="AR95" s="103"/>
      <c r="AS95" s="103"/>
      <c r="AT95" s="56"/>
    </row>
    <row r="96" spans="2:46" s="96" customFormat="1" ht="5.0999999999999996" customHeight="1" thickBot="1" x14ac:dyDescent="0.25">
      <c r="C96" s="124"/>
      <c r="D96" s="124"/>
      <c r="E96" s="128"/>
      <c r="F96" s="129"/>
      <c r="G96" s="128"/>
      <c r="H96" s="184"/>
      <c r="I96" s="127"/>
      <c r="J96" s="129"/>
      <c r="K96" s="129"/>
      <c r="L96" s="129"/>
      <c r="M96" s="129"/>
      <c r="N96" s="129"/>
      <c r="O96" s="129"/>
      <c r="P96" s="129"/>
      <c r="Q96" s="129"/>
      <c r="R96" s="129"/>
      <c r="S96" s="129"/>
      <c r="T96" s="129"/>
      <c r="U96" s="129"/>
      <c r="V96" s="184"/>
      <c r="W96" s="124"/>
      <c r="X96" s="191"/>
      <c r="Y96" s="191"/>
      <c r="Z96" s="191"/>
      <c r="AA96" s="191"/>
      <c r="AB96" s="191"/>
      <c r="AC96" s="191"/>
      <c r="AD96" s="191"/>
      <c r="AE96" s="191"/>
      <c r="AF96" s="191"/>
      <c r="AG96" s="191"/>
      <c r="AH96" s="191"/>
      <c r="AI96" s="191"/>
      <c r="AJ96" s="191"/>
      <c r="AK96" s="191"/>
      <c r="AL96" s="191"/>
      <c r="AM96" s="191"/>
      <c r="AN96" s="191"/>
      <c r="AO96" s="191"/>
      <c r="AP96" s="110"/>
      <c r="AQ96" s="103"/>
      <c r="AR96" s="103"/>
      <c r="AS96" s="103"/>
      <c r="AT96" s="56"/>
    </row>
    <row r="97" spans="2:46" s="96" customFormat="1" ht="18" customHeight="1" thickBot="1" x14ac:dyDescent="0.25">
      <c r="C97" s="124"/>
      <c r="D97" s="171" t="s">
        <v>282</v>
      </c>
      <c r="E97" s="126" t="s">
        <v>38</v>
      </c>
      <c r="F97" s="130" t="s">
        <v>95</v>
      </c>
      <c r="G97" s="128"/>
      <c r="H97" s="184"/>
      <c r="I97" s="127"/>
      <c r="J97" s="222" t="s">
        <v>95</v>
      </c>
      <c r="K97" s="223"/>
      <c r="L97" s="224"/>
      <c r="M97" s="129"/>
      <c r="N97" s="262" t="s">
        <v>95</v>
      </c>
      <c r="O97" s="263"/>
      <c r="P97" s="263"/>
      <c r="Q97" s="263"/>
      <c r="R97" s="263"/>
      <c r="S97" s="263"/>
      <c r="T97" s="264"/>
      <c r="U97" s="129"/>
      <c r="V97" s="184"/>
      <c r="W97" s="124"/>
      <c r="X97" s="246" t="s">
        <v>95</v>
      </c>
      <c r="Y97" s="246"/>
      <c r="Z97" s="246"/>
      <c r="AA97" s="246"/>
      <c r="AB97" s="246"/>
      <c r="AC97" s="246"/>
      <c r="AD97" s="246"/>
      <c r="AE97" s="246"/>
      <c r="AF97" s="246"/>
      <c r="AG97" s="246"/>
      <c r="AH97" s="246"/>
      <c r="AI97" s="246"/>
      <c r="AJ97" s="246"/>
      <c r="AK97" s="246"/>
      <c r="AL97" s="246"/>
      <c r="AM97" s="246"/>
      <c r="AN97" s="246"/>
      <c r="AO97" s="246"/>
      <c r="AP97" s="110"/>
      <c r="AQ97" s="131">
        <v>0</v>
      </c>
      <c r="AR97" s="103"/>
      <c r="AS97" s="103"/>
      <c r="AT97" s="56"/>
    </row>
    <row r="98" spans="2:46" s="96" customFormat="1" ht="5.0999999999999996" customHeight="1" thickBot="1" x14ac:dyDescent="0.25">
      <c r="C98" s="124"/>
      <c r="D98" s="124"/>
      <c r="E98" s="126"/>
      <c r="F98" s="132"/>
      <c r="G98" s="128"/>
      <c r="H98" s="184"/>
      <c r="I98" s="127"/>
      <c r="J98" s="132"/>
      <c r="K98" s="132"/>
      <c r="L98" s="132"/>
      <c r="M98" s="129"/>
      <c r="N98" s="132"/>
      <c r="O98" s="132"/>
      <c r="P98" s="132"/>
      <c r="Q98" s="129"/>
      <c r="R98" s="132"/>
      <c r="S98" s="132"/>
      <c r="T98" s="132"/>
      <c r="U98" s="129"/>
      <c r="V98" s="184"/>
      <c r="W98" s="124"/>
      <c r="X98" s="191"/>
      <c r="Y98" s="191"/>
      <c r="Z98" s="191"/>
      <c r="AA98" s="191"/>
      <c r="AB98" s="191"/>
      <c r="AC98" s="191"/>
      <c r="AD98" s="191"/>
      <c r="AE98" s="191"/>
      <c r="AF98" s="191"/>
      <c r="AG98" s="191"/>
      <c r="AH98" s="191"/>
      <c r="AI98" s="191"/>
      <c r="AJ98" s="191"/>
      <c r="AK98" s="191"/>
      <c r="AL98" s="191"/>
      <c r="AM98" s="191"/>
      <c r="AN98" s="191"/>
      <c r="AO98" s="191"/>
      <c r="AP98" s="110"/>
      <c r="AQ98" s="103"/>
      <c r="AR98" s="103"/>
      <c r="AS98" s="103"/>
      <c r="AT98" s="56"/>
    </row>
    <row r="99" spans="2:46" s="96" customFormat="1" ht="18" customHeight="1" thickBot="1" x14ac:dyDescent="0.25">
      <c r="C99" s="124"/>
      <c r="D99" s="124"/>
      <c r="E99" s="126" t="s">
        <v>39</v>
      </c>
      <c r="F99" s="130" t="s">
        <v>95</v>
      </c>
      <c r="G99" s="128"/>
      <c r="H99" s="184"/>
      <c r="I99" s="127"/>
      <c r="J99" s="222" t="s">
        <v>95</v>
      </c>
      <c r="K99" s="223"/>
      <c r="L99" s="224"/>
      <c r="M99" s="129"/>
      <c r="N99" s="227" t="s">
        <v>95</v>
      </c>
      <c r="O99" s="228"/>
      <c r="P99" s="228"/>
      <c r="Q99" s="228"/>
      <c r="R99" s="228"/>
      <c r="S99" s="228"/>
      <c r="T99" s="229"/>
      <c r="U99" s="129"/>
      <c r="V99" s="184"/>
      <c r="W99" s="124"/>
      <c r="X99" s="246" t="s">
        <v>95</v>
      </c>
      <c r="Y99" s="246"/>
      <c r="Z99" s="246"/>
      <c r="AA99" s="246"/>
      <c r="AB99" s="246"/>
      <c r="AC99" s="246"/>
      <c r="AD99" s="246"/>
      <c r="AE99" s="246"/>
      <c r="AF99" s="246"/>
      <c r="AG99" s="246"/>
      <c r="AH99" s="246"/>
      <c r="AI99" s="246"/>
      <c r="AJ99" s="246"/>
      <c r="AK99" s="246"/>
      <c r="AL99" s="246"/>
      <c r="AM99" s="246"/>
      <c r="AN99" s="246"/>
      <c r="AO99" s="246"/>
      <c r="AP99" s="110"/>
      <c r="AQ99" s="131">
        <v>0</v>
      </c>
      <c r="AR99" s="103"/>
      <c r="AS99" s="103"/>
      <c r="AT99" s="56"/>
    </row>
    <row r="100" spans="2:46" s="96" customFormat="1" ht="15" x14ac:dyDescent="0.2">
      <c r="C100" s="124"/>
      <c r="D100" s="124"/>
      <c r="E100" s="128"/>
      <c r="F100" s="132"/>
      <c r="G100" s="128"/>
      <c r="H100" s="128"/>
      <c r="I100" s="133"/>
      <c r="J100" s="129"/>
      <c r="K100" s="129"/>
      <c r="L100" s="129"/>
      <c r="M100" s="129"/>
      <c r="N100" s="129"/>
      <c r="O100" s="129"/>
      <c r="P100" s="129"/>
      <c r="Q100" s="129"/>
      <c r="R100" s="129"/>
      <c r="S100" s="129"/>
      <c r="T100" s="129"/>
      <c r="U100" s="129"/>
      <c r="V100" s="184"/>
      <c r="W100" s="124"/>
      <c r="X100" s="191"/>
      <c r="Y100" s="191"/>
      <c r="Z100" s="191"/>
      <c r="AA100" s="191"/>
      <c r="AB100" s="191"/>
      <c r="AC100" s="191"/>
      <c r="AD100" s="191"/>
      <c r="AE100" s="191"/>
      <c r="AF100" s="191"/>
      <c r="AG100" s="191"/>
      <c r="AH100" s="191"/>
      <c r="AI100" s="191"/>
      <c r="AJ100" s="191"/>
      <c r="AK100" s="191"/>
      <c r="AL100" s="191"/>
      <c r="AM100" s="191"/>
      <c r="AN100" s="191"/>
      <c r="AO100" s="191"/>
      <c r="AP100" s="110"/>
      <c r="AQ100" s="103"/>
      <c r="AR100" s="103"/>
      <c r="AS100" s="103"/>
      <c r="AT100" s="56"/>
    </row>
    <row r="101" spans="2:46" s="96" customFormat="1" ht="15.6" thickBot="1" x14ac:dyDescent="0.25">
      <c r="C101" s="103"/>
      <c r="D101" s="103"/>
      <c r="E101" s="134"/>
      <c r="F101" s="135"/>
      <c r="G101" s="134"/>
      <c r="H101" s="137"/>
      <c r="I101" s="136"/>
      <c r="J101" s="137"/>
      <c r="K101" s="137"/>
      <c r="L101" s="137"/>
      <c r="M101" s="137"/>
      <c r="N101" s="137"/>
      <c r="O101" s="137"/>
      <c r="P101" s="137"/>
      <c r="Q101" s="137"/>
      <c r="R101" s="137"/>
      <c r="S101" s="137"/>
      <c r="T101" s="137"/>
      <c r="U101" s="137"/>
      <c r="V101" s="137"/>
      <c r="W101" s="103"/>
      <c r="X101" s="191"/>
      <c r="Y101" s="191"/>
      <c r="Z101" s="191"/>
      <c r="AA101" s="191"/>
      <c r="AB101" s="191"/>
      <c r="AC101" s="191"/>
      <c r="AD101" s="191"/>
      <c r="AE101" s="191"/>
      <c r="AF101" s="191"/>
      <c r="AG101" s="191"/>
      <c r="AH101" s="191"/>
      <c r="AI101" s="191"/>
      <c r="AJ101" s="191"/>
      <c r="AK101" s="191"/>
      <c r="AL101" s="191"/>
      <c r="AM101" s="191"/>
      <c r="AN101" s="191"/>
      <c r="AO101" s="191"/>
      <c r="AP101" s="110"/>
      <c r="AQ101" s="103"/>
      <c r="AR101" s="103"/>
      <c r="AS101" s="103"/>
      <c r="AT101" s="56"/>
    </row>
    <row r="102" spans="2:46" s="96" customFormat="1" ht="18" customHeight="1" thickBot="1" x14ac:dyDescent="0.25">
      <c r="B102" s="96">
        <v>2</v>
      </c>
      <c r="C102" s="103"/>
      <c r="D102" s="138" t="s">
        <v>60</v>
      </c>
      <c r="E102" s="139" t="s">
        <v>37</v>
      </c>
      <c r="F102" s="72"/>
      <c r="G102" s="103"/>
      <c r="H102" s="137"/>
      <c r="I102" s="140"/>
      <c r="J102" s="222" t="s">
        <v>95</v>
      </c>
      <c r="K102" s="223"/>
      <c r="L102" s="224"/>
      <c r="M102" s="137"/>
      <c r="N102" s="227" t="s">
        <v>95</v>
      </c>
      <c r="O102" s="228"/>
      <c r="P102" s="228"/>
      <c r="Q102" s="228"/>
      <c r="R102" s="228"/>
      <c r="S102" s="228"/>
      <c r="T102" s="229"/>
      <c r="U102" s="137"/>
      <c r="V102" s="137"/>
      <c r="W102" s="103"/>
      <c r="X102" s="246" t="s">
        <v>302</v>
      </c>
      <c r="Y102" s="246"/>
      <c r="Z102" s="246"/>
      <c r="AA102" s="246"/>
      <c r="AB102" s="246"/>
      <c r="AC102" s="246"/>
      <c r="AD102" s="246"/>
      <c r="AE102" s="246"/>
      <c r="AF102" s="246"/>
      <c r="AG102" s="246"/>
      <c r="AH102" s="246"/>
      <c r="AI102" s="246"/>
      <c r="AJ102" s="246"/>
      <c r="AK102" s="246"/>
      <c r="AL102" s="246"/>
      <c r="AM102" s="246"/>
      <c r="AN102" s="246"/>
      <c r="AO102" s="246"/>
      <c r="AP102" s="110"/>
      <c r="AQ102" s="131">
        <v>0</v>
      </c>
      <c r="AR102" s="103">
        <v>0</v>
      </c>
      <c r="AS102" s="103"/>
      <c r="AT102" s="56"/>
    </row>
    <row r="103" spans="2:46" s="96" customFormat="1" ht="5.0999999999999996" customHeight="1" thickBot="1" x14ac:dyDescent="0.25">
      <c r="C103" s="103"/>
      <c r="D103" s="103"/>
      <c r="E103" s="134"/>
      <c r="F103" s="137"/>
      <c r="G103" s="134"/>
      <c r="H103" s="137"/>
      <c r="I103" s="140"/>
      <c r="J103" s="137"/>
      <c r="K103" s="137"/>
      <c r="L103" s="137"/>
      <c r="M103" s="137"/>
      <c r="N103" s="137"/>
      <c r="O103" s="137"/>
      <c r="P103" s="137"/>
      <c r="Q103" s="137"/>
      <c r="R103" s="137"/>
      <c r="S103" s="137"/>
      <c r="T103" s="137"/>
      <c r="U103" s="137"/>
      <c r="V103" s="137"/>
      <c r="W103" s="103"/>
      <c r="X103" s="191" t="s">
        <v>95</v>
      </c>
      <c r="Y103" s="191"/>
      <c r="Z103" s="191"/>
      <c r="AA103" s="191"/>
      <c r="AB103" s="191"/>
      <c r="AC103" s="191"/>
      <c r="AD103" s="191"/>
      <c r="AE103" s="191"/>
      <c r="AF103" s="191"/>
      <c r="AG103" s="191"/>
      <c r="AH103" s="191"/>
      <c r="AI103" s="191"/>
      <c r="AJ103" s="191"/>
      <c r="AK103" s="191"/>
      <c r="AL103" s="191"/>
      <c r="AM103" s="191"/>
      <c r="AN103" s="191"/>
      <c r="AO103" s="191"/>
      <c r="AP103" s="110"/>
      <c r="AQ103" s="103"/>
      <c r="AR103" s="103"/>
      <c r="AS103" s="103"/>
      <c r="AT103" s="56"/>
    </row>
    <row r="104" spans="2:46" s="96" customFormat="1" ht="18" customHeight="1" thickBot="1" x14ac:dyDescent="0.25">
      <c r="B104" s="96">
        <v>2</v>
      </c>
      <c r="C104" s="103"/>
      <c r="D104" s="103"/>
      <c r="E104" s="139" t="s">
        <v>38</v>
      </c>
      <c r="F104" s="72"/>
      <c r="G104" s="134"/>
      <c r="H104" s="137"/>
      <c r="I104" s="140"/>
      <c r="J104" s="222" t="s">
        <v>95</v>
      </c>
      <c r="K104" s="223"/>
      <c r="L104" s="224"/>
      <c r="M104" s="137"/>
      <c r="N104" s="227" t="s">
        <v>95</v>
      </c>
      <c r="O104" s="228"/>
      <c r="P104" s="228"/>
      <c r="Q104" s="228"/>
      <c r="R104" s="228"/>
      <c r="S104" s="228"/>
      <c r="T104" s="229"/>
      <c r="U104" s="137"/>
      <c r="V104" s="137"/>
      <c r="W104" s="103"/>
      <c r="X104" s="246" t="s">
        <v>95</v>
      </c>
      <c r="Y104" s="246"/>
      <c r="Z104" s="246"/>
      <c r="AA104" s="246"/>
      <c r="AB104" s="246"/>
      <c r="AC104" s="246"/>
      <c r="AD104" s="246"/>
      <c r="AE104" s="246"/>
      <c r="AF104" s="246"/>
      <c r="AG104" s="246"/>
      <c r="AH104" s="246"/>
      <c r="AI104" s="246"/>
      <c r="AJ104" s="246"/>
      <c r="AK104" s="246"/>
      <c r="AL104" s="246"/>
      <c r="AM104" s="246"/>
      <c r="AN104" s="246"/>
      <c r="AO104" s="246"/>
      <c r="AP104" s="110"/>
      <c r="AQ104" s="131">
        <v>0</v>
      </c>
      <c r="AR104" s="103">
        <v>0</v>
      </c>
      <c r="AS104" s="103"/>
      <c r="AT104" s="56"/>
    </row>
    <row r="105" spans="2:46" s="96" customFormat="1" ht="5.0999999999999996" customHeight="1" thickBot="1" x14ac:dyDescent="0.25">
      <c r="C105" s="103"/>
      <c r="D105" s="103"/>
      <c r="E105" s="139"/>
      <c r="F105" s="135"/>
      <c r="G105" s="134"/>
      <c r="H105" s="137"/>
      <c r="I105" s="140"/>
      <c r="J105" s="135"/>
      <c r="K105" s="135"/>
      <c r="L105" s="135"/>
      <c r="M105" s="137"/>
      <c r="N105" s="135"/>
      <c r="O105" s="135"/>
      <c r="P105" s="135"/>
      <c r="Q105" s="137"/>
      <c r="R105" s="135"/>
      <c r="S105" s="135"/>
      <c r="T105" s="135"/>
      <c r="U105" s="137"/>
      <c r="V105" s="137"/>
      <c r="W105" s="103"/>
      <c r="X105" s="191" t="s">
        <v>95</v>
      </c>
      <c r="Y105" s="191"/>
      <c r="Z105" s="191"/>
      <c r="AA105" s="191"/>
      <c r="AB105" s="191"/>
      <c r="AC105" s="191"/>
      <c r="AD105" s="191"/>
      <c r="AE105" s="191"/>
      <c r="AF105" s="191"/>
      <c r="AG105" s="191"/>
      <c r="AH105" s="191"/>
      <c r="AI105" s="191"/>
      <c r="AJ105" s="191"/>
      <c r="AK105" s="191"/>
      <c r="AL105" s="191"/>
      <c r="AM105" s="191"/>
      <c r="AN105" s="191"/>
      <c r="AO105" s="191"/>
      <c r="AP105" s="110"/>
      <c r="AQ105" s="103"/>
      <c r="AR105" s="103"/>
      <c r="AS105" s="103"/>
      <c r="AT105" s="56"/>
    </row>
    <row r="106" spans="2:46" s="96" customFormat="1" ht="18" customHeight="1" thickBot="1" x14ac:dyDescent="0.25">
      <c r="B106" s="96">
        <v>2</v>
      </c>
      <c r="C106" s="103"/>
      <c r="D106" s="103"/>
      <c r="E106" s="139" t="s">
        <v>39</v>
      </c>
      <c r="F106" s="72"/>
      <c r="G106" s="134"/>
      <c r="H106" s="137"/>
      <c r="I106" s="140"/>
      <c r="J106" s="222" t="s">
        <v>95</v>
      </c>
      <c r="K106" s="223"/>
      <c r="L106" s="224"/>
      <c r="M106" s="137"/>
      <c r="N106" s="227" t="s">
        <v>95</v>
      </c>
      <c r="O106" s="228"/>
      <c r="P106" s="228"/>
      <c r="Q106" s="228"/>
      <c r="R106" s="228"/>
      <c r="S106" s="228"/>
      <c r="T106" s="229"/>
      <c r="U106" s="137"/>
      <c r="V106" s="137"/>
      <c r="W106" s="103"/>
      <c r="X106" s="246" t="s">
        <v>95</v>
      </c>
      <c r="Y106" s="246"/>
      <c r="Z106" s="246"/>
      <c r="AA106" s="246"/>
      <c r="AB106" s="246"/>
      <c r="AC106" s="246"/>
      <c r="AD106" s="246"/>
      <c r="AE106" s="246"/>
      <c r="AF106" s="246"/>
      <c r="AG106" s="246"/>
      <c r="AH106" s="246"/>
      <c r="AI106" s="246"/>
      <c r="AJ106" s="246"/>
      <c r="AK106" s="246"/>
      <c r="AL106" s="246"/>
      <c r="AM106" s="246"/>
      <c r="AN106" s="246"/>
      <c r="AO106" s="246"/>
      <c r="AP106" s="110"/>
      <c r="AQ106" s="131">
        <v>0</v>
      </c>
      <c r="AR106" s="103">
        <v>0</v>
      </c>
      <c r="AS106" s="103"/>
      <c r="AT106" s="56"/>
    </row>
    <row r="107" spans="2:46" s="96" customFormat="1" ht="15" x14ac:dyDescent="0.2">
      <c r="C107" s="103"/>
      <c r="D107" s="103"/>
      <c r="E107" s="134"/>
      <c r="F107" s="135"/>
      <c r="G107" s="134"/>
      <c r="H107" s="137"/>
      <c r="I107" s="136"/>
      <c r="J107" s="137"/>
      <c r="K107" s="137"/>
      <c r="L107" s="137"/>
      <c r="M107" s="137"/>
      <c r="N107" s="137"/>
      <c r="O107" s="137"/>
      <c r="P107" s="137"/>
      <c r="Q107" s="137"/>
      <c r="R107" s="137"/>
      <c r="S107" s="137"/>
      <c r="T107" s="137"/>
      <c r="U107" s="137"/>
      <c r="V107" s="137"/>
      <c r="W107" s="103"/>
      <c r="X107" s="191" t="s">
        <v>95</v>
      </c>
      <c r="Y107" s="191"/>
      <c r="Z107" s="191"/>
      <c r="AA107" s="191"/>
      <c r="AB107" s="191"/>
      <c r="AC107" s="191"/>
      <c r="AD107" s="191"/>
      <c r="AE107" s="191"/>
      <c r="AF107" s="191"/>
      <c r="AG107" s="191"/>
      <c r="AH107" s="191"/>
      <c r="AI107" s="191"/>
      <c r="AJ107" s="191"/>
      <c r="AK107" s="191"/>
      <c r="AL107" s="191"/>
      <c r="AM107" s="191"/>
      <c r="AN107" s="191"/>
      <c r="AO107" s="191"/>
      <c r="AP107" s="110"/>
      <c r="AQ107" s="103"/>
      <c r="AR107" s="103"/>
      <c r="AS107" s="103"/>
      <c r="AT107" s="56"/>
    </row>
    <row r="108" spans="2:46" s="96" customFormat="1" ht="15.6" thickBot="1" x14ac:dyDescent="0.25">
      <c r="C108" s="124"/>
      <c r="D108" s="124"/>
      <c r="E108" s="128"/>
      <c r="F108" s="132"/>
      <c r="G108" s="128"/>
      <c r="H108" s="128"/>
      <c r="I108" s="133"/>
      <c r="J108" s="129"/>
      <c r="K108" s="129"/>
      <c r="L108" s="129"/>
      <c r="M108" s="129"/>
      <c r="N108" s="129"/>
      <c r="O108" s="129"/>
      <c r="P108" s="129"/>
      <c r="Q108" s="129"/>
      <c r="R108" s="129"/>
      <c r="S108" s="129"/>
      <c r="T108" s="129"/>
      <c r="U108" s="129"/>
      <c r="V108" s="184"/>
      <c r="W108" s="124"/>
      <c r="X108" s="191" t="s">
        <v>95</v>
      </c>
      <c r="Y108" s="191"/>
      <c r="Z108" s="191"/>
      <c r="AA108" s="191"/>
      <c r="AB108" s="191"/>
      <c r="AC108" s="191"/>
      <c r="AD108" s="191"/>
      <c r="AE108" s="191"/>
      <c r="AF108" s="191"/>
      <c r="AG108" s="191"/>
      <c r="AH108" s="191"/>
      <c r="AI108" s="191"/>
      <c r="AJ108" s="191"/>
      <c r="AK108" s="191"/>
      <c r="AL108" s="191"/>
      <c r="AM108" s="191"/>
      <c r="AN108" s="191"/>
      <c r="AO108" s="191"/>
      <c r="AP108" s="110"/>
      <c r="AQ108" s="103"/>
      <c r="AR108" s="103"/>
      <c r="AS108" s="103"/>
      <c r="AT108" s="56"/>
    </row>
    <row r="109" spans="2:46" s="96" customFormat="1" ht="18" customHeight="1" thickBot="1" x14ac:dyDescent="0.25">
      <c r="B109" s="96">
        <v>3</v>
      </c>
      <c r="C109" s="124"/>
      <c r="D109" s="125" t="s">
        <v>61</v>
      </c>
      <c r="E109" s="126" t="s">
        <v>37</v>
      </c>
      <c r="F109" s="72"/>
      <c r="G109" s="124"/>
      <c r="H109" s="184"/>
      <c r="I109" s="127"/>
      <c r="J109" s="222" t="s">
        <v>95</v>
      </c>
      <c r="K109" s="223"/>
      <c r="L109" s="224"/>
      <c r="M109" s="129"/>
      <c r="N109" s="227" t="s">
        <v>95</v>
      </c>
      <c r="O109" s="228"/>
      <c r="P109" s="228"/>
      <c r="Q109" s="228"/>
      <c r="R109" s="228"/>
      <c r="S109" s="228"/>
      <c r="T109" s="229"/>
      <c r="U109" s="129"/>
      <c r="V109" s="184"/>
      <c r="W109" s="124"/>
      <c r="X109" s="246" t="s">
        <v>302</v>
      </c>
      <c r="Y109" s="246"/>
      <c r="Z109" s="246"/>
      <c r="AA109" s="246"/>
      <c r="AB109" s="246"/>
      <c r="AC109" s="246"/>
      <c r="AD109" s="246"/>
      <c r="AE109" s="246"/>
      <c r="AF109" s="246"/>
      <c r="AG109" s="246"/>
      <c r="AH109" s="246"/>
      <c r="AI109" s="246"/>
      <c r="AJ109" s="246"/>
      <c r="AK109" s="246"/>
      <c r="AL109" s="246"/>
      <c r="AM109" s="246"/>
      <c r="AN109" s="246"/>
      <c r="AO109" s="246"/>
      <c r="AP109" s="110"/>
      <c r="AQ109" s="131">
        <v>0</v>
      </c>
      <c r="AR109" s="103">
        <v>0</v>
      </c>
      <c r="AS109" s="103"/>
      <c r="AT109" s="56"/>
    </row>
    <row r="110" spans="2:46" s="96" customFormat="1" ht="5.0999999999999996" customHeight="1" thickBot="1" x14ac:dyDescent="0.25">
      <c r="C110" s="124"/>
      <c r="D110" s="124"/>
      <c r="E110" s="128"/>
      <c r="F110" s="129"/>
      <c r="G110" s="128"/>
      <c r="H110" s="184"/>
      <c r="I110" s="127"/>
      <c r="J110" s="129"/>
      <c r="K110" s="129"/>
      <c r="L110" s="129"/>
      <c r="M110" s="129"/>
      <c r="N110" s="129"/>
      <c r="O110" s="129"/>
      <c r="P110" s="129"/>
      <c r="Q110" s="129"/>
      <c r="R110" s="129"/>
      <c r="S110" s="129"/>
      <c r="T110" s="129"/>
      <c r="U110" s="129"/>
      <c r="V110" s="184"/>
      <c r="W110" s="124"/>
      <c r="X110" s="191" t="s">
        <v>95</v>
      </c>
      <c r="Y110" s="191"/>
      <c r="Z110" s="191"/>
      <c r="AA110" s="191"/>
      <c r="AB110" s="191"/>
      <c r="AC110" s="191"/>
      <c r="AD110" s="191"/>
      <c r="AE110" s="191"/>
      <c r="AF110" s="191"/>
      <c r="AG110" s="191"/>
      <c r="AH110" s="191"/>
      <c r="AI110" s="191"/>
      <c r="AJ110" s="191"/>
      <c r="AK110" s="191"/>
      <c r="AL110" s="191"/>
      <c r="AM110" s="191"/>
      <c r="AN110" s="191"/>
      <c r="AO110" s="191"/>
      <c r="AP110" s="110"/>
      <c r="AQ110" s="103"/>
      <c r="AR110" s="103"/>
      <c r="AS110" s="103"/>
      <c r="AT110" s="56"/>
    </row>
    <row r="111" spans="2:46" s="96" customFormat="1" ht="18" customHeight="1" thickBot="1" x14ac:dyDescent="0.25">
      <c r="B111" s="96">
        <v>3</v>
      </c>
      <c r="C111" s="124"/>
      <c r="D111" s="124"/>
      <c r="E111" s="126" t="s">
        <v>38</v>
      </c>
      <c r="F111" s="72"/>
      <c r="G111" s="128"/>
      <c r="H111" s="184"/>
      <c r="I111" s="127"/>
      <c r="J111" s="222" t="s">
        <v>95</v>
      </c>
      <c r="K111" s="223"/>
      <c r="L111" s="224"/>
      <c r="M111" s="129"/>
      <c r="N111" s="227" t="s">
        <v>95</v>
      </c>
      <c r="O111" s="228"/>
      <c r="P111" s="228"/>
      <c r="Q111" s="228"/>
      <c r="R111" s="228"/>
      <c r="S111" s="228"/>
      <c r="T111" s="229"/>
      <c r="U111" s="129"/>
      <c r="V111" s="184"/>
      <c r="W111" s="124"/>
      <c r="X111" s="246" t="s">
        <v>95</v>
      </c>
      <c r="Y111" s="246"/>
      <c r="Z111" s="246"/>
      <c r="AA111" s="246"/>
      <c r="AB111" s="246"/>
      <c r="AC111" s="246"/>
      <c r="AD111" s="246"/>
      <c r="AE111" s="246"/>
      <c r="AF111" s="246"/>
      <c r="AG111" s="246"/>
      <c r="AH111" s="246"/>
      <c r="AI111" s="246"/>
      <c r="AJ111" s="246"/>
      <c r="AK111" s="246"/>
      <c r="AL111" s="246"/>
      <c r="AM111" s="246"/>
      <c r="AN111" s="246"/>
      <c r="AO111" s="246"/>
      <c r="AP111" s="110"/>
      <c r="AQ111" s="131">
        <v>0</v>
      </c>
      <c r="AR111" s="103">
        <v>0</v>
      </c>
      <c r="AS111" s="103"/>
      <c r="AT111" s="56"/>
    </row>
    <row r="112" spans="2:46" s="96" customFormat="1" ht="5.0999999999999996" customHeight="1" thickBot="1" x14ac:dyDescent="0.25">
      <c r="C112" s="124"/>
      <c r="D112" s="124"/>
      <c r="E112" s="126"/>
      <c r="F112" s="132"/>
      <c r="G112" s="128"/>
      <c r="H112" s="184"/>
      <c r="I112" s="127"/>
      <c r="J112" s="132"/>
      <c r="K112" s="132"/>
      <c r="L112" s="132"/>
      <c r="M112" s="129"/>
      <c r="N112" s="132"/>
      <c r="O112" s="132"/>
      <c r="P112" s="132"/>
      <c r="Q112" s="129"/>
      <c r="R112" s="132"/>
      <c r="S112" s="132"/>
      <c r="T112" s="132"/>
      <c r="U112" s="129"/>
      <c r="V112" s="184"/>
      <c r="W112" s="124"/>
      <c r="X112" s="191" t="s">
        <v>95</v>
      </c>
      <c r="Y112" s="191"/>
      <c r="Z112" s="191"/>
      <c r="AA112" s="191"/>
      <c r="AB112" s="191"/>
      <c r="AC112" s="191"/>
      <c r="AD112" s="191"/>
      <c r="AE112" s="191"/>
      <c r="AF112" s="191"/>
      <c r="AG112" s="191"/>
      <c r="AH112" s="191"/>
      <c r="AI112" s="191"/>
      <c r="AJ112" s="191"/>
      <c r="AK112" s="191"/>
      <c r="AL112" s="191"/>
      <c r="AM112" s="191"/>
      <c r="AN112" s="191"/>
      <c r="AO112" s="191"/>
      <c r="AP112" s="110"/>
      <c r="AQ112" s="103"/>
      <c r="AR112" s="103"/>
      <c r="AS112" s="103"/>
      <c r="AT112" s="56"/>
    </row>
    <row r="113" spans="2:46" s="96" customFormat="1" ht="18" customHeight="1" thickBot="1" x14ac:dyDescent="0.25">
      <c r="B113" s="96">
        <v>3</v>
      </c>
      <c r="C113" s="124"/>
      <c r="D113" s="124"/>
      <c r="E113" s="126" t="s">
        <v>39</v>
      </c>
      <c r="F113" s="72"/>
      <c r="G113" s="128"/>
      <c r="H113" s="184"/>
      <c r="I113" s="127"/>
      <c r="J113" s="222" t="s">
        <v>95</v>
      </c>
      <c r="K113" s="223"/>
      <c r="L113" s="224"/>
      <c r="M113" s="129"/>
      <c r="N113" s="227" t="s">
        <v>95</v>
      </c>
      <c r="O113" s="228"/>
      <c r="P113" s="228"/>
      <c r="Q113" s="228"/>
      <c r="R113" s="228"/>
      <c r="S113" s="228"/>
      <c r="T113" s="229"/>
      <c r="U113" s="129"/>
      <c r="V113" s="184"/>
      <c r="W113" s="124"/>
      <c r="X113" s="246" t="s">
        <v>95</v>
      </c>
      <c r="Y113" s="246"/>
      <c r="Z113" s="246"/>
      <c r="AA113" s="246"/>
      <c r="AB113" s="246"/>
      <c r="AC113" s="246"/>
      <c r="AD113" s="246"/>
      <c r="AE113" s="246"/>
      <c r="AF113" s="246"/>
      <c r="AG113" s="246"/>
      <c r="AH113" s="246"/>
      <c r="AI113" s="246"/>
      <c r="AJ113" s="246"/>
      <c r="AK113" s="246"/>
      <c r="AL113" s="246"/>
      <c r="AM113" s="246"/>
      <c r="AN113" s="246"/>
      <c r="AO113" s="246"/>
      <c r="AP113" s="110"/>
      <c r="AQ113" s="131">
        <v>0</v>
      </c>
      <c r="AR113" s="103">
        <v>0</v>
      </c>
      <c r="AS113" s="103"/>
      <c r="AT113" s="56"/>
    </row>
    <row r="114" spans="2:46" s="96" customFormat="1" ht="15" x14ac:dyDescent="0.2">
      <c r="C114" s="124"/>
      <c r="D114" s="124"/>
      <c r="E114" s="128"/>
      <c r="F114" s="132"/>
      <c r="G114" s="128"/>
      <c r="H114" s="128"/>
      <c r="I114" s="133"/>
      <c r="J114" s="129"/>
      <c r="K114" s="129"/>
      <c r="L114" s="129"/>
      <c r="M114" s="129"/>
      <c r="N114" s="129"/>
      <c r="O114" s="129"/>
      <c r="P114" s="129"/>
      <c r="Q114" s="129"/>
      <c r="R114" s="129"/>
      <c r="S114" s="129"/>
      <c r="T114" s="129"/>
      <c r="U114" s="129"/>
      <c r="V114" s="184"/>
      <c r="W114" s="124"/>
      <c r="X114" s="191" t="s">
        <v>95</v>
      </c>
      <c r="Y114" s="191"/>
      <c r="Z114" s="191"/>
      <c r="AA114" s="191"/>
      <c r="AB114" s="191"/>
      <c r="AC114" s="191"/>
      <c r="AD114" s="191"/>
      <c r="AE114" s="191"/>
      <c r="AF114" s="191"/>
      <c r="AG114" s="191"/>
      <c r="AH114" s="191"/>
      <c r="AI114" s="191"/>
      <c r="AJ114" s="191"/>
      <c r="AK114" s="191"/>
      <c r="AL114" s="191"/>
      <c r="AM114" s="191"/>
      <c r="AN114" s="191"/>
      <c r="AO114" s="191"/>
      <c r="AP114" s="110"/>
      <c r="AQ114" s="103"/>
      <c r="AR114" s="103"/>
      <c r="AS114" s="103"/>
      <c r="AT114" s="56"/>
    </row>
    <row r="115" spans="2:46" s="96" customFormat="1" ht="15" hidden="1" x14ac:dyDescent="0.2">
      <c r="C115" s="103"/>
      <c r="D115" s="103"/>
      <c r="E115" s="134"/>
      <c r="F115" s="135"/>
      <c r="G115" s="134"/>
      <c r="H115" s="134"/>
      <c r="I115" s="136"/>
      <c r="J115" s="137"/>
      <c r="K115" s="137"/>
      <c r="L115" s="137"/>
      <c r="M115" s="137"/>
      <c r="N115" s="137"/>
      <c r="O115" s="137"/>
      <c r="P115" s="137"/>
      <c r="Q115" s="137"/>
      <c r="R115" s="137"/>
      <c r="S115" s="137"/>
      <c r="T115" s="137"/>
      <c r="U115" s="137"/>
      <c r="V115" s="137"/>
      <c r="W115" s="103"/>
      <c r="X115" s="191" t="s">
        <v>95</v>
      </c>
      <c r="Y115" s="191"/>
      <c r="Z115" s="191"/>
      <c r="AA115" s="191"/>
      <c r="AB115" s="191"/>
      <c r="AC115" s="191"/>
      <c r="AD115" s="191"/>
      <c r="AE115" s="191"/>
      <c r="AF115" s="191"/>
      <c r="AG115" s="191"/>
      <c r="AH115" s="191"/>
      <c r="AI115" s="191"/>
      <c r="AJ115" s="191"/>
      <c r="AK115" s="191"/>
      <c r="AL115" s="191"/>
      <c r="AM115" s="191"/>
      <c r="AN115" s="191"/>
      <c r="AO115" s="191"/>
      <c r="AP115" s="110"/>
      <c r="AQ115" s="103"/>
      <c r="AR115" s="103"/>
      <c r="AS115" s="103"/>
      <c r="AT115" s="56"/>
    </row>
    <row r="116" spans="2:46" s="96" customFormat="1" ht="18" hidden="1" customHeight="1" thickBot="1" x14ac:dyDescent="0.25">
      <c r="B116" s="96">
        <v>4</v>
      </c>
      <c r="C116" s="103"/>
      <c r="D116" s="138" t="s">
        <v>62</v>
      </c>
      <c r="E116" s="139" t="s">
        <v>37</v>
      </c>
      <c r="F116" s="72"/>
      <c r="G116" s="103"/>
      <c r="H116" s="137"/>
      <c r="I116" s="140"/>
      <c r="J116" s="222" t="s">
        <v>95</v>
      </c>
      <c r="K116" s="223"/>
      <c r="L116" s="224"/>
      <c r="M116" s="137"/>
      <c r="N116" s="227" t="s">
        <v>95</v>
      </c>
      <c r="O116" s="228"/>
      <c r="P116" s="228"/>
      <c r="Q116" s="228"/>
      <c r="R116" s="228"/>
      <c r="S116" s="228"/>
      <c r="T116" s="229"/>
      <c r="U116" s="137"/>
      <c r="V116" s="137"/>
      <c r="W116" s="103"/>
      <c r="X116" s="246" t="s">
        <v>95</v>
      </c>
      <c r="Y116" s="246"/>
      <c r="Z116" s="246"/>
      <c r="AA116" s="246"/>
      <c r="AB116" s="246"/>
      <c r="AC116" s="246"/>
      <c r="AD116" s="246"/>
      <c r="AE116" s="246"/>
      <c r="AF116" s="246"/>
      <c r="AG116" s="246"/>
      <c r="AH116" s="246"/>
      <c r="AI116" s="246"/>
      <c r="AJ116" s="246"/>
      <c r="AK116" s="246"/>
      <c r="AL116" s="246"/>
      <c r="AM116" s="246"/>
      <c r="AN116" s="246"/>
      <c r="AO116" s="246"/>
      <c r="AP116" s="110"/>
      <c r="AQ116" s="131">
        <v>0</v>
      </c>
      <c r="AR116" s="103">
        <v>0</v>
      </c>
      <c r="AS116" s="103"/>
      <c r="AT116" s="56"/>
    </row>
    <row r="117" spans="2:46" s="96" customFormat="1" ht="5.0999999999999996" hidden="1" customHeight="1" thickBot="1" x14ac:dyDescent="0.25">
      <c r="C117" s="103"/>
      <c r="D117" s="103"/>
      <c r="E117" s="134"/>
      <c r="F117" s="137"/>
      <c r="G117" s="134"/>
      <c r="H117" s="137"/>
      <c r="I117" s="140"/>
      <c r="J117" s="137"/>
      <c r="K117" s="137"/>
      <c r="L117" s="137"/>
      <c r="M117" s="137"/>
      <c r="N117" s="137"/>
      <c r="O117" s="137"/>
      <c r="P117" s="137"/>
      <c r="Q117" s="137"/>
      <c r="R117" s="137"/>
      <c r="S117" s="137"/>
      <c r="T117" s="137"/>
      <c r="U117" s="137"/>
      <c r="V117" s="137"/>
      <c r="W117" s="103"/>
      <c r="X117" s="191" t="s">
        <v>95</v>
      </c>
      <c r="Y117" s="191"/>
      <c r="Z117" s="191"/>
      <c r="AA117" s="191"/>
      <c r="AB117" s="191"/>
      <c r="AC117" s="191"/>
      <c r="AD117" s="191"/>
      <c r="AE117" s="191"/>
      <c r="AF117" s="191"/>
      <c r="AG117" s="191"/>
      <c r="AH117" s="191"/>
      <c r="AI117" s="191"/>
      <c r="AJ117" s="191"/>
      <c r="AK117" s="191"/>
      <c r="AL117" s="191"/>
      <c r="AM117" s="191"/>
      <c r="AN117" s="191"/>
      <c r="AO117" s="191"/>
      <c r="AP117" s="110"/>
      <c r="AQ117" s="103"/>
      <c r="AR117" s="103"/>
      <c r="AS117" s="103"/>
      <c r="AT117" s="56"/>
    </row>
    <row r="118" spans="2:46" s="96" customFormat="1" ht="18" hidden="1" customHeight="1" thickBot="1" x14ac:dyDescent="0.25">
      <c r="B118" s="96">
        <v>4</v>
      </c>
      <c r="C118" s="103"/>
      <c r="D118" s="103"/>
      <c r="E118" s="139" t="s">
        <v>38</v>
      </c>
      <c r="F118" s="72"/>
      <c r="G118" s="134"/>
      <c r="H118" s="137"/>
      <c r="I118" s="140"/>
      <c r="J118" s="222" t="s">
        <v>95</v>
      </c>
      <c r="K118" s="223"/>
      <c r="L118" s="224"/>
      <c r="M118" s="137"/>
      <c r="N118" s="227" t="s">
        <v>95</v>
      </c>
      <c r="O118" s="228"/>
      <c r="P118" s="228"/>
      <c r="Q118" s="228"/>
      <c r="R118" s="228"/>
      <c r="S118" s="228"/>
      <c r="T118" s="229"/>
      <c r="U118" s="137"/>
      <c r="V118" s="137"/>
      <c r="W118" s="103"/>
      <c r="X118" s="246" t="s">
        <v>95</v>
      </c>
      <c r="Y118" s="246"/>
      <c r="Z118" s="246"/>
      <c r="AA118" s="246"/>
      <c r="AB118" s="246"/>
      <c r="AC118" s="246"/>
      <c r="AD118" s="246"/>
      <c r="AE118" s="246"/>
      <c r="AF118" s="246"/>
      <c r="AG118" s="246"/>
      <c r="AH118" s="246"/>
      <c r="AI118" s="246"/>
      <c r="AJ118" s="246"/>
      <c r="AK118" s="246"/>
      <c r="AL118" s="246"/>
      <c r="AM118" s="246"/>
      <c r="AN118" s="246"/>
      <c r="AO118" s="246"/>
      <c r="AP118" s="110"/>
      <c r="AQ118" s="131">
        <v>0</v>
      </c>
      <c r="AR118" s="103">
        <v>0</v>
      </c>
      <c r="AS118" s="103"/>
      <c r="AT118" s="56"/>
    </row>
    <row r="119" spans="2:46" s="96" customFormat="1" ht="5.0999999999999996" hidden="1" customHeight="1" thickBot="1" x14ac:dyDescent="0.25">
      <c r="C119" s="103"/>
      <c r="D119" s="103"/>
      <c r="E119" s="139"/>
      <c r="F119" s="135"/>
      <c r="G119" s="134"/>
      <c r="H119" s="137"/>
      <c r="I119" s="140"/>
      <c r="J119" s="135"/>
      <c r="K119" s="135"/>
      <c r="L119" s="135"/>
      <c r="M119" s="137"/>
      <c r="N119" s="135"/>
      <c r="O119" s="135"/>
      <c r="P119" s="135"/>
      <c r="Q119" s="137"/>
      <c r="R119" s="135"/>
      <c r="S119" s="135"/>
      <c r="T119" s="135"/>
      <c r="U119" s="137"/>
      <c r="V119" s="137"/>
      <c r="W119" s="103"/>
      <c r="X119" s="191" t="s">
        <v>95</v>
      </c>
      <c r="Y119" s="191"/>
      <c r="Z119" s="191"/>
      <c r="AA119" s="191"/>
      <c r="AB119" s="191"/>
      <c r="AC119" s="191"/>
      <c r="AD119" s="191"/>
      <c r="AE119" s="191"/>
      <c r="AF119" s="191"/>
      <c r="AG119" s="191"/>
      <c r="AH119" s="191"/>
      <c r="AI119" s="191"/>
      <c r="AJ119" s="191"/>
      <c r="AK119" s="191"/>
      <c r="AL119" s="191"/>
      <c r="AM119" s="191"/>
      <c r="AN119" s="191"/>
      <c r="AO119" s="191"/>
      <c r="AP119" s="110"/>
      <c r="AQ119" s="103"/>
      <c r="AR119" s="103"/>
      <c r="AS119" s="103"/>
      <c r="AT119" s="56"/>
    </row>
    <row r="120" spans="2:46" s="96" customFormat="1" ht="18" hidden="1" customHeight="1" thickBot="1" x14ac:dyDescent="0.25">
      <c r="B120" s="96">
        <v>4</v>
      </c>
      <c r="C120" s="103"/>
      <c r="D120" s="103"/>
      <c r="E120" s="139" t="s">
        <v>39</v>
      </c>
      <c r="F120" s="72"/>
      <c r="G120" s="134"/>
      <c r="H120" s="137"/>
      <c r="I120" s="140"/>
      <c r="J120" s="222" t="s">
        <v>95</v>
      </c>
      <c r="K120" s="223"/>
      <c r="L120" s="224"/>
      <c r="M120" s="137"/>
      <c r="N120" s="227" t="s">
        <v>95</v>
      </c>
      <c r="O120" s="228"/>
      <c r="P120" s="228"/>
      <c r="Q120" s="228"/>
      <c r="R120" s="228"/>
      <c r="S120" s="228"/>
      <c r="T120" s="229"/>
      <c r="U120" s="137"/>
      <c r="V120" s="137"/>
      <c r="W120" s="103"/>
      <c r="X120" s="246" t="s">
        <v>95</v>
      </c>
      <c r="Y120" s="246"/>
      <c r="Z120" s="246"/>
      <c r="AA120" s="246"/>
      <c r="AB120" s="246"/>
      <c r="AC120" s="246"/>
      <c r="AD120" s="246"/>
      <c r="AE120" s="246"/>
      <c r="AF120" s="246"/>
      <c r="AG120" s="246"/>
      <c r="AH120" s="246"/>
      <c r="AI120" s="246"/>
      <c r="AJ120" s="246"/>
      <c r="AK120" s="246"/>
      <c r="AL120" s="246"/>
      <c r="AM120" s="246"/>
      <c r="AN120" s="246"/>
      <c r="AO120" s="246"/>
      <c r="AP120" s="110"/>
      <c r="AQ120" s="131">
        <v>0</v>
      </c>
      <c r="AR120" s="103">
        <v>0</v>
      </c>
      <c r="AS120" s="103"/>
      <c r="AT120" s="56"/>
    </row>
    <row r="121" spans="2:46" s="96" customFormat="1" ht="15" hidden="1" x14ac:dyDescent="0.2">
      <c r="C121" s="103"/>
      <c r="D121" s="103"/>
      <c r="E121" s="134"/>
      <c r="F121" s="135"/>
      <c r="G121" s="134"/>
      <c r="H121" s="134"/>
      <c r="I121" s="136"/>
      <c r="J121" s="137"/>
      <c r="K121" s="137"/>
      <c r="L121" s="137"/>
      <c r="M121" s="137"/>
      <c r="N121" s="137"/>
      <c r="O121" s="137"/>
      <c r="P121" s="137"/>
      <c r="Q121" s="137"/>
      <c r="R121" s="137"/>
      <c r="S121" s="137"/>
      <c r="T121" s="137"/>
      <c r="U121" s="137"/>
      <c r="V121" s="137"/>
      <c r="W121" s="103"/>
      <c r="X121" s="191" t="s">
        <v>95</v>
      </c>
      <c r="Y121" s="191"/>
      <c r="Z121" s="191"/>
      <c r="AA121" s="191"/>
      <c r="AB121" s="191"/>
      <c r="AC121" s="191"/>
      <c r="AD121" s="191"/>
      <c r="AE121" s="191"/>
      <c r="AF121" s="191"/>
      <c r="AG121" s="191"/>
      <c r="AH121" s="191"/>
      <c r="AI121" s="191"/>
      <c r="AJ121" s="191"/>
      <c r="AK121" s="191"/>
      <c r="AL121" s="191"/>
      <c r="AM121" s="191"/>
      <c r="AN121" s="191"/>
      <c r="AO121" s="191"/>
      <c r="AP121" s="110"/>
      <c r="AQ121" s="103"/>
      <c r="AR121" s="103"/>
      <c r="AS121" s="103"/>
      <c r="AT121" s="56"/>
    </row>
    <row r="122" spans="2:46" s="96" customFormat="1" ht="15" hidden="1" x14ac:dyDescent="0.2">
      <c r="C122" s="124"/>
      <c r="D122" s="124"/>
      <c r="E122" s="128"/>
      <c r="F122" s="132"/>
      <c r="G122" s="128"/>
      <c r="H122" s="128"/>
      <c r="I122" s="133"/>
      <c r="J122" s="129"/>
      <c r="K122" s="129"/>
      <c r="L122" s="129"/>
      <c r="M122" s="129"/>
      <c r="N122" s="129"/>
      <c r="O122" s="129"/>
      <c r="P122" s="129"/>
      <c r="Q122" s="129"/>
      <c r="R122" s="129"/>
      <c r="S122" s="129"/>
      <c r="T122" s="129"/>
      <c r="U122" s="129"/>
      <c r="V122" s="184"/>
      <c r="W122" s="124"/>
      <c r="X122" s="191" t="s">
        <v>95</v>
      </c>
      <c r="Y122" s="191"/>
      <c r="Z122" s="191"/>
      <c r="AA122" s="191"/>
      <c r="AB122" s="191"/>
      <c r="AC122" s="191"/>
      <c r="AD122" s="191"/>
      <c r="AE122" s="191"/>
      <c r="AF122" s="191"/>
      <c r="AG122" s="191"/>
      <c r="AH122" s="191"/>
      <c r="AI122" s="191"/>
      <c r="AJ122" s="191"/>
      <c r="AK122" s="191"/>
      <c r="AL122" s="191"/>
      <c r="AM122" s="191"/>
      <c r="AN122" s="191"/>
      <c r="AO122" s="191"/>
      <c r="AP122" s="110"/>
      <c r="AQ122" s="103"/>
      <c r="AR122" s="103"/>
      <c r="AS122" s="103"/>
      <c r="AT122" s="56"/>
    </row>
    <row r="123" spans="2:46" s="96" customFormat="1" ht="18" hidden="1" customHeight="1" thickBot="1" x14ac:dyDescent="0.25">
      <c r="B123" s="96">
        <v>5</v>
      </c>
      <c r="C123" s="124"/>
      <c r="D123" s="125" t="s">
        <v>63</v>
      </c>
      <c r="E123" s="126" t="s">
        <v>37</v>
      </c>
      <c r="F123" s="72"/>
      <c r="G123" s="124"/>
      <c r="H123" s="184"/>
      <c r="I123" s="127"/>
      <c r="J123" s="222" t="s">
        <v>95</v>
      </c>
      <c r="K123" s="223"/>
      <c r="L123" s="224"/>
      <c r="M123" s="129"/>
      <c r="N123" s="227" t="s">
        <v>95</v>
      </c>
      <c r="O123" s="228"/>
      <c r="P123" s="228"/>
      <c r="Q123" s="228"/>
      <c r="R123" s="228"/>
      <c r="S123" s="228"/>
      <c r="T123" s="229"/>
      <c r="U123" s="129"/>
      <c r="V123" s="184"/>
      <c r="W123" s="124"/>
      <c r="X123" s="246" t="s">
        <v>95</v>
      </c>
      <c r="Y123" s="246"/>
      <c r="Z123" s="246"/>
      <c r="AA123" s="246"/>
      <c r="AB123" s="246"/>
      <c r="AC123" s="246"/>
      <c r="AD123" s="246"/>
      <c r="AE123" s="246"/>
      <c r="AF123" s="246"/>
      <c r="AG123" s="246"/>
      <c r="AH123" s="246"/>
      <c r="AI123" s="246"/>
      <c r="AJ123" s="246"/>
      <c r="AK123" s="246"/>
      <c r="AL123" s="246"/>
      <c r="AM123" s="246"/>
      <c r="AN123" s="246"/>
      <c r="AO123" s="246"/>
      <c r="AQ123" s="131">
        <v>0</v>
      </c>
      <c r="AR123" s="103">
        <v>0</v>
      </c>
      <c r="AS123" s="103"/>
      <c r="AT123" s="56"/>
    </row>
    <row r="124" spans="2:46" s="96" customFormat="1" ht="5.0999999999999996" hidden="1" customHeight="1" thickBot="1" x14ac:dyDescent="0.25">
      <c r="C124" s="124"/>
      <c r="D124" s="124"/>
      <c r="E124" s="126"/>
      <c r="F124" s="129"/>
      <c r="G124" s="128"/>
      <c r="H124" s="184"/>
      <c r="I124" s="127"/>
      <c r="J124" s="129"/>
      <c r="K124" s="129"/>
      <c r="L124" s="129"/>
      <c r="M124" s="129"/>
      <c r="N124" s="129"/>
      <c r="O124" s="129"/>
      <c r="P124" s="129"/>
      <c r="Q124" s="129"/>
      <c r="R124" s="129"/>
      <c r="S124" s="129"/>
      <c r="T124" s="129"/>
      <c r="U124" s="129"/>
      <c r="V124" s="184"/>
      <c r="W124" s="124"/>
      <c r="X124" s="191" t="s">
        <v>95</v>
      </c>
      <c r="Y124" s="191"/>
      <c r="Z124" s="191"/>
      <c r="AA124" s="191"/>
      <c r="AB124" s="191"/>
      <c r="AC124" s="191"/>
      <c r="AD124" s="191"/>
      <c r="AE124" s="191"/>
      <c r="AF124" s="191"/>
      <c r="AG124" s="191"/>
      <c r="AH124" s="191"/>
      <c r="AI124" s="191"/>
      <c r="AJ124" s="191"/>
      <c r="AK124" s="191"/>
      <c r="AL124" s="191"/>
      <c r="AM124" s="191"/>
      <c r="AN124" s="191"/>
      <c r="AO124" s="191"/>
      <c r="AP124" s="110"/>
      <c r="AQ124" s="103"/>
      <c r="AR124" s="103"/>
      <c r="AS124" s="103"/>
      <c r="AT124" s="56"/>
    </row>
    <row r="125" spans="2:46" s="96" customFormat="1" ht="18" hidden="1" customHeight="1" thickBot="1" x14ac:dyDescent="0.25">
      <c r="B125" s="96">
        <v>5</v>
      </c>
      <c r="C125" s="124"/>
      <c r="D125" s="124"/>
      <c r="E125" s="126" t="s">
        <v>38</v>
      </c>
      <c r="F125" s="72"/>
      <c r="G125" s="128"/>
      <c r="H125" s="184"/>
      <c r="I125" s="127"/>
      <c r="J125" s="222" t="s">
        <v>95</v>
      </c>
      <c r="K125" s="223"/>
      <c r="L125" s="224"/>
      <c r="M125" s="129"/>
      <c r="N125" s="227" t="s">
        <v>95</v>
      </c>
      <c r="O125" s="228"/>
      <c r="P125" s="228"/>
      <c r="Q125" s="228"/>
      <c r="R125" s="228"/>
      <c r="S125" s="228"/>
      <c r="T125" s="229"/>
      <c r="U125" s="129"/>
      <c r="V125" s="184"/>
      <c r="W125" s="124"/>
      <c r="X125" s="246" t="s">
        <v>95</v>
      </c>
      <c r="Y125" s="246"/>
      <c r="Z125" s="246"/>
      <c r="AA125" s="246"/>
      <c r="AB125" s="246"/>
      <c r="AC125" s="246"/>
      <c r="AD125" s="246"/>
      <c r="AE125" s="246"/>
      <c r="AF125" s="246"/>
      <c r="AG125" s="246"/>
      <c r="AH125" s="246"/>
      <c r="AI125" s="246"/>
      <c r="AJ125" s="246"/>
      <c r="AK125" s="246"/>
      <c r="AL125" s="246"/>
      <c r="AM125" s="246"/>
      <c r="AN125" s="246"/>
      <c r="AO125" s="246"/>
      <c r="AP125" s="110"/>
      <c r="AQ125" s="131">
        <v>0</v>
      </c>
      <c r="AR125" s="103">
        <v>0</v>
      </c>
      <c r="AS125" s="103"/>
      <c r="AT125" s="56"/>
    </row>
    <row r="126" spans="2:46" s="96" customFormat="1" ht="5.0999999999999996" hidden="1" customHeight="1" thickBot="1" x14ac:dyDescent="0.25">
      <c r="C126" s="124"/>
      <c r="D126" s="124"/>
      <c r="E126" s="126"/>
      <c r="F126" s="132"/>
      <c r="G126" s="128"/>
      <c r="H126" s="184"/>
      <c r="I126" s="127"/>
      <c r="J126" s="132"/>
      <c r="K126" s="132"/>
      <c r="L126" s="132"/>
      <c r="M126" s="129"/>
      <c r="N126" s="132"/>
      <c r="O126" s="132"/>
      <c r="P126" s="132"/>
      <c r="Q126" s="129"/>
      <c r="R126" s="132"/>
      <c r="S126" s="132"/>
      <c r="T126" s="132"/>
      <c r="U126" s="129"/>
      <c r="V126" s="184"/>
      <c r="W126" s="124"/>
      <c r="X126" s="191" t="s">
        <v>95</v>
      </c>
      <c r="Y126" s="191"/>
      <c r="Z126" s="191"/>
      <c r="AA126" s="191"/>
      <c r="AB126" s="191"/>
      <c r="AC126" s="191"/>
      <c r="AD126" s="191"/>
      <c r="AE126" s="191"/>
      <c r="AF126" s="191"/>
      <c r="AG126" s="191"/>
      <c r="AH126" s="191"/>
      <c r="AI126" s="191"/>
      <c r="AJ126" s="191"/>
      <c r="AK126" s="191"/>
      <c r="AL126" s="191"/>
      <c r="AM126" s="191"/>
      <c r="AN126" s="191"/>
      <c r="AO126" s="191"/>
      <c r="AP126" s="110"/>
      <c r="AQ126" s="103"/>
      <c r="AR126" s="103"/>
      <c r="AS126" s="103"/>
      <c r="AT126" s="56"/>
    </row>
    <row r="127" spans="2:46" s="96" customFormat="1" ht="18" hidden="1" customHeight="1" thickBot="1" x14ac:dyDescent="0.25">
      <c r="B127" s="96">
        <v>5</v>
      </c>
      <c r="C127" s="124"/>
      <c r="D127" s="124"/>
      <c r="E127" s="126" t="s">
        <v>39</v>
      </c>
      <c r="F127" s="72"/>
      <c r="G127" s="128"/>
      <c r="H127" s="184"/>
      <c r="I127" s="127"/>
      <c r="J127" s="222" t="s">
        <v>95</v>
      </c>
      <c r="K127" s="223"/>
      <c r="L127" s="224"/>
      <c r="M127" s="129"/>
      <c r="N127" s="227" t="s">
        <v>95</v>
      </c>
      <c r="O127" s="228"/>
      <c r="P127" s="228"/>
      <c r="Q127" s="228"/>
      <c r="R127" s="228"/>
      <c r="S127" s="228"/>
      <c r="T127" s="229"/>
      <c r="U127" s="129"/>
      <c r="V127" s="184"/>
      <c r="W127" s="124"/>
      <c r="X127" s="246" t="s">
        <v>95</v>
      </c>
      <c r="Y127" s="246"/>
      <c r="Z127" s="246"/>
      <c r="AA127" s="246"/>
      <c r="AB127" s="246"/>
      <c r="AC127" s="246"/>
      <c r="AD127" s="246"/>
      <c r="AE127" s="246"/>
      <c r="AF127" s="246"/>
      <c r="AG127" s="246"/>
      <c r="AH127" s="246"/>
      <c r="AI127" s="246"/>
      <c r="AJ127" s="246"/>
      <c r="AK127" s="246"/>
      <c r="AL127" s="246"/>
      <c r="AM127" s="246"/>
      <c r="AN127" s="246"/>
      <c r="AO127" s="246"/>
      <c r="AP127" s="110"/>
      <c r="AQ127" s="131">
        <v>0</v>
      </c>
      <c r="AR127" s="103">
        <v>0</v>
      </c>
      <c r="AS127" s="103"/>
      <c r="AT127" s="56"/>
    </row>
    <row r="128" spans="2:46" s="96" customFormat="1" ht="15" hidden="1" x14ac:dyDescent="0.2">
      <c r="C128" s="124"/>
      <c r="D128" s="124"/>
      <c r="E128" s="128"/>
      <c r="F128" s="132"/>
      <c r="G128" s="128"/>
      <c r="H128" s="128"/>
      <c r="I128" s="133"/>
      <c r="J128" s="129"/>
      <c r="K128" s="129"/>
      <c r="L128" s="129"/>
      <c r="M128" s="129"/>
      <c r="N128" s="129"/>
      <c r="O128" s="129"/>
      <c r="P128" s="129"/>
      <c r="Q128" s="129"/>
      <c r="R128" s="129"/>
      <c r="S128" s="129"/>
      <c r="T128" s="129"/>
      <c r="U128" s="129"/>
      <c r="V128" s="184"/>
      <c r="W128" s="124"/>
      <c r="X128" s="191" t="s">
        <v>95</v>
      </c>
      <c r="Y128" s="191"/>
      <c r="Z128" s="191"/>
      <c r="AA128" s="191"/>
      <c r="AB128" s="191"/>
      <c r="AC128" s="191"/>
      <c r="AD128" s="191"/>
      <c r="AE128" s="191"/>
      <c r="AF128" s="191"/>
      <c r="AG128" s="191"/>
      <c r="AH128" s="191"/>
      <c r="AI128" s="191"/>
      <c r="AJ128" s="191"/>
      <c r="AK128" s="191"/>
      <c r="AL128" s="191"/>
      <c r="AM128" s="191"/>
      <c r="AN128" s="191"/>
      <c r="AO128" s="191"/>
      <c r="AP128" s="110"/>
      <c r="AQ128" s="103"/>
      <c r="AR128" s="103"/>
      <c r="AS128" s="103"/>
      <c r="AT128" s="56"/>
    </row>
    <row r="129" spans="2:46" s="96" customFormat="1" ht="15" hidden="1" x14ac:dyDescent="0.2">
      <c r="C129" s="103"/>
      <c r="D129" s="103"/>
      <c r="E129" s="134"/>
      <c r="F129" s="135"/>
      <c r="G129" s="134"/>
      <c r="H129" s="134"/>
      <c r="I129" s="136"/>
      <c r="J129" s="137"/>
      <c r="K129" s="137"/>
      <c r="L129" s="137"/>
      <c r="M129" s="137"/>
      <c r="N129" s="137"/>
      <c r="O129" s="137"/>
      <c r="P129" s="137"/>
      <c r="Q129" s="137"/>
      <c r="R129" s="137"/>
      <c r="S129" s="137"/>
      <c r="T129" s="137"/>
      <c r="U129" s="137"/>
      <c r="V129" s="137"/>
      <c r="W129" s="103"/>
      <c r="X129" s="191" t="s">
        <v>95</v>
      </c>
      <c r="Y129" s="191"/>
      <c r="Z129" s="191"/>
      <c r="AA129" s="191"/>
      <c r="AB129" s="191"/>
      <c r="AC129" s="191"/>
      <c r="AD129" s="191"/>
      <c r="AE129" s="191"/>
      <c r="AF129" s="191"/>
      <c r="AG129" s="191"/>
      <c r="AH129" s="191"/>
      <c r="AI129" s="191"/>
      <c r="AJ129" s="191"/>
      <c r="AK129" s="191"/>
      <c r="AL129" s="191"/>
      <c r="AM129" s="191"/>
      <c r="AN129" s="191"/>
      <c r="AO129" s="191"/>
      <c r="AP129" s="110"/>
      <c r="AQ129" s="103"/>
      <c r="AR129" s="103"/>
      <c r="AS129" s="103"/>
      <c r="AT129" s="56"/>
    </row>
    <row r="130" spans="2:46" s="96" customFormat="1" ht="18" hidden="1" customHeight="1" thickBot="1" x14ac:dyDescent="0.25">
      <c r="B130" s="96">
        <v>6</v>
      </c>
      <c r="C130" s="103"/>
      <c r="D130" s="138" t="s">
        <v>64</v>
      </c>
      <c r="E130" s="139" t="s">
        <v>37</v>
      </c>
      <c r="F130" s="72"/>
      <c r="G130" s="103"/>
      <c r="H130" s="137"/>
      <c r="I130" s="140"/>
      <c r="J130" s="222" t="s">
        <v>95</v>
      </c>
      <c r="K130" s="223"/>
      <c r="L130" s="224"/>
      <c r="M130" s="137"/>
      <c r="N130" s="227" t="s">
        <v>95</v>
      </c>
      <c r="O130" s="228"/>
      <c r="P130" s="228"/>
      <c r="Q130" s="228"/>
      <c r="R130" s="228"/>
      <c r="S130" s="228"/>
      <c r="T130" s="229"/>
      <c r="U130" s="137"/>
      <c r="V130" s="137"/>
      <c r="W130" s="103"/>
      <c r="X130" s="246" t="s">
        <v>95</v>
      </c>
      <c r="Y130" s="246"/>
      <c r="Z130" s="246"/>
      <c r="AA130" s="246"/>
      <c r="AB130" s="246"/>
      <c r="AC130" s="246"/>
      <c r="AD130" s="246"/>
      <c r="AE130" s="246"/>
      <c r="AF130" s="246"/>
      <c r="AG130" s="246"/>
      <c r="AH130" s="246"/>
      <c r="AI130" s="246"/>
      <c r="AJ130" s="246"/>
      <c r="AK130" s="246"/>
      <c r="AL130" s="246"/>
      <c r="AM130" s="246"/>
      <c r="AN130" s="246"/>
      <c r="AO130" s="246"/>
      <c r="AP130" s="110"/>
      <c r="AQ130" s="131">
        <v>0</v>
      </c>
      <c r="AR130" s="103">
        <v>0</v>
      </c>
      <c r="AS130" s="103"/>
      <c r="AT130" s="56"/>
    </row>
    <row r="131" spans="2:46" s="96" customFormat="1" ht="5.0999999999999996" hidden="1" customHeight="1" thickBot="1" x14ac:dyDescent="0.25">
      <c r="C131" s="103"/>
      <c r="D131" s="103"/>
      <c r="E131" s="134"/>
      <c r="F131" s="137"/>
      <c r="G131" s="134"/>
      <c r="H131" s="137"/>
      <c r="I131" s="140"/>
      <c r="J131" s="137"/>
      <c r="K131" s="137"/>
      <c r="L131" s="137"/>
      <c r="M131" s="137"/>
      <c r="N131" s="137"/>
      <c r="O131" s="137"/>
      <c r="P131" s="137"/>
      <c r="Q131" s="137"/>
      <c r="R131" s="137"/>
      <c r="S131" s="137"/>
      <c r="T131" s="137"/>
      <c r="U131" s="137"/>
      <c r="V131" s="137"/>
      <c r="W131" s="103"/>
      <c r="X131" s="191" t="s">
        <v>95</v>
      </c>
      <c r="Y131" s="191"/>
      <c r="Z131" s="191"/>
      <c r="AA131" s="191"/>
      <c r="AB131" s="191"/>
      <c r="AC131" s="191"/>
      <c r="AD131" s="191"/>
      <c r="AE131" s="191"/>
      <c r="AF131" s="191"/>
      <c r="AG131" s="191"/>
      <c r="AH131" s="191"/>
      <c r="AI131" s="191"/>
      <c r="AJ131" s="191"/>
      <c r="AK131" s="191"/>
      <c r="AL131" s="191"/>
      <c r="AM131" s="191"/>
      <c r="AN131" s="191"/>
      <c r="AO131" s="191"/>
      <c r="AP131" s="110"/>
      <c r="AQ131" s="103"/>
      <c r="AR131" s="103"/>
      <c r="AS131" s="103"/>
      <c r="AT131" s="56"/>
    </row>
    <row r="132" spans="2:46" s="96" customFormat="1" ht="18" hidden="1" customHeight="1" thickBot="1" x14ac:dyDescent="0.25">
      <c r="B132" s="96">
        <v>6</v>
      </c>
      <c r="C132" s="103"/>
      <c r="D132" s="103"/>
      <c r="E132" s="139" t="s">
        <v>38</v>
      </c>
      <c r="F132" s="72"/>
      <c r="G132" s="134"/>
      <c r="H132" s="137"/>
      <c r="I132" s="140"/>
      <c r="J132" s="222" t="s">
        <v>95</v>
      </c>
      <c r="K132" s="223"/>
      <c r="L132" s="224"/>
      <c r="M132" s="137"/>
      <c r="N132" s="227" t="s">
        <v>95</v>
      </c>
      <c r="O132" s="228"/>
      <c r="P132" s="228"/>
      <c r="Q132" s="228"/>
      <c r="R132" s="228"/>
      <c r="S132" s="228"/>
      <c r="T132" s="229"/>
      <c r="U132" s="137"/>
      <c r="V132" s="137"/>
      <c r="W132" s="103"/>
      <c r="X132" s="246" t="s">
        <v>95</v>
      </c>
      <c r="Y132" s="246"/>
      <c r="Z132" s="246"/>
      <c r="AA132" s="246"/>
      <c r="AB132" s="246"/>
      <c r="AC132" s="246"/>
      <c r="AD132" s="246"/>
      <c r="AE132" s="246"/>
      <c r="AF132" s="246"/>
      <c r="AG132" s="246"/>
      <c r="AH132" s="246"/>
      <c r="AI132" s="246"/>
      <c r="AJ132" s="246"/>
      <c r="AK132" s="246"/>
      <c r="AL132" s="246"/>
      <c r="AM132" s="246"/>
      <c r="AN132" s="246"/>
      <c r="AO132" s="246"/>
      <c r="AP132" s="110"/>
      <c r="AQ132" s="131">
        <v>0</v>
      </c>
      <c r="AR132" s="103">
        <v>0</v>
      </c>
      <c r="AS132" s="103"/>
      <c r="AT132" s="56"/>
    </row>
    <row r="133" spans="2:46" s="96" customFormat="1" ht="5.0999999999999996" hidden="1" customHeight="1" thickBot="1" x14ac:dyDescent="0.25">
      <c r="C133" s="103"/>
      <c r="D133" s="103"/>
      <c r="E133" s="139"/>
      <c r="F133" s="135"/>
      <c r="G133" s="134"/>
      <c r="H133" s="137"/>
      <c r="I133" s="140"/>
      <c r="J133" s="135"/>
      <c r="K133" s="135"/>
      <c r="L133" s="135"/>
      <c r="M133" s="137"/>
      <c r="N133" s="135"/>
      <c r="O133" s="135"/>
      <c r="P133" s="135"/>
      <c r="Q133" s="137"/>
      <c r="R133" s="135"/>
      <c r="S133" s="135"/>
      <c r="T133" s="135"/>
      <c r="U133" s="137"/>
      <c r="V133" s="137"/>
      <c r="W133" s="103"/>
      <c r="X133" s="191" t="s">
        <v>95</v>
      </c>
      <c r="Y133" s="191"/>
      <c r="Z133" s="191"/>
      <c r="AA133" s="191"/>
      <c r="AB133" s="191"/>
      <c r="AC133" s="191"/>
      <c r="AD133" s="191"/>
      <c r="AE133" s="191"/>
      <c r="AF133" s="191"/>
      <c r="AG133" s="191"/>
      <c r="AH133" s="191"/>
      <c r="AI133" s="191"/>
      <c r="AJ133" s="191"/>
      <c r="AK133" s="191"/>
      <c r="AL133" s="191"/>
      <c r="AM133" s="191"/>
      <c r="AN133" s="191"/>
      <c r="AO133" s="191"/>
      <c r="AP133" s="110"/>
      <c r="AQ133" s="103"/>
      <c r="AR133" s="103"/>
      <c r="AS133" s="103"/>
      <c r="AT133" s="56"/>
    </row>
    <row r="134" spans="2:46" s="96" customFormat="1" ht="18" hidden="1" customHeight="1" thickBot="1" x14ac:dyDescent="0.25">
      <c r="B134" s="96">
        <v>6</v>
      </c>
      <c r="C134" s="103"/>
      <c r="D134" s="103"/>
      <c r="E134" s="139" t="s">
        <v>39</v>
      </c>
      <c r="F134" s="72"/>
      <c r="G134" s="134"/>
      <c r="H134" s="137"/>
      <c r="I134" s="140"/>
      <c r="J134" s="222" t="s">
        <v>95</v>
      </c>
      <c r="K134" s="223"/>
      <c r="L134" s="224"/>
      <c r="M134" s="137"/>
      <c r="N134" s="227" t="s">
        <v>95</v>
      </c>
      <c r="O134" s="228"/>
      <c r="P134" s="228"/>
      <c r="Q134" s="228"/>
      <c r="R134" s="228"/>
      <c r="S134" s="228"/>
      <c r="T134" s="229"/>
      <c r="U134" s="137"/>
      <c r="V134" s="137"/>
      <c r="W134" s="103"/>
      <c r="X134" s="246" t="s">
        <v>95</v>
      </c>
      <c r="Y134" s="246"/>
      <c r="Z134" s="246"/>
      <c r="AA134" s="246"/>
      <c r="AB134" s="246"/>
      <c r="AC134" s="246"/>
      <c r="AD134" s="246"/>
      <c r="AE134" s="246"/>
      <c r="AF134" s="246"/>
      <c r="AG134" s="246"/>
      <c r="AH134" s="246"/>
      <c r="AI134" s="246"/>
      <c r="AJ134" s="246"/>
      <c r="AK134" s="246"/>
      <c r="AL134" s="246"/>
      <c r="AM134" s="246"/>
      <c r="AN134" s="246"/>
      <c r="AO134" s="246"/>
      <c r="AP134" s="110"/>
      <c r="AQ134" s="131">
        <v>0</v>
      </c>
      <c r="AR134" s="103">
        <v>0</v>
      </c>
      <c r="AS134" s="103"/>
      <c r="AT134" s="56"/>
    </row>
    <row r="135" spans="2:46" s="96" customFormat="1" ht="15" hidden="1" x14ac:dyDescent="0.2">
      <c r="C135" s="103"/>
      <c r="D135" s="103"/>
      <c r="E135" s="134"/>
      <c r="F135" s="135"/>
      <c r="G135" s="134"/>
      <c r="H135" s="134"/>
      <c r="I135" s="136"/>
      <c r="J135" s="137"/>
      <c r="K135" s="137"/>
      <c r="L135" s="137"/>
      <c r="M135" s="137"/>
      <c r="N135" s="137"/>
      <c r="O135" s="137"/>
      <c r="P135" s="137"/>
      <c r="Q135" s="137"/>
      <c r="R135" s="137"/>
      <c r="S135" s="137"/>
      <c r="T135" s="137"/>
      <c r="U135" s="137"/>
      <c r="V135" s="137"/>
      <c r="W135" s="103"/>
      <c r="X135" s="191" t="s">
        <v>95</v>
      </c>
      <c r="Y135" s="191"/>
      <c r="Z135" s="191"/>
      <c r="AA135" s="191"/>
      <c r="AB135" s="191"/>
      <c r="AC135" s="191"/>
      <c r="AD135" s="191"/>
      <c r="AE135" s="191"/>
      <c r="AF135" s="191"/>
      <c r="AG135" s="191"/>
      <c r="AH135" s="191"/>
      <c r="AI135" s="191"/>
      <c r="AJ135" s="191"/>
      <c r="AK135" s="191"/>
      <c r="AL135" s="191"/>
      <c r="AM135" s="191"/>
      <c r="AN135" s="191"/>
      <c r="AO135" s="191"/>
      <c r="AP135" s="110"/>
      <c r="AQ135" s="103"/>
      <c r="AR135" s="103"/>
      <c r="AS135" s="103"/>
      <c r="AT135" s="56"/>
    </row>
    <row r="136" spans="2:46" s="96" customFormat="1" ht="15" hidden="1" x14ac:dyDescent="0.2">
      <c r="C136" s="124"/>
      <c r="D136" s="124"/>
      <c r="E136" s="128"/>
      <c r="F136" s="132"/>
      <c r="G136" s="128"/>
      <c r="H136" s="128"/>
      <c r="I136" s="133"/>
      <c r="J136" s="129"/>
      <c r="K136" s="129"/>
      <c r="L136" s="129"/>
      <c r="M136" s="129"/>
      <c r="N136" s="129"/>
      <c r="O136" s="129"/>
      <c r="P136" s="129"/>
      <c r="Q136" s="129"/>
      <c r="R136" s="129"/>
      <c r="S136" s="129"/>
      <c r="T136" s="129"/>
      <c r="U136" s="129"/>
      <c r="V136" s="184"/>
      <c r="W136" s="124"/>
      <c r="X136" s="191" t="s">
        <v>95</v>
      </c>
      <c r="Y136" s="191"/>
      <c r="Z136" s="191"/>
      <c r="AA136" s="191"/>
      <c r="AB136" s="191"/>
      <c r="AC136" s="191"/>
      <c r="AD136" s="191"/>
      <c r="AE136" s="191"/>
      <c r="AF136" s="191"/>
      <c r="AG136" s="191"/>
      <c r="AH136" s="191"/>
      <c r="AI136" s="191"/>
      <c r="AJ136" s="191"/>
      <c r="AK136" s="191"/>
      <c r="AL136" s="191"/>
      <c r="AM136" s="191"/>
      <c r="AN136" s="191"/>
      <c r="AO136" s="191"/>
      <c r="AP136" s="110"/>
      <c r="AQ136" s="103"/>
      <c r="AR136" s="103"/>
      <c r="AS136" s="103"/>
      <c r="AT136" s="56"/>
    </row>
    <row r="137" spans="2:46" s="96" customFormat="1" ht="18" hidden="1" customHeight="1" thickBot="1" x14ac:dyDescent="0.25">
      <c r="B137" s="96">
        <v>7</v>
      </c>
      <c r="C137" s="124"/>
      <c r="D137" s="125" t="s">
        <v>65</v>
      </c>
      <c r="E137" s="126" t="s">
        <v>37</v>
      </c>
      <c r="F137" s="72"/>
      <c r="G137" s="124"/>
      <c r="H137" s="184"/>
      <c r="I137" s="127"/>
      <c r="J137" s="222" t="s">
        <v>95</v>
      </c>
      <c r="K137" s="223"/>
      <c r="L137" s="224"/>
      <c r="M137" s="129"/>
      <c r="N137" s="227" t="s">
        <v>95</v>
      </c>
      <c r="O137" s="228"/>
      <c r="P137" s="228"/>
      <c r="Q137" s="228"/>
      <c r="R137" s="228"/>
      <c r="S137" s="228"/>
      <c r="T137" s="229"/>
      <c r="U137" s="129"/>
      <c r="V137" s="184"/>
      <c r="W137" s="124"/>
      <c r="X137" s="246" t="s">
        <v>95</v>
      </c>
      <c r="Y137" s="246"/>
      <c r="Z137" s="246"/>
      <c r="AA137" s="246"/>
      <c r="AB137" s="246"/>
      <c r="AC137" s="246"/>
      <c r="AD137" s="246"/>
      <c r="AE137" s="246"/>
      <c r="AF137" s="246"/>
      <c r="AG137" s="246"/>
      <c r="AH137" s="246"/>
      <c r="AI137" s="246"/>
      <c r="AJ137" s="246"/>
      <c r="AK137" s="246"/>
      <c r="AL137" s="246"/>
      <c r="AM137" s="246"/>
      <c r="AN137" s="246"/>
      <c r="AO137" s="246"/>
      <c r="AP137" s="110"/>
      <c r="AQ137" s="131">
        <v>0</v>
      </c>
      <c r="AR137" s="103">
        <v>0</v>
      </c>
      <c r="AS137" s="103"/>
      <c r="AT137" s="56"/>
    </row>
    <row r="138" spans="2:46" s="96" customFormat="1" ht="5.0999999999999996" hidden="1" customHeight="1" thickBot="1" x14ac:dyDescent="0.25">
      <c r="C138" s="124"/>
      <c r="D138" s="124"/>
      <c r="E138" s="128"/>
      <c r="F138" s="129"/>
      <c r="G138" s="128"/>
      <c r="H138" s="184"/>
      <c r="I138" s="127"/>
      <c r="J138" s="129"/>
      <c r="K138" s="129"/>
      <c r="L138" s="129"/>
      <c r="M138" s="129"/>
      <c r="N138" s="129"/>
      <c r="O138" s="129"/>
      <c r="P138" s="129"/>
      <c r="Q138" s="129"/>
      <c r="R138" s="129"/>
      <c r="S138" s="129"/>
      <c r="T138" s="129"/>
      <c r="U138" s="129"/>
      <c r="V138" s="184"/>
      <c r="W138" s="124"/>
      <c r="X138" s="191" t="s">
        <v>95</v>
      </c>
      <c r="Y138" s="191"/>
      <c r="Z138" s="191"/>
      <c r="AA138" s="191"/>
      <c r="AB138" s="191"/>
      <c r="AC138" s="191"/>
      <c r="AD138" s="191"/>
      <c r="AE138" s="191"/>
      <c r="AF138" s="191"/>
      <c r="AG138" s="191"/>
      <c r="AH138" s="191"/>
      <c r="AI138" s="191"/>
      <c r="AJ138" s="191"/>
      <c r="AK138" s="191"/>
      <c r="AL138" s="191"/>
      <c r="AM138" s="191"/>
      <c r="AN138" s="191"/>
      <c r="AO138" s="191"/>
      <c r="AP138" s="110"/>
      <c r="AQ138" s="103"/>
      <c r="AR138" s="103"/>
      <c r="AS138" s="103"/>
      <c r="AT138" s="56"/>
    </row>
    <row r="139" spans="2:46" s="96" customFormat="1" ht="18" hidden="1" customHeight="1" thickBot="1" x14ac:dyDescent="0.25">
      <c r="B139" s="96">
        <v>7</v>
      </c>
      <c r="C139" s="124"/>
      <c r="D139" s="124"/>
      <c r="E139" s="126" t="s">
        <v>38</v>
      </c>
      <c r="F139" s="72"/>
      <c r="G139" s="128"/>
      <c r="H139" s="184"/>
      <c r="I139" s="127"/>
      <c r="J139" s="222" t="s">
        <v>95</v>
      </c>
      <c r="K139" s="223"/>
      <c r="L139" s="224"/>
      <c r="M139" s="129"/>
      <c r="N139" s="227" t="s">
        <v>95</v>
      </c>
      <c r="O139" s="228"/>
      <c r="P139" s="228"/>
      <c r="Q139" s="228"/>
      <c r="R139" s="228"/>
      <c r="S139" s="228"/>
      <c r="T139" s="229"/>
      <c r="U139" s="129"/>
      <c r="V139" s="184"/>
      <c r="W139" s="124"/>
      <c r="X139" s="246" t="s">
        <v>95</v>
      </c>
      <c r="Y139" s="246"/>
      <c r="Z139" s="246"/>
      <c r="AA139" s="246"/>
      <c r="AB139" s="246"/>
      <c r="AC139" s="246"/>
      <c r="AD139" s="246"/>
      <c r="AE139" s="246"/>
      <c r="AF139" s="246"/>
      <c r="AG139" s="246"/>
      <c r="AH139" s="246"/>
      <c r="AI139" s="246"/>
      <c r="AJ139" s="246"/>
      <c r="AK139" s="246"/>
      <c r="AL139" s="246"/>
      <c r="AM139" s="246"/>
      <c r="AN139" s="246"/>
      <c r="AO139" s="246"/>
      <c r="AP139" s="110"/>
      <c r="AQ139" s="131">
        <v>0</v>
      </c>
      <c r="AR139" s="103">
        <v>0</v>
      </c>
      <c r="AS139" s="103"/>
      <c r="AT139" s="56"/>
    </row>
    <row r="140" spans="2:46" s="96" customFormat="1" ht="5.0999999999999996" hidden="1" customHeight="1" thickBot="1" x14ac:dyDescent="0.25">
      <c r="C140" s="124"/>
      <c r="D140" s="124"/>
      <c r="E140" s="126"/>
      <c r="F140" s="132"/>
      <c r="G140" s="128"/>
      <c r="H140" s="184"/>
      <c r="I140" s="127"/>
      <c r="J140" s="132"/>
      <c r="K140" s="132"/>
      <c r="L140" s="132"/>
      <c r="M140" s="129"/>
      <c r="N140" s="132"/>
      <c r="O140" s="132"/>
      <c r="P140" s="132"/>
      <c r="Q140" s="129"/>
      <c r="R140" s="132"/>
      <c r="S140" s="132"/>
      <c r="T140" s="132"/>
      <c r="U140" s="129"/>
      <c r="V140" s="184"/>
      <c r="W140" s="124"/>
      <c r="X140" s="191" t="s">
        <v>95</v>
      </c>
      <c r="Y140" s="191"/>
      <c r="Z140" s="191"/>
      <c r="AA140" s="191"/>
      <c r="AB140" s="191"/>
      <c r="AC140" s="191"/>
      <c r="AD140" s="191"/>
      <c r="AE140" s="191"/>
      <c r="AF140" s="191"/>
      <c r="AG140" s="191"/>
      <c r="AH140" s="191"/>
      <c r="AI140" s="191"/>
      <c r="AJ140" s="191"/>
      <c r="AK140" s="191"/>
      <c r="AL140" s="191"/>
      <c r="AM140" s="191"/>
      <c r="AN140" s="191"/>
      <c r="AO140" s="191"/>
      <c r="AP140" s="110"/>
      <c r="AQ140" s="103"/>
      <c r="AR140" s="103"/>
      <c r="AS140" s="103"/>
      <c r="AT140" s="56"/>
    </row>
    <row r="141" spans="2:46" s="96" customFormat="1" ht="18" hidden="1" customHeight="1" thickBot="1" x14ac:dyDescent="0.25">
      <c r="B141" s="96">
        <v>7</v>
      </c>
      <c r="C141" s="124"/>
      <c r="D141" s="124"/>
      <c r="E141" s="126" t="s">
        <v>39</v>
      </c>
      <c r="F141" s="72"/>
      <c r="G141" s="128"/>
      <c r="H141" s="184"/>
      <c r="I141" s="127"/>
      <c r="J141" s="222" t="s">
        <v>95</v>
      </c>
      <c r="K141" s="223"/>
      <c r="L141" s="224"/>
      <c r="M141" s="129"/>
      <c r="N141" s="227" t="s">
        <v>95</v>
      </c>
      <c r="O141" s="228"/>
      <c r="P141" s="228"/>
      <c r="Q141" s="228"/>
      <c r="R141" s="228"/>
      <c r="S141" s="228"/>
      <c r="T141" s="229"/>
      <c r="U141" s="129"/>
      <c r="V141" s="184"/>
      <c r="W141" s="124"/>
      <c r="X141" s="246" t="s">
        <v>95</v>
      </c>
      <c r="Y141" s="246"/>
      <c r="Z141" s="246"/>
      <c r="AA141" s="246"/>
      <c r="AB141" s="246"/>
      <c r="AC141" s="246"/>
      <c r="AD141" s="246"/>
      <c r="AE141" s="246"/>
      <c r="AF141" s="246"/>
      <c r="AG141" s="246"/>
      <c r="AH141" s="246"/>
      <c r="AI141" s="246"/>
      <c r="AJ141" s="246"/>
      <c r="AK141" s="246"/>
      <c r="AL141" s="246"/>
      <c r="AM141" s="246"/>
      <c r="AN141" s="246"/>
      <c r="AO141" s="246"/>
      <c r="AP141" s="110"/>
      <c r="AQ141" s="131">
        <v>0</v>
      </c>
      <c r="AR141" s="103">
        <v>0</v>
      </c>
      <c r="AS141" s="103"/>
      <c r="AT141" s="56"/>
    </row>
    <row r="142" spans="2:46" s="96" customFormat="1" ht="15" hidden="1" x14ac:dyDescent="0.2">
      <c r="C142" s="124"/>
      <c r="D142" s="124"/>
      <c r="E142" s="128"/>
      <c r="F142" s="132"/>
      <c r="G142" s="128"/>
      <c r="H142" s="128"/>
      <c r="I142" s="133"/>
      <c r="J142" s="129"/>
      <c r="K142" s="129"/>
      <c r="L142" s="129"/>
      <c r="M142" s="129"/>
      <c r="N142" s="129"/>
      <c r="O142" s="129"/>
      <c r="P142" s="129"/>
      <c r="Q142" s="129"/>
      <c r="R142" s="129"/>
      <c r="S142" s="129"/>
      <c r="T142" s="129"/>
      <c r="U142" s="129"/>
      <c r="V142" s="184"/>
      <c r="W142" s="124"/>
      <c r="X142" s="191" t="s">
        <v>95</v>
      </c>
      <c r="Y142" s="191"/>
      <c r="Z142" s="191"/>
      <c r="AA142" s="191"/>
      <c r="AB142" s="191"/>
      <c r="AC142" s="191"/>
      <c r="AD142" s="191"/>
      <c r="AE142" s="191"/>
      <c r="AF142" s="191"/>
      <c r="AG142" s="191"/>
      <c r="AH142" s="191"/>
      <c r="AI142" s="191"/>
      <c r="AJ142" s="191"/>
      <c r="AK142" s="191"/>
      <c r="AL142" s="191"/>
      <c r="AM142" s="191"/>
      <c r="AN142" s="191"/>
      <c r="AO142" s="191"/>
      <c r="AP142" s="110"/>
      <c r="AQ142" s="103"/>
      <c r="AR142" s="103"/>
      <c r="AS142" s="103"/>
      <c r="AT142" s="56"/>
    </row>
    <row r="143" spans="2:46" s="96" customFormat="1" ht="15" hidden="1" x14ac:dyDescent="0.2">
      <c r="C143" s="103"/>
      <c r="D143" s="103"/>
      <c r="E143" s="134"/>
      <c r="F143" s="135"/>
      <c r="G143" s="134"/>
      <c r="H143" s="134"/>
      <c r="I143" s="136"/>
      <c r="J143" s="137"/>
      <c r="K143" s="137"/>
      <c r="L143" s="137"/>
      <c r="M143" s="137"/>
      <c r="N143" s="137"/>
      <c r="O143" s="137"/>
      <c r="P143" s="137"/>
      <c r="Q143" s="137"/>
      <c r="R143" s="137"/>
      <c r="S143" s="137"/>
      <c r="T143" s="137"/>
      <c r="U143" s="137"/>
      <c r="V143" s="137"/>
      <c r="W143" s="103"/>
      <c r="X143" s="191" t="s">
        <v>95</v>
      </c>
      <c r="Y143" s="191"/>
      <c r="Z143" s="191"/>
      <c r="AA143" s="191"/>
      <c r="AB143" s="191"/>
      <c r="AC143" s="191"/>
      <c r="AD143" s="191"/>
      <c r="AE143" s="191"/>
      <c r="AF143" s="191"/>
      <c r="AG143" s="191"/>
      <c r="AH143" s="191"/>
      <c r="AI143" s="191"/>
      <c r="AJ143" s="191"/>
      <c r="AK143" s="191"/>
      <c r="AL143" s="191"/>
      <c r="AM143" s="191"/>
      <c r="AN143" s="191"/>
      <c r="AO143" s="191"/>
      <c r="AP143" s="110"/>
      <c r="AQ143" s="103"/>
      <c r="AR143" s="103"/>
      <c r="AS143" s="103"/>
      <c r="AT143" s="56"/>
    </row>
    <row r="144" spans="2:46" s="96" customFormat="1" ht="18" hidden="1" customHeight="1" thickBot="1" x14ac:dyDescent="0.25">
      <c r="B144" s="96">
        <v>8</v>
      </c>
      <c r="C144" s="103"/>
      <c r="D144" s="138" t="s">
        <v>66</v>
      </c>
      <c r="E144" s="139" t="s">
        <v>37</v>
      </c>
      <c r="F144" s="72"/>
      <c r="G144" s="103"/>
      <c r="H144" s="137"/>
      <c r="I144" s="140"/>
      <c r="J144" s="222" t="s">
        <v>95</v>
      </c>
      <c r="K144" s="223"/>
      <c r="L144" s="224"/>
      <c r="M144" s="137"/>
      <c r="N144" s="227" t="s">
        <v>95</v>
      </c>
      <c r="O144" s="228"/>
      <c r="P144" s="228"/>
      <c r="Q144" s="228"/>
      <c r="R144" s="228"/>
      <c r="S144" s="228"/>
      <c r="T144" s="229"/>
      <c r="U144" s="137"/>
      <c r="V144" s="137"/>
      <c r="W144" s="103"/>
      <c r="X144" s="246" t="s">
        <v>95</v>
      </c>
      <c r="Y144" s="246"/>
      <c r="Z144" s="246"/>
      <c r="AA144" s="246"/>
      <c r="AB144" s="246"/>
      <c r="AC144" s="246"/>
      <c r="AD144" s="246"/>
      <c r="AE144" s="246"/>
      <c r="AF144" s="246"/>
      <c r="AG144" s="246"/>
      <c r="AH144" s="246"/>
      <c r="AI144" s="246"/>
      <c r="AJ144" s="246"/>
      <c r="AK144" s="246"/>
      <c r="AL144" s="246"/>
      <c r="AM144" s="246"/>
      <c r="AN144" s="246"/>
      <c r="AO144" s="246"/>
      <c r="AP144" s="110"/>
      <c r="AQ144" s="131">
        <v>0</v>
      </c>
      <c r="AR144" s="103">
        <v>0</v>
      </c>
      <c r="AS144" s="103"/>
      <c r="AT144" s="56"/>
    </row>
    <row r="145" spans="2:46" s="96" customFormat="1" ht="5.0999999999999996" hidden="1" customHeight="1" thickBot="1" x14ac:dyDescent="0.25">
      <c r="C145" s="103"/>
      <c r="D145" s="103"/>
      <c r="E145" s="134"/>
      <c r="F145" s="137"/>
      <c r="G145" s="134"/>
      <c r="H145" s="137"/>
      <c r="I145" s="140"/>
      <c r="J145" s="137"/>
      <c r="K145" s="137"/>
      <c r="L145" s="137"/>
      <c r="M145" s="137"/>
      <c r="N145" s="137"/>
      <c r="O145" s="137"/>
      <c r="P145" s="137"/>
      <c r="Q145" s="137"/>
      <c r="R145" s="137"/>
      <c r="S145" s="137"/>
      <c r="T145" s="137"/>
      <c r="U145" s="137"/>
      <c r="V145" s="137"/>
      <c r="W145" s="103"/>
      <c r="X145" s="191" t="s">
        <v>95</v>
      </c>
      <c r="Y145" s="191"/>
      <c r="Z145" s="191"/>
      <c r="AA145" s="191"/>
      <c r="AB145" s="191"/>
      <c r="AC145" s="191"/>
      <c r="AD145" s="191"/>
      <c r="AE145" s="191"/>
      <c r="AF145" s="191"/>
      <c r="AG145" s="191"/>
      <c r="AH145" s="191"/>
      <c r="AI145" s="191"/>
      <c r="AJ145" s="191"/>
      <c r="AK145" s="191"/>
      <c r="AL145" s="191"/>
      <c r="AM145" s="191"/>
      <c r="AN145" s="191"/>
      <c r="AO145" s="191"/>
      <c r="AP145" s="110"/>
      <c r="AQ145" s="103"/>
      <c r="AR145" s="103"/>
      <c r="AS145" s="103"/>
      <c r="AT145" s="56"/>
    </row>
    <row r="146" spans="2:46" s="96" customFormat="1" ht="18" hidden="1" customHeight="1" thickBot="1" x14ac:dyDescent="0.25">
      <c r="B146" s="96">
        <v>8</v>
      </c>
      <c r="C146" s="103"/>
      <c r="D146" s="103"/>
      <c r="E146" s="139" t="s">
        <v>38</v>
      </c>
      <c r="F146" s="72"/>
      <c r="G146" s="134"/>
      <c r="H146" s="137"/>
      <c r="I146" s="140"/>
      <c r="J146" s="222" t="s">
        <v>95</v>
      </c>
      <c r="K146" s="223"/>
      <c r="L146" s="224"/>
      <c r="M146" s="137"/>
      <c r="N146" s="227" t="s">
        <v>95</v>
      </c>
      <c r="O146" s="228"/>
      <c r="P146" s="228"/>
      <c r="Q146" s="228"/>
      <c r="R146" s="228"/>
      <c r="S146" s="228"/>
      <c r="T146" s="229"/>
      <c r="U146" s="137"/>
      <c r="V146" s="137"/>
      <c r="W146" s="103"/>
      <c r="X146" s="246" t="s">
        <v>95</v>
      </c>
      <c r="Y146" s="246"/>
      <c r="Z146" s="246"/>
      <c r="AA146" s="246"/>
      <c r="AB146" s="246"/>
      <c r="AC146" s="246"/>
      <c r="AD146" s="246"/>
      <c r="AE146" s="246"/>
      <c r="AF146" s="246"/>
      <c r="AG146" s="246"/>
      <c r="AH146" s="246"/>
      <c r="AI146" s="246"/>
      <c r="AJ146" s="246"/>
      <c r="AK146" s="246"/>
      <c r="AL146" s="246"/>
      <c r="AM146" s="246"/>
      <c r="AN146" s="246"/>
      <c r="AO146" s="246"/>
      <c r="AP146" s="110"/>
      <c r="AQ146" s="131">
        <v>0</v>
      </c>
      <c r="AR146" s="103">
        <v>0</v>
      </c>
      <c r="AS146" s="103"/>
      <c r="AT146" s="56"/>
    </row>
    <row r="147" spans="2:46" s="96" customFormat="1" ht="5.0999999999999996" hidden="1" customHeight="1" thickBot="1" x14ac:dyDescent="0.25">
      <c r="C147" s="103"/>
      <c r="D147" s="103"/>
      <c r="E147" s="139"/>
      <c r="F147" s="135"/>
      <c r="G147" s="134"/>
      <c r="H147" s="137"/>
      <c r="I147" s="140"/>
      <c r="J147" s="135"/>
      <c r="K147" s="135"/>
      <c r="L147" s="135"/>
      <c r="M147" s="137"/>
      <c r="N147" s="135"/>
      <c r="O147" s="135"/>
      <c r="P147" s="135"/>
      <c r="Q147" s="137"/>
      <c r="R147" s="135"/>
      <c r="S147" s="135"/>
      <c r="T147" s="135"/>
      <c r="U147" s="137"/>
      <c r="V147" s="137"/>
      <c r="W147" s="103"/>
      <c r="X147" s="191" t="s">
        <v>95</v>
      </c>
      <c r="Y147" s="191"/>
      <c r="Z147" s="191"/>
      <c r="AA147" s="191"/>
      <c r="AB147" s="191"/>
      <c r="AC147" s="191"/>
      <c r="AD147" s="191"/>
      <c r="AE147" s="191"/>
      <c r="AF147" s="191"/>
      <c r="AG147" s="191"/>
      <c r="AH147" s="191"/>
      <c r="AI147" s="191"/>
      <c r="AJ147" s="191"/>
      <c r="AK147" s="191"/>
      <c r="AL147" s="191"/>
      <c r="AM147" s="191"/>
      <c r="AN147" s="191"/>
      <c r="AO147" s="191"/>
      <c r="AP147" s="110"/>
      <c r="AQ147" s="103"/>
      <c r="AR147" s="103"/>
      <c r="AS147" s="103"/>
      <c r="AT147" s="56"/>
    </row>
    <row r="148" spans="2:46" s="96" customFormat="1" ht="18" hidden="1" customHeight="1" thickBot="1" x14ac:dyDescent="0.25">
      <c r="B148" s="96">
        <v>8</v>
      </c>
      <c r="C148" s="103"/>
      <c r="D148" s="103"/>
      <c r="E148" s="139" t="s">
        <v>39</v>
      </c>
      <c r="F148" s="72"/>
      <c r="G148" s="134"/>
      <c r="H148" s="137"/>
      <c r="I148" s="140"/>
      <c r="J148" s="222" t="s">
        <v>95</v>
      </c>
      <c r="K148" s="223"/>
      <c r="L148" s="224"/>
      <c r="M148" s="137"/>
      <c r="N148" s="227" t="s">
        <v>95</v>
      </c>
      <c r="O148" s="228"/>
      <c r="P148" s="228"/>
      <c r="Q148" s="228"/>
      <c r="R148" s="228"/>
      <c r="S148" s="228"/>
      <c r="T148" s="229"/>
      <c r="U148" s="137"/>
      <c r="V148" s="137"/>
      <c r="W148" s="103"/>
      <c r="X148" s="246" t="s">
        <v>95</v>
      </c>
      <c r="Y148" s="246"/>
      <c r="Z148" s="246"/>
      <c r="AA148" s="246"/>
      <c r="AB148" s="246"/>
      <c r="AC148" s="246"/>
      <c r="AD148" s="246"/>
      <c r="AE148" s="246"/>
      <c r="AF148" s="246"/>
      <c r="AG148" s="246"/>
      <c r="AH148" s="246"/>
      <c r="AI148" s="246"/>
      <c r="AJ148" s="246"/>
      <c r="AK148" s="246"/>
      <c r="AL148" s="246"/>
      <c r="AM148" s="246"/>
      <c r="AN148" s="246"/>
      <c r="AO148" s="246"/>
      <c r="AP148" s="110"/>
      <c r="AQ148" s="131">
        <v>0</v>
      </c>
      <c r="AR148" s="103">
        <v>0</v>
      </c>
      <c r="AS148" s="103"/>
      <c r="AT148" s="56"/>
    </row>
    <row r="149" spans="2:46" s="96" customFormat="1" ht="15" hidden="1" x14ac:dyDescent="0.2">
      <c r="C149" s="103"/>
      <c r="D149" s="103"/>
      <c r="E149" s="134"/>
      <c r="F149" s="135"/>
      <c r="G149" s="134"/>
      <c r="H149" s="134"/>
      <c r="I149" s="136"/>
      <c r="J149" s="137"/>
      <c r="K149" s="137"/>
      <c r="L149" s="137"/>
      <c r="M149" s="137"/>
      <c r="N149" s="137"/>
      <c r="O149" s="137"/>
      <c r="P149" s="137"/>
      <c r="Q149" s="137"/>
      <c r="R149" s="137"/>
      <c r="S149" s="137"/>
      <c r="T149" s="137"/>
      <c r="U149" s="137"/>
      <c r="V149" s="137"/>
      <c r="W149" s="103"/>
      <c r="X149" s="191" t="s">
        <v>95</v>
      </c>
      <c r="Y149" s="191"/>
      <c r="Z149" s="191"/>
      <c r="AA149" s="191"/>
      <c r="AB149" s="191"/>
      <c r="AC149" s="191"/>
      <c r="AD149" s="191"/>
      <c r="AE149" s="191"/>
      <c r="AF149" s="191"/>
      <c r="AG149" s="191"/>
      <c r="AH149" s="191"/>
      <c r="AI149" s="191"/>
      <c r="AJ149" s="191"/>
      <c r="AK149" s="191"/>
      <c r="AL149" s="191"/>
      <c r="AM149" s="191"/>
      <c r="AN149" s="191"/>
      <c r="AO149" s="191"/>
      <c r="AQ149" s="103"/>
      <c r="AR149" s="103"/>
      <c r="AS149" s="103"/>
      <c r="AT149" s="56"/>
    </row>
    <row r="150" spans="2:46" s="96" customFormat="1" ht="15" hidden="1" x14ac:dyDescent="0.2">
      <c r="C150" s="124"/>
      <c r="D150" s="124"/>
      <c r="E150" s="128"/>
      <c r="F150" s="132"/>
      <c r="G150" s="128"/>
      <c r="H150" s="128"/>
      <c r="I150" s="133"/>
      <c r="J150" s="129"/>
      <c r="K150" s="129"/>
      <c r="L150" s="129"/>
      <c r="M150" s="129"/>
      <c r="N150" s="129"/>
      <c r="O150" s="129"/>
      <c r="P150" s="129"/>
      <c r="Q150" s="129"/>
      <c r="R150" s="129"/>
      <c r="S150" s="129"/>
      <c r="T150" s="129"/>
      <c r="U150" s="129"/>
      <c r="V150" s="184"/>
      <c r="W150" s="124"/>
      <c r="X150" s="191" t="s">
        <v>95</v>
      </c>
      <c r="Y150" s="191"/>
      <c r="Z150" s="191"/>
      <c r="AA150" s="191"/>
      <c r="AB150" s="191"/>
      <c r="AC150" s="191"/>
      <c r="AD150" s="191"/>
      <c r="AE150" s="191"/>
      <c r="AF150" s="191"/>
      <c r="AG150" s="191"/>
      <c r="AH150" s="191"/>
      <c r="AI150" s="191"/>
      <c r="AJ150" s="191"/>
      <c r="AK150" s="191"/>
      <c r="AL150" s="191"/>
      <c r="AM150" s="191"/>
      <c r="AN150" s="191"/>
      <c r="AO150" s="191"/>
      <c r="AQ150" s="103"/>
      <c r="AR150" s="103"/>
      <c r="AS150" s="103"/>
      <c r="AT150" s="56"/>
    </row>
    <row r="151" spans="2:46" s="96" customFormat="1" ht="18" hidden="1" customHeight="1" thickBot="1" x14ac:dyDescent="0.25">
      <c r="B151" s="96">
        <v>9</v>
      </c>
      <c r="C151" s="124"/>
      <c r="D151" s="125" t="s">
        <v>67</v>
      </c>
      <c r="E151" s="126" t="s">
        <v>37</v>
      </c>
      <c r="F151" s="72"/>
      <c r="G151" s="124"/>
      <c r="H151" s="184"/>
      <c r="I151" s="127"/>
      <c r="J151" s="222" t="s">
        <v>95</v>
      </c>
      <c r="K151" s="223"/>
      <c r="L151" s="224"/>
      <c r="M151" s="129"/>
      <c r="N151" s="227" t="s">
        <v>95</v>
      </c>
      <c r="O151" s="228"/>
      <c r="P151" s="228"/>
      <c r="Q151" s="228"/>
      <c r="R151" s="228"/>
      <c r="S151" s="228"/>
      <c r="T151" s="229"/>
      <c r="U151" s="129"/>
      <c r="V151" s="184"/>
      <c r="W151" s="124"/>
      <c r="X151" s="246" t="s">
        <v>95</v>
      </c>
      <c r="Y151" s="246"/>
      <c r="Z151" s="246"/>
      <c r="AA151" s="246"/>
      <c r="AB151" s="246"/>
      <c r="AC151" s="246"/>
      <c r="AD151" s="246"/>
      <c r="AE151" s="246"/>
      <c r="AF151" s="246"/>
      <c r="AG151" s="246"/>
      <c r="AH151" s="246"/>
      <c r="AI151" s="246"/>
      <c r="AJ151" s="246"/>
      <c r="AK151" s="246"/>
      <c r="AL151" s="246"/>
      <c r="AM151" s="246"/>
      <c r="AN151" s="246"/>
      <c r="AO151" s="246"/>
      <c r="AQ151" s="131">
        <v>0</v>
      </c>
      <c r="AR151" s="103">
        <v>0</v>
      </c>
      <c r="AS151" s="103"/>
      <c r="AT151" s="56"/>
    </row>
    <row r="152" spans="2:46" s="96" customFormat="1" ht="5.0999999999999996" hidden="1" customHeight="1" thickBot="1" x14ac:dyDescent="0.25">
      <c r="C152" s="124"/>
      <c r="D152" s="124"/>
      <c r="E152" s="126"/>
      <c r="F152" s="129"/>
      <c r="G152" s="128"/>
      <c r="H152" s="184"/>
      <c r="I152" s="127"/>
      <c r="J152" s="129"/>
      <c r="K152" s="129"/>
      <c r="L152" s="129"/>
      <c r="M152" s="129"/>
      <c r="N152" s="129"/>
      <c r="O152" s="129"/>
      <c r="P152" s="129"/>
      <c r="Q152" s="129"/>
      <c r="R152" s="129"/>
      <c r="S152" s="129"/>
      <c r="T152" s="129"/>
      <c r="U152" s="129"/>
      <c r="V152" s="184"/>
      <c r="W152" s="124"/>
      <c r="X152" s="191" t="s">
        <v>95</v>
      </c>
      <c r="Y152" s="191"/>
      <c r="Z152" s="191"/>
      <c r="AA152" s="191"/>
      <c r="AB152" s="191"/>
      <c r="AC152" s="191"/>
      <c r="AD152" s="191"/>
      <c r="AE152" s="191"/>
      <c r="AF152" s="191"/>
      <c r="AG152" s="191"/>
      <c r="AH152" s="191"/>
      <c r="AI152" s="191"/>
      <c r="AJ152" s="191"/>
      <c r="AK152" s="191"/>
      <c r="AL152" s="191"/>
      <c r="AM152" s="191"/>
      <c r="AN152" s="191"/>
      <c r="AO152" s="191"/>
      <c r="AP152" s="110"/>
      <c r="AQ152" s="103"/>
      <c r="AR152" s="103"/>
      <c r="AS152" s="103"/>
      <c r="AT152" s="56"/>
    </row>
    <row r="153" spans="2:46" s="96" customFormat="1" ht="18" hidden="1" customHeight="1" thickBot="1" x14ac:dyDescent="0.25">
      <c r="B153" s="96">
        <v>9</v>
      </c>
      <c r="C153" s="124"/>
      <c r="D153" s="124"/>
      <c r="E153" s="126" t="s">
        <v>38</v>
      </c>
      <c r="F153" s="72"/>
      <c r="G153" s="128"/>
      <c r="H153" s="184"/>
      <c r="I153" s="127"/>
      <c r="J153" s="222" t="s">
        <v>95</v>
      </c>
      <c r="K153" s="223"/>
      <c r="L153" s="224"/>
      <c r="M153" s="129"/>
      <c r="N153" s="227" t="s">
        <v>95</v>
      </c>
      <c r="O153" s="228"/>
      <c r="P153" s="228"/>
      <c r="Q153" s="228"/>
      <c r="R153" s="228"/>
      <c r="S153" s="228"/>
      <c r="T153" s="229"/>
      <c r="U153" s="129"/>
      <c r="V153" s="184"/>
      <c r="W153" s="124"/>
      <c r="X153" s="246" t="s">
        <v>95</v>
      </c>
      <c r="Y153" s="246"/>
      <c r="Z153" s="246"/>
      <c r="AA153" s="246"/>
      <c r="AB153" s="246"/>
      <c r="AC153" s="246"/>
      <c r="AD153" s="246"/>
      <c r="AE153" s="246"/>
      <c r="AF153" s="246"/>
      <c r="AG153" s="246"/>
      <c r="AH153" s="246"/>
      <c r="AI153" s="246"/>
      <c r="AJ153" s="246"/>
      <c r="AK153" s="246"/>
      <c r="AL153" s="246"/>
      <c r="AM153" s="246"/>
      <c r="AN153" s="246"/>
      <c r="AO153" s="246"/>
      <c r="AP153" s="110"/>
      <c r="AQ153" s="131">
        <v>0</v>
      </c>
      <c r="AR153" s="103">
        <v>0</v>
      </c>
      <c r="AS153" s="103"/>
      <c r="AT153" s="56"/>
    </row>
    <row r="154" spans="2:46" s="96" customFormat="1" ht="5.0999999999999996" hidden="1" customHeight="1" thickBot="1" x14ac:dyDescent="0.25">
      <c r="C154" s="124"/>
      <c r="D154" s="124"/>
      <c r="E154" s="126"/>
      <c r="F154" s="132"/>
      <c r="G154" s="128"/>
      <c r="H154" s="184"/>
      <c r="I154" s="127"/>
      <c r="J154" s="132"/>
      <c r="K154" s="132"/>
      <c r="L154" s="132"/>
      <c r="M154" s="129"/>
      <c r="N154" s="132"/>
      <c r="O154" s="132"/>
      <c r="P154" s="132"/>
      <c r="Q154" s="129"/>
      <c r="R154" s="132"/>
      <c r="S154" s="132"/>
      <c r="T154" s="132"/>
      <c r="U154" s="129"/>
      <c r="V154" s="184"/>
      <c r="W154" s="124"/>
      <c r="X154" s="191" t="s">
        <v>95</v>
      </c>
      <c r="Y154" s="191"/>
      <c r="Z154" s="191"/>
      <c r="AA154" s="191"/>
      <c r="AB154" s="191"/>
      <c r="AC154" s="191"/>
      <c r="AD154" s="191"/>
      <c r="AE154" s="191"/>
      <c r="AF154" s="191"/>
      <c r="AG154" s="191"/>
      <c r="AH154" s="191"/>
      <c r="AI154" s="191"/>
      <c r="AJ154" s="191"/>
      <c r="AK154" s="191"/>
      <c r="AL154" s="191"/>
      <c r="AM154" s="191"/>
      <c r="AN154" s="191"/>
      <c r="AO154" s="191"/>
      <c r="AP154" s="110"/>
      <c r="AQ154" s="103"/>
      <c r="AR154" s="103"/>
      <c r="AS154" s="103"/>
      <c r="AT154" s="56"/>
    </row>
    <row r="155" spans="2:46" s="96" customFormat="1" ht="18" hidden="1" customHeight="1" thickBot="1" x14ac:dyDescent="0.25">
      <c r="B155" s="96">
        <v>9</v>
      </c>
      <c r="C155" s="124"/>
      <c r="D155" s="124"/>
      <c r="E155" s="126" t="s">
        <v>39</v>
      </c>
      <c r="F155" s="72"/>
      <c r="G155" s="128"/>
      <c r="H155" s="184"/>
      <c r="I155" s="127"/>
      <c r="J155" s="222" t="s">
        <v>95</v>
      </c>
      <c r="K155" s="223"/>
      <c r="L155" s="224"/>
      <c r="M155" s="129"/>
      <c r="N155" s="227" t="s">
        <v>95</v>
      </c>
      <c r="O155" s="228"/>
      <c r="P155" s="228"/>
      <c r="Q155" s="228"/>
      <c r="R155" s="228"/>
      <c r="S155" s="228"/>
      <c r="T155" s="229"/>
      <c r="U155" s="129"/>
      <c r="V155" s="184"/>
      <c r="W155" s="124"/>
      <c r="X155" s="246" t="s">
        <v>95</v>
      </c>
      <c r="Y155" s="246"/>
      <c r="Z155" s="246"/>
      <c r="AA155" s="246"/>
      <c r="AB155" s="246"/>
      <c r="AC155" s="246"/>
      <c r="AD155" s="246"/>
      <c r="AE155" s="246"/>
      <c r="AF155" s="246"/>
      <c r="AG155" s="246"/>
      <c r="AH155" s="246"/>
      <c r="AI155" s="246"/>
      <c r="AJ155" s="246"/>
      <c r="AK155" s="246"/>
      <c r="AL155" s="246"/>
      <c r="AM155" s="246"/>
      <c r="AN155" s="246"/>
      <c r="AO155" s="246"/>
      <c r="AP155" s="110"/>
      <c r="AQ155" s="131">
        <v>0</v>
      </c>
      <c r="AR155" s="103">
        <v>0</v>
      </c>
      <c r="AS155" s="103"/>
      <c r="AT155" s="56"/>
    </row>
    <row r="156" spans="2:46" s="96" customFormat="1" ht="15" hidden="1" x14ac:dyDescent="0.2">
      <c r="C156" s="124"/>
      <c r="D156" s="124"/>
      <c r="E156" s="128"/>
      <c r="F156" s="132"/>
      <c r="G156" s="128"/>
      <c r="H156" s="128"/>
      <c r="I156" s="133"/>
      <c r="J156" s="129"/>
      <c r="K156" s="129"/>
      <c r="L156" s="129"/>
      <c r="M156" s="129"/>
      <c r="N156" s="129"/>
      <c r="O156" s="129"/>
      <c r="P156" s="129"/>
      <c r="Q156" s="129"/>
      <c r="R156" s="129"/>
      <c r="S156" s="129"/>
      <c r="T156" s="129"/>
      <c r="U156" s="129"/>
      <c r="V156" s="184"/>
      <c r="W156" s="124"/>
      <c r="X156" s="191" t="s">
        <v>95</v>
      </c>
      <c r="Y156" s="191"/>
      <c r="Z156" s="191"/>
      <c r="AA156" s="191"/>
      <c r="AB156" s="191"/>
      <c r="AC156" s="191"/>
      <c r="AD156" s="191"/>
      <c r="AE156" s="191"/>
      <c r="AF156" s="191"/>
      <c r="AG156" s="191"/>
      <c r="AH156" s="191"/>
      <c r="AI156" s="191"/>
      <c r="AJ156" s="191"/>
      <c r="AK156" s="191"/>
      <c r="AL156" s="191"/>
      <c r="AM156" s="191"/>
      <c r="AN156" s="191"/>
      <c r="AO156" s="191"/>
      <c r="AQ156" s="103"/>
      <c r="AR156" s="103"/>
      <c r="AS156" s="103"/>
      <c r="AT156" s="56"/>
    </row>
    <row r="157" spans="2:46" s="96" customFormat="1" ht="15" hidden="1" x14ac:dyDescent="0.2">
      <c r="C157" s="103"/>
      <c r="D157" s="103"/>
      <c r="E157" s="134"/>
      <c r="F157" s="135"/>
      <c r="G157" s="134"/>
      <c r="H157" s="134"/>
      <c r="I157" s="136"/>
      <c r="J157" s="137"/>
      <c r="K157" s="137"/>
      <c r="L157" s="137"/>
      <c r="M157" s="137"/>
      <c r="N157" s="137"/>
      <c r="O157" s="137"/>
      <c r="P157" s="137"/>
      <c r="Q157" s="137"/>
      <c r="R157" s="137"/>
      <c r="S157" s="137"/>
      <c r="T157" s="137"/>
      <c r="U157" s="137"/>
      <c r="V157" s="137"/>
      <c r="W157" s="103"/>
      <c r="X157" s="191" t="s">
        <v>95</v>
      </c>
      <c r="Y157" s="191"/>
      <c r="Z157" s="191"/>
      <c r="AA157" s="191"/>
      <c r="AB157" s="191"/>
      <c r="AC157" s="191"/>
      <c r="AD157" s="191"/>
      <c r="AE157" s="191"/>
      <c r="AF157" s="191"/>
      <c r="AG157" s="191"/>
      <c r="AH157" s="191"/>
      <c r="AI157" s="191"/>
      <c r="AJ157" s="191"/>
      <c r="AK157" s="191"/>
      <c r="AL157" s="191"/>
      <c r="AM157" s="191"/>
      <c r="AN157" s="191"/>
      <c r="AO157" s="191"/>
      <c r="AQ157" s="103"/>
      <c r="AR157" s="103"/>
      <c r="AS157" s="103"/>
      <c r="AT157" s="56"/>
    </row>
    <row r="158" spans="2:46" s="96" customFormat="1" ht="18" hidden="1" customHeight="1" thickBot="1" x14ac:dyDescent="0.25">
      <c r="B158" s="96">
        <v>10</v>
      </c>
      <c r="C158" s="103"/>
      <c r="D158" s="138" t="s">
        <v>68</v>
      </c>
      <c r="E158" s="139" t="s">
        <v>37</v>
      </c>
      <c r="F158" s="72"/>
      <c r="G158" s="103"/>
      <c r="H158" s="137"/>
      <c r="I158" s="140"/>
      <c r="J158" s="222" t="s">
        <v>95</v>
      </c>
      <c r="K158" s="223"/>
      <c r="L158" s="224"/>
      <c r="M158" s="137"/>
      <c r="N158" s="227" t="s">
        <v>95</v>
      </c>
      <c r="O158" s="228"/>
      <c r="P158" s="228"/>
      <c r="Q158" s="228"/>
      <c r="R158" s="228"/>
      <c r="S158" s="228"/>
      <c r="T158" s="229"/>
      <c r="U158" s="137"/>
      <c r="V158" s="137"/>
      <c r="W158" s="103"/>
      <c r="X158" s="246" t="s">
        <v>95</v>
      </c>
      <c r="Y158" s="246"/>
      <c r="Z158" s="246"/>
      <c r="AA158" s="246"/>
      <c r="AB158" s="246"/>
      <c r="AC158" s="246"/>
      <c r="AD158" s="246"/>
      <c r="AE158" s="246"/>
      <c r="AF158" s="246"/>
      <c r="AG158" s="246"/>
      <c r="AH158" s="246"/>
      <c r="AI158" s="246"/>
      <c r="AJ158" s="246"/>
      <c r="AK158" s="246"/>
      <c r="AL158" s="246"/>
      <c r="AM158" s="246"/>
      <c r="AN158" s="246"/>
      <c r="AO158" s="246"/>
      <c r="AQ158" s="131">
        <v>0</v>
      </c>
      <c r="AR158" s="103">
        <v>0</v>
      </c>
      <c r="AS158" s="103"/>
      <c r="AT158" s="56"/>
    </row>
    <row r="159" spans="2:46" s="96" customFormat="1" ht="5.0999999999999996" hidden="1" customHeight="1" thickBot="1" x14ac:dyDescent="0.25">
      <c r="C159" s="103"/>
      <c r="D159" s="103"/>
      <c r="E159" s="134"/>
      <c r="F159" s="137"/>
      <c r="G159" s="134"/>
      <c r="H159" s="137"/>
      <c r="I159" s="140"/>
      <c r="J159" s="137"/>
      <c r="K159" s="137"/>
      <c r="L159" s="137"/>
      <c r="M159" s="137"/>
      <c r="N159" s="137"/>
      <c r="O159" s="137"/>
      <c r="P159" s="137"/>
      <c r="Q159" s="137"/>
      <c r="R159" s="137"/>
      <c r="S159" s="137"/>
      <c r="T159" s="137"/>
      <c r="U159" s="137"/>
      <c r="V159" s="137"/>
      <c r="W159" s="103"/>
      <c r="X159" s="191" t="s">
        <v>95</v>
      </c>
      <c r="Y159" s="191"/>
      <c r="Z159" s="191"/>
      <c r="AA159" s="191"/>
      <c r="AB159" s="191"/>
      <c r="AC159" s="191"/>
      <c r="AD159" s="191"/>
      <c r="AE159" s="191"/>
      <c r="AF159" s="191"/>
      <c r="AG159" s="191"/>
      <c r="AH159" s="191"/>
      <c r="AI159" s="191"/>
      <c r="AJ159" s="191"/>
      <c r="AK159" s="191"/>
      <c r="AL159" s="191"/>
      <c r="AM159" s="191"/>
      <c r="AN159" s="191"/>
      <c r="AO159" s="191"/>
      <c r="AP159" s="110"/>
      <c r="AQ159" s="103"/>
      <c r="AR159" s="103"/>
      <c r="AS159" s="103"/>
      <c r="AT159" s="56"/>
    </row>
    <row r="160" spans="2:46" s="96" customFormat="1" ht="18" hidden="1" customHeight="1" thickBot="1" x14ac:dyDescent="0.25">
      <c r="B160" s="96">
        <v>10</v>
      </c>
      <c r="C160" s="103"/>
      <c r="D160" s="103"/>
      <c r="E160" s="139" t="s">
        <v>38</v>
      </c>
      <c r="F160" s="72"/>
      <c r="G160" s="134"/>
      <c r="H160" s="137"/>
      <c r="I160" s="140"/>
      <c r="J160" s="222" t="s">
        <v>95</v>
      </c>
      <c r="K160" s="223"/>
      <c r="L160" s="224"/>
      <c r="M160" s="137"/>
      <c r="N160" s="227" t="s">
        <v>95</v>
      </c>
      <c r="O160" s="228"/>
      <c r="P160" s="228"/>
      <c r="Q160" s="228"/>
      <c r="R160" s="228"/>
      <c r="S160" s="228"/>
      <c r="T160" s="229"/>
      <c r="U160" s="137"/>
      <c r="V160" s="137"/>
      <c r="W160" s="103"/>
      <c r="X160" s="246" t="s">
        <v>95</v>
      </c>
      <c r="Y160" s="246"/>
      <c r="Z160" s="246"/>
      <c r="AA160" s="246"/>
      <c r="AB160" s="246"/>
      <c r="AC160" s="246"/>
      <c r="AD160" s="246"/>
      <c r="AE160" s="246"/>
      <c r="AF160" s="246"/>
      <c r="AG160" s="246"/>
      <c r="AH160" s="246"/>
      <c r="AI160" s="246"/>
      <c r="AJ160" s="246"/>
      <c r="AK160" s="246"/>
      <c r="AL160" s="246"/>
      <c r="AM160" s="246"/>
      <c r="AN160" s="246"/>
      <c r="AO160" s="246"/>
      <c r="AP160" s="110"/>
      <c r="AQ160" s="131">
        <v>0</v>
      </c>
      <c r="AR160" s="103">
        <v>0</v>
      </c>
      <c r="AS160" s="103"/>
      <c r="AT160" s="56"/>
    </row>
    <row r="161" spans="2:46" s="96" customFormat="1" ht="5.0999999999999996" hidden="1" customHeight="1" thickBot="1" x14ac:dyDescent="0.25">
      <c r="C161" s="103"/>
      <c r="D161" s="103"/>
      <c r="E161" s="139"/>
      <c r="F161" s="135"/>
      <c r="G161" s="134"/>
      <c r="H161" s="137"/>
      <c r="I161" s="140"/>
      <c r="J161" s="135"/>
      <c r="K161" s="135"/>
      <c r="L161" s="135"/>
      <c r="M161" s="137"/>
      <c r="N161" s="135"/>
      <c r="O161" s="135"/>
      <c r="P161" s="135"/>
      <c r="Q161" s="137"/>
      <c r="R161" s="135"/>
      <c r="S161" s="135"/>
      <c r="T161" s="135"/>
      <c r="U161" s="137"/>
      <c r="V161" s="137"/>
      <c r="W161" s="103"/>
      <c r="X161" s="191" t="s">
        <v>95</v>
      </c>
      <c r="Y161" s="191"/>
      <c r="Z161" s="191"/>
      <c r="AA161" s="191"/>
      <c r="AB161" s="191"/>
      <c r="AC161" s="191"/>
      <c r="AD161" s="191"/>
      <c r="AE161" s="191"/>
      <c r="AF161" s="191"/>
      <c r="AG161" s="191"/>
      <c r="AH161" s="191"/>
      <c r="AI161" s="191"/>
      <c r="AJ161" s="191"/>
      <c r="AK161" s="191"/>
      <c r="AL161" s="191"/>
      <c r="AM161" s="191"/>
      <c r="AN161" s="191"/>
      <c r="AO161" s="191"/>
      <c r="AP161" s="110"/>
      <c r="AQ161" s="103"/>
      <c r="AR161" s="103"/>
      <c r="AS161" s="103"/>
      <c r="AT161" s="56"/>
    </row>
    <row r="162" spans="2:46" s="96" customFormat="1" ht="18" hidden="1" customHeight="1" thickBot="1" x14ac:dyDescent="0.25">
      <c r="B162" s="96">
        <v>10</v>
      </c>
      <c r="C162" s="103"/>
      <c r="D162" s="103"/>
      <c r="E162" s="139" t="s">
        <v>39</v>
      </c>
      <c r="F162" s="72"/>
      <c r="G162" s="134"/>
      <c r="H162" s="137"/>
      <c r="I162" s="140"/>
      <c r="J162" s="222" t="s">
        <v>95</v>
      </c>
      <c r="K162" s="223"/>
      <c r="L162" s="224"/>
      <c r="M162" s="137"/>
      <c r="N162" s="227" t="s">
        <v>95</v>
      </c>
      <c r="O162" s="228"/>
      <c r="P162" s="228"/>
      <c r="Q162" s="228"/>
      <c r="R162" s="228"/>
      <c r="S162" s="228"/>
      <c r="T162" s="229"/>
      <c r="U162" s="137"/>
      <c r="V162" s="137"/>
      <c r="W162" s="103"/>
      <c r="X162" s="246" t="s">
        <v>95</v>
      </c>
      <c r="Y162" s="246"/>
      <c r="Z162" s="246"/>
      <c r="AA162" s="246"/>
      <c r="AB162" s="246"/>
      <c r="AC162" s="246"/>
      <c r="AD162" s="246"/>
      <c r="AE162" s="246"/>
      <c r="AF162" s="246"/>
      <c r="AG162" s="246"/>
      <c r="AH162" s="246"/>
      <c r="AI162" s="246"/>
      <c r="AJ162" s="246"/>
      <c r="AK162" s="246"/>
      <c r="AL162" s="246"/>
      <c r="AM162" s="246"/>
      <c r="AN162" s="246"/>
      <c r="AO162" s="246"/>
      <c r="AP162" s="110"/>
      <c r="AQ162" s="131">
        <v>0</v>
      </c>
      <c r="AR162" s="103">
        <v>0</v>
      </c>
      <c r="AS162" s="103"/>
      <c r="AT162" s="56"/>
    </row>
    <row r="163" spans="2:46" s="96" customFormat="1" ht="15" hidden="1" x14ac:dyDescent="0.2">
      <c r="C163" s="103"/>
      <c r="D163" s="103"/>
      <c r="E163" s="134"/>
      <c r="F163" s="135"/>
      <c r="G163" s="134"/>
      <c r="H163" s="134"/>
      <c r="I163" s="136"/>
      <c r="J163" s="137"/>
      <c r="K163" s="137"/>
      <c r="L163" s="137"/>
      <c r="M163" s="137"/>
      <c r="N163" s="137"/>
      <c r="O163" s="137"/>
      <c r="P163" s="137"/>
      <c r="Q163" s="137"/>
      <c r="R163" s="137"/>
      <c r="S163" s="137"/>
      <c r="T163" s="137"/>
      <c r="U163" s="137"/>
      <c r="V163" s="137"/>
      <c r="W163" s="103"/>
      <c r="X163" s="191" t="s">
        <v>95</v>
      </c>
      <c r="Y163" s="191"/>
      <c r="Z163" s="191"/>
      <c r="AA163" s="191"/>
      <c r="AB163" s="191"/>
      <c r="AC163" s="191"/>
      <c r="AD163" s="191"/>
      <c r="AE163" s="191"/>
      <c r="AF163" s="191"/>
      <c r="AG163" s="191"/>
      <c r="AH163" s="191"/>
      <c r="AI163" s="191"/>
      <c r="AJ163" s="191"/>
      <c r="AK163" s="191"/>
      <c r="AL163" s="191"/>
      <c r="AM163" s="191"/>
      <c r="AN163" s="191"/>
      <c r="AO163" s="191"/>
      <c r="AQ163" s="103"/>
      <c r="AR163" s="103"/>
      <c r="AS163" s="103"/>
      <c r="AT163" s="56"/>
    </row>
    <row r="164" spans="2:46" s="96" customFormat="1" ht="15" hidden="1" x14ac:dyDescent="0.2">
      <c r="C164" s="124"/>
      <c r="D164" s="124"/>
      <c r="E164" s="128"/>
      <c r="F164" s="132"/>
      <c r="G164" s="128"/>
      <c r="H164" s="128"/>
      <c r="I164" s="133"/>
      <c r="J164" s="129"/>
      <c r="K164" s="129"/>
      <c r="L164" s="129"/>
      <c r="M164" s="129"/>
      <c r="N164" s="129"/>
      <c r="O164" s="129"/>
      <c r="P164" s="129"/>
      <c r="Q164" s="129"/>
      <c r="R164" s="129"/>
      <c r="S164" s="129"/>
      <c r="T164" s="129"/>
      <c r="U164" s="129"/>
      <c r="V164" s="184"/>
      <c r="W164" s="124"/>
      <c r="X164" s="191" t="s">
        <v>95</v>
      </c>
      <c r="Y164" s="191"/>
      <c r="Z164" s="191"/>
      <c r="AA164" s="191"/>
      <c r="AB164" s="191"/>
      <c r="AC164" s="191"/>
      <c r="AD164" s="191"/>
      <c r="AE164" s="191"/>
      <c r="AF164" s="191"/>
      <c r="AG164" s="191"/>
      <c r="AH164" s="191"/>
      <c r="AI164" s="191"/>
      <c r="AJ164" s="191"/>
      <c r="AK164" s="191"/>
      <c r="AL164" s="191"/>
      <c r="AM164" s="191"/>
      <c r="AN164" s="191"/>
      <c r="AO164" s="191"/>
      <c r="AQ164" s="103"/>
      <c r="AR164" s="103"/>
      <c r="AS164" s="103"/>
      <c r="AT164" s="56"/>
    </row>
    <row r="165" spans="2:46" s="96" customFormat="1" ht="18" hidden="1" customHeight="1" thickBot="1" x14ac:dyDescent="0.25">
      <c r="B165" s="96">
        <v>11</v>
      </c>
      <c r="C165" s="124"/>
      <c r="D165" s="125" t="s">
        <v>69</v>
      </c>
      <c r="E165" s="126" t="s">
        <v>37</v>
      </c>
      <c r="F165" s="72"/>
      <c r="G165" s="124"/>
      <c r="H165" s="184"/>
      <c r="I165" s="127"/>
      <c r="J165" s="222" t="s">
        <v>95</v>
      </c>
      <c r="K165" s="223"/>
      <c r="L165" s="224"/>
      <c r="M165" s="129"/>
      <c r="N165" s="227" t="s">
        <v>95</v>
      </c>
      <c r="O165" s="228"/>
      <c r="P165" s="228"/>
      <c r="Q165" s="228"/>
      <c r="R165" s="228"/>
      <c r="S165" s="228"/>
      <c r="T165" s="229"/>
      <c r="U165" s="129"/>
      <c r="V165" s="184"/>
      <c r="W165" s="124"/>
      <c r="X165" s="246" t="s">
        <v>95</v>
      </c>
      <c r="Y165" s="246"/>
      <c r="Z165" s="246"/>
      <c r="AA165" s="246"/>
      <c r="AB165" s="246"/>
      <c r="AC165" s="246"/>
      <c r="AD165" s="246"/>
      <c r="AE165" s="246"/>
      <c r="AF165" s="246"/>
      <c r="AG165" s="246"/>
      <c r="AH165" s="246"/>
      <c r="AI165" s="246"/>
      <c r="AJ165" s="246"/>
      <c r="AK165" s="246"/>
      <c r="AL165" s="246"/>
      <c r="AM165" s="246"/>
      <c r="AN165" s="246"/>
      <c r="AO165" s="246"/>
      <c r="AQ165" s="131">
        <v>0</v>
      </c>
      <c r="AR165" s="103">
        <v>0</v>
      </c>
      <c r="AS165" s="103"/>
      <c r="AT165" s="56"/>
    </row>
    <row r="166" spans="2:46" s="96" customFormat="1" ht="5.0999999999999996" hidden="1" customHeight="1" thickBot="1" x14ac:dyDescent="0.25">
      <c r="C166" s="124"/>
      <c r="D166" s="124"/>
      <c r="E166" s="128"/>
      <c r="F166" s="129"/>
      <c r="G166" s="128"/>
      <c r="H166" s="184"/>
      <c r="I166" s="127"/>
      <c r="J166" s="129"/>
      <c r="K166" s="129"/>
      <c r="L166" s="129"/>
      <c r="M166" s="129"/>
      <c r="N166" s="129"/>
      <c r="O166" s="129"/>
      <c r="P166" s="129"/>
      <c r="Q166" s="129"/>
      <c r="R166" s="129"/>
      <c r="S166" s="129"/>
      <c r="T166" s="129"/>
      <c r="U166" s="129"/>
      <c r="V166" s="184"/>
      <c r="W166" s="124"/>
      <c r="X166" s="191" t="s">
        <v>95</v>
      </c>
      <c r="Y166" s="191"/>
      <c r="Z166" s="191"/>
      <c r="AA166" s="191"/>
      <c r="AB166" s="191"/>
      <c r="AC166" s="191"/>
      <c r="AD166" s="191"/>
      <c r="AE166" s="191"/>
      <c r="AF166" s="191"/>
      <c r="AG166" s="191"/>
      <c r="AH166" s="191"/>
      <c r="AI166" s="191"/>
      <c r="AJ166" s="191"/>
      <c r="AK166" s="191"/>
      <c r="AL166" s="191"/>
      <c r="AM166" s="191"/>
      <c r="AN166" s="191"/>
      <c r="AO166" s="191"/>
      <c r="AP166" s="110"/>
      <c r="AQ166" s="103"/>
      <c r="AR166" s="103"/>
      <c r="AS166" s="103"/>
      <c r="AT166" s="56"/>
    </row>
    <row r="167" spans="2:46" s="96" customFormat="1" ht="18" hidden="1" customHeight="1" thickBot="1" x14ac:dyDescent="0.25">
      <c r="B167" s="96">
        <v>11</v>
      </c>
      <c r="C167" s="124"/>
      <c r="D167" s="124"/>
      <c r="E167" s="126" t="s">
        <v>38</v>
      </c>
      <c r="F167" s="72"/>
      <c r="G167" s="128"/>
      <c r="H167" s="184"/>
      <c r="I167" s="127"/>
      <c r="J167" s="222" t="s">
        <v>95</v>
      </c>
      <c r="K167" s="223"/>
      <c r="L167" s="224"/>
      <c r="M167" s="129"/>
      <c r="N167" s="227" t="s">
        <v>95</v>
      </c>
      <c r="O167" s="228"/>
      <c r="P167" s="228"/>
      <c r="Q167" s="228"/>
      <c r="R167" s="228"/>
      <c r="S167" s="228"/>
      <c r="T167" s="229"/>
      <c r="U167" s="129"/>
      <c r="V167" s="184"/>
      <c r="W167" s="124"/>
      <c r="X167" s="246" t="s">
        <v>95</v>
      </c>
      <c r="Y167" s="246"/>
      <c r="Z167" s="246"/>
      <c r="AA167" s="246"/>
      <c r="AB167" s="246"/>
      <c r="AC167" s="246"/>
      <c r="AD167" s="246"/>
      <c r="AE167" s="246"/>
      <c r="AF167" s="246"/>
      <c r="AG167" s="246"/>
      <c r="AH167" s="246"/>
      <c r="AI167" s="246"/>
      <c r="AJ167" s="246"/>
      <c r="AK167" s="246"/>
      <c r="AL167" s="246"/>
      <c r="AM167" s="246"/>
      <c r="AN167" s="246"/>
      <c r="AO167" s="246"/>
      <c r="AP167" s="110"/>
      <c r="AQ167" s="131">
        <v>0</v>
      </c>
      <c r="AR167" s="103">
        <v>0</v>
      </c>
      <c r="AS167" s="103"/>
      <c r="AT167" s="56"/>
    </row>
    <row r="168" spans="2:46" s="96" customFormat="1" ht="5.0999999999999996" hidden="1" customHeight="1" thickBot="1" x14ac:dyDescent="0.25">
      <c r="C168" s="124"/>
      <c r="D168" s="124"/>
      <c r="E168" s="126"/>
      <c r="F168" s="132"/>
      <c r="G168" s="128"/>
      <c r="H168" s="184"/>
      <c r="I168" s="127"/>
      <c r="J168" s="132"/>
      <c r="K168" s="132"/>
      <c r="L168" s="132"/>
      <c r="M168" s="129"/>
      <c r="N168" s="132"/>
      <c r="O168" s="132"/>
      <c r="P168" s="132"/>
      <c r="Q168" s="129"/>
      <c r="R168" s="132"/>
      <c r="S168" s="132"/>
      <c r="T168" s="132"/>
      <c r="U168" s="129"/>
      <c r="V168" s="184"/>
      <c r="W168" s="124"/>
      <c r="X168" s="191" t="s">
        <v>95</v>
      </c>
      <c r="Y168" s="191"/>
      <c r="Z168" s="191"/>
      <c r="AA168" s="191"/>
      <c r="AB168" s="191"/>
      <c r="AC168" s="191"/>
      <c r="AD168" s="191"/>
      <c r="AE168" s="191"/>
      <c r="AF168" s="191"/>
      <c r="AG168" s="191"/>
      <c r="AH168" s="191"/>
      <c r="AI168" s="191"/>
      <c r="AJ168" s="191"/>
      <c r="AK168" s="191"/>
      <c r="AL168" s="191"/>
      <c r="AM168" s="191"/>
      <c r="AN168" s="191"/>
      <c r="AO168" s="191"/>
      <c r="AP168" s="110"/>
      <c r="AQ168" s="103"/>
      <c r="AR168" s="103"/>
      <c r="AS168" s="103"/>
      <c r="AT168" s="56"/>
    </row>
    <row r="169" spans="2:46" s="96" customFormat="1" ht="18" hidden="1" customHeight="1" thickBot="1" x14ac:dyDescent="0.25">
      <c r="B169" s="96">
        <v>11</v>
      </c>
      <c r="C169" s="124"/>
      <c r="D169" s="124"/>
      <c r="E169" s="126" t="s">
        <v>39</v>
      </c>
      <c r="F169" s="72"/>
      <c r="G169" s="128"/>
      <c r="H169" s="184"/>
      <c r="I169" s="127"/>
      <c r="J169" s="222" t="s">
        <v>95</v>
      </c>
      <c r="K169" s="223"/>
      <c r="L169" s="224"/>
      <c r="M169" s="129"/>
      <c r="N169" s="227" t="s">
        <v>95</v>
      </c>
      <c r="O169" s="228"/>
      <c r="P169" s="228"/>
      <c r="Q169" s="228"/>
      <c r="R169" s="228"/>
      <c r="S169" s="228"/>
      <c r="T169" s="229"/>
      <c r="U169" s="129"/>
      <c r="V169" s="184"/>
      <c r="W169" s="124"/>
      <c r="X169" s="246" t="s">
        <v>95</v>
      </c>
      <c r="Y169" s="246"/>
      <c r="Z169" s="246"/>
      <c r="AA169" s="246"/>
      <c r="AB169" s="246"/>
      <c r="AC169" s="246"/>
      <c r="AD169" s="246"/>
      <c r="AE169" s="246"/>
      <c r="AF169" s="246"/>
      <c r="AG169" s="246"/>
      <c r="AH169" s="246"/>
      <c r="AI169" s="246"/>
      <c r="AJ169" s="246"/>
      <c r="AK169" s="246"/>
      <c r="AL169" s="246"/>
      <c r="AM169" s="246"/>
      <c r="AN169" s="246"/>
      <c r="AO169" s="246"/>
      <c r="AP169" s="110"/>
      <c r="AQ169" s="131">
        <v>0</v>
      </c>
      <c r="AR169" s="103">
        <v>0</v>
      </c>
      <c r="AS169" s="103"/>
      <c r="AT169" s="56"/>
    </row>
    <row r="170" spans="2:46" s="96" customFormat="1" ht="15" hidden="1" x14ac:dyDescent="0.2">
      <c r="C170" s="124"/>
      <c r="D170" s="124"/>
      <c r="E170" s="128"/>
      <c r="F170" s="132"/>
      <c r="G170" s="128"/>
      <c r="H170" s="128"/>
      <c r="I170" s="133"/>
      <c r="J170" s="129"/>
      <c r="K170" s="129"/>
      <c r="L170" s="129"/>
      <c r="M170" s="129"/>
      <c r="N170" s="129"/>
      <c r="O170" s="129"/>
      <c r="P170" s="129"/>
      <c r="Q170" s="129"/>
      <c r="R170" s="129"/>
      <c r="S170" s="129"/>
      <c r="T170" s="129"/>
      <c r="U170" s="129"/>
      <c r="V170" s="184"/>
      <c r="W170" s="124"/>
      <c r="X170" s="191" t="s">
        <v>95</v>
      </c>
      <c r="Y170" s="191"/>
      <c r="Z170" s="191"/>
      <c r="AA170" s="191"/>
      <c r="AB170" s="191"/>
      <c r="AC170" s="191"/>
      <c r="AD170" s="191"/>
      <c r="AE170" s="191"/>
      <c r="AF170" s="191"/>
      <c r="AG170" s="191"/>
      <c r="AH170" s="191"/>
      <c r="AI170" s="191"/>
      <c r="AJ170" s="191"/>
      <c r="AK170" s="191"/>
      <c r="AL170" s="191"/>
      <c r="AM170" s="191"/>
      <c r="AN170" s="191"/>
      <c r="AO170" s="191"/>
      <c r="AQ170" s="103"/>
      <c r="AR170" s="103"/>
      <c r="AS170" s="103"/>
      <c r="AT170" s="56"/>
    </row>
    <row r="171" spans="2:46" s="96" customFormat="1" ht="15" hidden="1" x14ac:dyDescent="0.2">
      <c r="C171" s="103"/>
      <c r="D171" s="103"/>
      <c r="E171" s="134"/>
      <c r="F171" s="135"/>
      <c r="G171" s="134"/>
      <c r="H171" s="134"/>
      <c r="I171" s="136"/>
      <c r="J171" s="137"/>
      <c r="K171" s="137"/>
      <c r="L171" s="137"/>
      <c r="M171" s="137"/>
      <c r="N171" s="137"/>
      <c r="O171" s="137"/>
      <c r="P171" s="137"/>
      <c r="Q171" s="137"/>
      <c r="R171" s="137"/>
      <c r="S171" s="137"/>
      <c r="T171" s="137"/>
      <c r="U171" s="137"/>
      <c r="V171" s="137"/>
      <c r="W171" s="103"/>
      <c r="X171" s="191" t="s">
        <v>95</v>
      </c>
      <c r="Y171" s="191"/>
      <c r="Z171" s="191"/>
      <c r="AA171" s="191"/>
      <c r="AB171" s="191"/>
      <c r="AC171" s="191"/>
      <c r="AD171" s="191"/>
      <c r="AE171" s="191"/>
      <c r="AF171" s="191"/>
      <c r="AG171" s="191"/>
      <c r="AH171" s="191"/>
      <c r="AI171" s="191"/>
      <c r="AJ171" s="191"/>
      <c r="AK171" s="191"/>
      <c r="AL171" s="191"/>
      <c r="AM171" s="191"/>
      <c r="AN171" s="191"/>
      <c r="AO171" s="191"/>
      <c r="AQ171" s="103"/>
      <c r="AR171" s="103"/>
      <c r="AS171" s="103"/>
      <c r="AT171" s="56"/>
    </row>
    <row r="172" spans="2:46" s="96" customFormat="1" ht="18" hidden="1" customHeight="1" thickBot="1" x14ac:dyDescent="0.25">
      <c r="B172" s="96">
        <v>12</v>
      </c>
      <c r="C172" s="103"/>
      <c r="D172" s="138" t="s">
        <v>70</v>
      </c>
      <c r="E172" s="139" t="s">
        <v>37</v>
      </c>
      <c r="F172" s="72"/>
      <c r="G172" s="103"/>
      <c r="H172" s="137"/>
      <c r="I172" s="140"/>
      <c r="J172" s="222" t="s">
        <v>95</v>
      </c>
      <c r="K172" s="223"/>
      <c r="L172" s="224"/>
      <c r="M172" s="137"/>
      <c r="N172" s="227" t="s">
        <v>95</v>
      </c>
      <c r="O172" s="228"/>
      <c r="P172" s="228"/>
      <c r="Q172" s="228"/>
      <c r="R172" s="228"/>
      <c r="S172" s="228"/>
      <c r="T172" s="229"/>
      <c r="U172" s="137"/>
      <c r="V172" s="137"/>
      <c r="W172" s="103"/>
      <c r="X172" s="246" t="s">
        <v>95</v>
      </c>
      <c r="Y172" s="246"/>
      <c r="Z172" s="246"/>
      <c r="AA172" s="246"/>
      <c r="AB172" s="246"/>
      <c r="AC172" s="246"/>
      <c r="AD172" s="246"/>
      <c r="AE172" s="246"/>
      <c r="AF172" s="246"/>
      <c r="AG172" s="246"/>
      <c r="AH172" s="246"/>
      <c r="AI172" s="246"/>
      <c r="AJ172" s="246"/>
      <c r="AK172" s="246"/>
      <c r="AL172" s="246"/>
      <c r="AM172" s="246"/>
      <c r="AN172" s="246"/>
      <c r="AO172" s="246"/>
      <c r="AQ172" s="131">
        <v>0</v>
      </c>
      <c r="AR172" s="103">
        <v>0</v>
      </c>
      <c r="AS172" s="103"/>
      <c r="AT172" s="56"/>
    </row>
    <row r="173" spans="2:46" s="96" customFormat="1" ht="5.0999999999999996" hidden="1" customHeight="1" thickBot="1" x14ac:dyDescent="0.25">
      <c r="C173" s="103"/>
      <c r="D173" s="103"/>
      <c r="E173" s="134"/>
      <c r="F173" s="137"/>
      <c r="G173" s="134"/>
      <c r="H173" s="137"/>
      <c r="I173" s="140"/>
      <c r="J173" s="137"/>
      <c r="K173" s="137"/>
      <c r="L173" s="137"/>
      <c r="M173" s="137"/>
      <c r="N173" s="137"/>
      <c r="O173" s="137"/>
      <c r="P173" s="137"/>
      <c r="Q173" s="137"/>
      <c r="R173" s="137"/>
      <c r="S173" s="137"/>
      <c r="T173" s="137"/>
      <c r="U173" s="137"/>
      <c r="V173" s="137"/>
      <c r="W173" s="103"/>
      <c r="X173" s="191" t="s">
        <v>95</v>
      </c>
      <c r="Y173" s="191"/>
      <c r="Z173" s="191"/>
      <c r="AA173" s="191"/>
      <c r="AB173" s="191"/>
      <c r="AC173" s="191"/>
      <c r="AD173" s="191"/>
      <c r="AE173" s="191"/>
      <c r="AF173" s="191"/>
      <c r="AG173" s="191"/>
      <c r="AH173" s="191"/>
      <c r="AI173" s="191"/>
      <c r="AJ173" s="191"/>
      <c r="AK173" s="191"/>
      <c r="AL173" s="191"/>
      <c r="AM173" s="191"/>
      <c r="AN173" s="191"/>
      <c r="AO173" s="191"/>
      <c r="AP173" s="110"/>
      <c r="AQ173" s="103"/>
      <c r="AR173" s="103"/>
      <c r="AS173" s="103"/>
      <c r="AT173" s="56"/>
    </row>
    <row r="174" spans="2:46" s="96" customFormat="1" ht="18" hidden="1" customHeight="1" thickBot="1" x14ac:dyDescent="0.25">
      <c r="B174" s="96">
        <v>12</v>
      </c>
      <c r="C174" s="103"/>
      <c r="D174" s="103"/>
      <c r="E174" s="139" t="s">
        <v>38</v>
      </c>
      <c r="F174" s="72"/>
      <c r="G174" s="134"/>
      <c r="H174" s="137"/>
      <c r="I174" s="140"/>
      <c r="J174" s="222" t="s">
        <v>95</v>
      </c>
      <c r="K174" s="223"/>
      <c r="L174" s="224"/>
      <c r="M174" s="137"/>
      <c r="N174" s="227" t="s">
        <v>95</v>
      </c>
      <c r="O174" s="228"/>
      <c r="P174" s="228"/>
      <c r="Q174" s="228"/>
      <c r="R174" s="228"/>
      <c r="S174" s="228"/>
      <c r="T174" s="229"/>
      <c r="U174" s="137"/>
      <c r="V174" s="137"/>
      <c r="W174" s="103"/>
      <c r="X174" s="246" t="s">
        <v>95</v>
      </c>
      <c r="Y174" s="246"/>
      <c r="Z174" s="246"/>
      <c r="AA174" s="246"/>
      <c r="AB174" s="246"/>
      <c r="AC174" s="246"/>
      <c r="AD174" s="246"/>
      <c r="AE174" s="246"/>
      <c r="AF174" s="246"/>
      <c r="AG174" s="246"/>
      <c r="AH174" s="246"/>
      <c r="AI174" s="246"/>
      <c r="AJ174" s="246"/>
      <c r="AK174" s="246"/>
      <c r="AL174" s="246"/>
      <c r="AM174" s="246"/>
      <c r="AN174" s="246"/>
      <c r="AO174" s="246"/>
      <c r="AP174" s="110"/>
      <c r="AQ174" s="131">
        <v>0</v>
      </c>
      <c r="AR174" s="103">
        <v>0</v>
      </c>
      <c r="AS174" s="103"/>
      <c r="AT174" s="56"/>
    </row>
    <row r="175" spans="2:46" s="96" customFormat="1" ht="5.0999999999999996" hidden="1" customHeight="1" thickBot="1" x14ac:dyDescent="0.25">
      <c r="C175" s="103"/>
      <c r="D175" s="103"/>
      <c r="E175" s="139"/>
      <c r="F175" s="135"/>
      <c r="G175" s="134"/>
      <c r="H175" s="137"/>
      <c r="I175" s="140"/>
      <c r="J175" s="135"/>
      <c r="K175" s="135"/>
      <c r="L175" s="135"/>
      <c r="M175" s="137"/>
      <c r="N175" s="135"/>
      <c r="O175" s="135"/>
      <c r="P175" s="135"/>
      <c r="Q175" s="137"/>
      <c r="R175" s="135"/>
      <c r="S175" s="135"/>
      <c r="T175" s="135"/>
      <c r="U175" s="137"/>
      <c r="V175" s="137"/>
      <c r="W175" s="103"/>
      <c r="X175" s="191" t="s">
        <v>95</v>
      </c>
      <c r="Y175" s="191"/>
      <c r="Z175" s="191"/>
      <c r="AA175" s="191"/>
      <c r="AB175" s="191"/>
      <c r="AC175" s="191"/>
      <c r="AD175" s="191"/>
      <c r="AE175" s="191"/>
      <c r="AF175" s="191"/>
      <c r="AG175" s="191"/>
      <c r="AH175" s="191"/>
      <c r="AI175" s="191"/>
      <c r="AJ175" s="191"/>
      <c r="AK175" s="191"/>
      <c r="AL175" s="191"/>
      <c r="AM175" s="191"/>
      <c r="AN175" s="191"/>
      <c r="AO175" s="191"/>
      <c r="AP175" s="110"/>
      <c r="AQ175" s="103"/>
      <c r="AR175" s="103"/>
      <c r="AS175" s="103"/>
      <c r="AT175" s="56"/>
    </row>
    <row r="176" spans="2:46" s="96" customFormat="1" ht="18" hidden="1" customHeight="1" thickBot="1" x14ac:dyDescent="0.25">
      <c r="B176" s="96">
        <v>12</v>
      </c>
      <c r="C176" s="103"/>
      <c r="D176" s="103"/>
      <c r="E176" s="139" t="s">
        <v>39</v>
      </c>
      <c r="F176" s="72"/>
      <c r="G176" s="134"/>
      <c r="H176" s="137"/>
      <c r="I176" s="140"/>
      <c r="J176" s="222" t="s">
        <v>95</v>
      </c>
      <c r="K176" s="223"/>
      <c r="L176" s="224"/>
      <c r="M176" s="137"/>
      <c r="N176" s="227" t="s">
        <v>95</v>
      </c>
      <c r="O176" s="228"/>
      <c r="P176" s="228"/>
      <c r="Q176" s="228"/>
      <c r="R176" s="228"/>
      <c r="S176" s="228"/>
      <c r="T176" s="229"/>
      <c r="U176" s="137"/>
      <c r="V176" s="137"/>
      <c r="W176" s="103"/>
      <c r="X176" s="246" t="s">
        <v>95</v>
      </c>
      <c r="Y176" s="246"/>
      <c r="Z176" s="246"/>
      <c r="AA176" s="246"/>
      <c r="AB176" s="246"/>
      <c r="AC176" s="246"/>
      <c r="AD176" s="246"/>
      <c r="AE176" s="246"/>
      <c r="AF176" s="246"/>
      <c r="AG176" s="246"/>
      <c r="AH176" s="246"/>
      <c r="AI176" s="246"/>
      <c r="AJ176" s="246"/>
      <c r="AK176" s="246"/>
      <c r="AL176" s="246"/>
      <c r="AM176" s="246"/>
      <c r="AN176" s="246"/>
      <c r="AO176" s="246"/>
      <c r="AP176" s="110"/>
      <c r="AQ176" s="131">
        <v>0</v>
      </c>
      <c r="AR176" s="103">
        <v>0</v>
      </c>
      <c r="AS176" s="103"/>
      <c r="AT176" s="56"/>
    </row>
    <row r="177" spans="2:46" s="96" customFormat="1" ht="15" hidden="1" x14ac:dyDescent="0.2">
      <c r="C177" s="103"/>
      <c r="D177" s="103"/>
      <c r="E177" s="134"/>
      <c r="F177" s="135"/>
      <c r="G177" s="134"/>
      <c r="H177" s="134"/>
      <c r="I177" s="136"/>
      <c r="J177" s="137"/>
      <c r="K177" s="137"/>
      <c r="L177" s="137"/>
      <c r="M177" s="137"/>
      <c r="N177" s="137"/>
      <c r="O177" s="137"/>
      <c r="P177" s="137"/>
      <c r="Q177" s="137"/>
      <c r="R177" s="137"/>
      <c r="S177" s="137"/>
      <c r="T177" s="137"/>
      <c r="U177" s="137"/>
      <c r="V177" s="137"/>
      <c r="W177" s="103"/>
      <c r="X177" s="191" t="s">
        <v>95</v>
      </c>
      <c r="Y177" s="191"/>
      <c r="Z177" s="191"/>
      <c r="AA177" s="191"/>
      <c r="AB177" s="191"/>
      <c r="AC177" s="191"/>
      <c r="AD177" s="191"/>
      <c r="AE177" s="191"/>
      <c r="AF177" s="191"/>
      <c r="AG177" s="191"/>
      <c r="AH177" s="191"/>
      <c r="AI177" s="191"/>
      <c r="AJ177" s="191"/>
      <c r="AK177" s="191"/>
      <c r="AL177" s="191"/>
      <c r="AM177" s="191"/>
      <c r="AN177" s="191"/>
      <c r="AO177" s="191"/>
      <c r="AQ177" s="103"/>
      <c r="AR177" s="103"/>
      <c r="AS177" s="103"/>
      <c r="AT177" s="56"/>
    </row>
    <row r="178" spans="2:46" s="96" customFormat="1" ht="15" hidden="1" x14ac:dyDescent="0.2">
      <c r="C178" s="124"/>
      <c r="D178" s="124"/>
      <c r="E178" s="128"/>
      <c r="F178" s="132"/>
      <c r="G178" s="128"/>
      <c r="H178" s="128"/>
      <c r="I178" s="133"/>
      <c r="J178" s="129"/>
      <c r="K178" s="129"/>
      <c r="L178" s="129"/>
      <c r="M178" s="129"/>
      <c r="N178" s="129"/>
      <c r="O178" s="129"/>
      <c r="P178" s="129"/>
      <c r="Q178" s="129"/>
      <c r="R178" s="129"/>
      <c r="S178" s="129"/>
      <c r="T178" s="129"/>
      <c r="U178" s="129"/>
      <c r="V178" s="184"/>
      <c r="W178" s="124"/>
      <c r="X178" s="191" t="s">
        <v>95</v>
      </c>
      <c r="Y178" s="191"/>
      <c r="Z178" s="191"/>
      <c r="AA178" s="191"/>
      <c r="AB178" s="191"/>
      <c r="AC178" s="191"/>
      <c r="AD178" s="191"/>
      <c r="AE178" s="191"/>
      <c r="AF178" s="191"/>
      <c r="AG178" s="191"/>
      <c r="AH178" s="191"/>
      <c r="AI178" s="191"/>
      <c r="AJ178" s="191"/>
      <c r="AK178" s="191"/>
      <c r="AL178" s="191"/>
      <c r="AM178" s="191"/>
      <c r="AN178" s="191"/>
      <c r="AO178" s="191"/>
      <c r="AQ178" s="103"/>
      <c r="AR178" s="103"/>
      <c r="AS178" s="103"/>
      <c r="AT178" s="56"/>
    </row>
    <row r="179" spans="2:46" s="96" customFormat="1" ht="18" hidden="1" customHeight="1" thickBot="1" x14ac:dyDescent="0.25">
      <c r="B179" s="96">
        <v>13</v>
      </c>
      <c r="C179" s="124"/>
      <c r="D179" s="125" t="s">
        <v>71</v>
      </c>
      <c r="E179" s="126" t="s">
        <v>37</v>
      </c>
      <c r="F179" s="72"/>
      <c r="G179" s="124"/>
      <c r="H179" s="184"/>
      <c r="I179" s="127"/>
      <c r="J179" s="222" t="s">
        <v>95</v>
      </c>
      <c r="K179" s="223"/>
      <c r="L179" s="224"/>
      <c r="M179" s="129"/>
      <c r="N179" s="227" t="s">
        <v>95</v>
      </c>
      <c r="O179" s="228"/>
      <c r="P179" s="228"/>
      <c r="Q179" s="228"/>
      <c r="R179" s="228"/>
      <c r="S179" s="228"/>
      <c r="T179" s="229"/>
      <c r="U179" s="129"/>
      <c r="V179" s="184"/>
      <c r="W179" s="124"/>
      <c r="X179" s="246" t="s">
        <v>95</v>
      </c>
      <c r="Y179" s="246"/>
      <c r="Z179" s="246"/>
      <c r="AA179" s="246"/>
      <c r="AB179" s="246"/>
      <c r="AC179" s="246"/>
      <c r="AD179" s="246"/>
      <c r="AE179" s="246"/>
      <c r="AF179" s="246"/>
      <c r="AG179" s="246"/>
      <c r="AH179" s="246"/>
      <c r="AI179" s="246"/>
      <c r="AJ179" s="246"/>
      <c r="AK179" s="246"/>
      <c r="AL179" s="246"/>
      <c r="AM179" s="246"/>
      <c r="AN179" s="246"/>
      <c r="AO179" s="246"/>
      <c r="AQ179" s="131">
        <v>0</v>
      </c>
      <c r="AR179" s="103">
        <v>0</v>
      </c>
      <c r="AS179" s="103"/>
      <c r="AT179" s="56"/>
    </row>
    <row r="180" spans="2:46" s="96" customFormat="1" ht="5.0999999999999996" hidden="1" customHeight="1" thickBot="1" x14ac:dyDescent="0.25">
      <c r="C180" s="124"/>
      <c r="D180" s="124"/>
      <c r="E180" s="126"/>
      <c r="F180" s="129"/>
      <c r="G180" s="128"/>
      <c r="H180" s="184"/>
      <c r="I180" s="127"/>
      <c r="J180" s="129"/>
      <c r="K180" s="129"/>
      <c r="L180" s="129"/>
      <c r="M180" s="129"/>
      <c r="N180" s="129"/>
      <c r="O180" s="129"/>
      <c r="P180" s="129"/>
      <c r="Q180" s="129"/>
      <c r="R180" s="129"/>
      <c r="S180" s="129"/>
      <c r="T180" s="129"/>
      <c r="U180" s="129"/>
      <c r="V180" s="184"/>
      <c r="W180" s="124"/>
      <c r="X180" s="191" t="s">
        <v>95</v>
      </c>
      <c r="Y180" s="191"/>
      <c r="Z180" s="191"/>
      <c r="AA180" s="191"/>
      <c r="AB180" s="191"/>
      <c r="AC180" s="191"/>
      <c r="AD180" s="191"/>
      <c r="AE180" s="191"/>
      <c r="AF180" s="191"/>
      <c r="AG180" s="191"/>
      <c r="AH180" s="191"/>
      <c r="AI180" s="191"/>
      <c r="AJ180" s="191"/>
      <c r="AK180" s="191"/>
      <c r="AL180" s="191"/>
      <c r="AM180" s="191"/>
      <c r="AN180" s="191"/>
      <c r="AO180" s="191"/>
      <c r="AP180" s="110"/>
      <c r="AQ180" s="103"/>
      <c r="AR180" s="103"/>
      <c r="AS180" s="103"/>
      <c r="AT180" s="56"/>
    </row>
    <row r="181" spans="2:46" s="96" customFormat="1" ht="18" hidden="1" customHeight="1" thickBot="1" x14ac:dyDescent="0.25">
      <c r="B181" s="96">
        <v>13</v>
      </c>
      <c r="C181" s="124"/>
      <c r="D181" s="124"/>
      <c r="E181" s="126" t="s">
        <v>38</v>
      </c>
      <c r="F181" s="72"/>
      <c r="G181" s="128"/>
      <c r="H181" s="184"/>
      <c r="I181" s="127"/>
      <c r="J181" s="222" t="s">
        <v>95</v>
      </c>
      <c r="K181" s="223"/>
      <c r="L181" s="224"/>
      <c r="M181" s="129"/>
      <c r="N181" s="227" t="s">
        <v>95</v>
      </c>
      <c r="O181" s="228"/>
      <c r="P181" s="228"/>
      <c r="Q181" s="228"/>
      <c r="R181" s="228"/>
      <c r="S181" s="228"/>
      <c r="T181" s="229"/>
      <c r="U181" s="129"/>
      <c r="V181" s="184"/>
      <c r="W181" s="124"/>
      <c r="X181" s="246" t="s">
        <v>95</v>
      </c>
      <c r="Y181" s="246"/>
      <c r="Z181" s="246"/>
      <c r="AA181" s="246"/>
      <c r="AB181" s="246"/>
      <c r="AC181" s="246"/>
      <c r="AD181" s="246"/>
      <c r="AE181" s="246"/>
      <c r="AF181" s="246"/>
      <c r="AG181" s="246"/>
      <c r="AH181" s="246"/>
      <c r="AI181" s="246"/>
      <c r="AJ181" s="246"/>
      <c r="AK181" s="246"/>
      <c r="AL181" s="246"/>
      <c r="AM181" s="246"/>
      <c r="AN181" s="246"/>
      <c r="AO181" s="246"/>
      <c r="AP181" s="110"/>
      <c r="AQ181" s="131">
        <v>0</v>
      </c>
      <c r="AR181" s="103">
        <v>0</v>
      </c>
      <c r="AS181" s="103"/>
      <c r="AT181" s="56"/>
    </row>
    <row r="182" spans="2:46" s="96" customFormat="1" ht="5.0999999999999996" hidden="1" customHeight="1" thickBot="1" x14ac:dyDescent="0.25">
      <c r="C182" s="124"/>
      <c r="D182" s="124"/>
      <c r="E182" s="126"/>
      <c r="F182" s="132"/>
      <c r="G182" s="128"/>
      <c r="H182" s="184"/>
      <c r="I182" s="127"/>
      <c r="J182" s="132"/>
      <c r="K182" s="132"/>
      <c r="L182" s="132"/>
      <c r="M182" s="129"/>
      <c r="N182" s="132"/>
      <c r="O182" s="132"/>
      <c r="P182" s="132"/>
      <c r="Q182" s="129"/>
      <c r="R182" s="132"/>
      <c r="S182" s="132"/>
      <c r="T182" s="132"/>
      <c r="U182" s="129"/>
      <c r="V182" s="184"/>
      <c r="W182" s="124"/>
      <c r="X182" s="191" t="s">
        <v>95</v>
      </c>
      <c r="Y182" s="191"/>
      <c r="Z182" s="191"/>
      <c r="AA182" s="191"/>
      <c r="AB182" s="191"/>
      <c r="AC182" s="191"/>
      <c r="AD182" s="191"/>
      <c r="AE182" s="191"/>
      <c r="AF182" s="191"/>
      <c r="AG182" s="191"/>
      <c r="AH182" s="191"/>
      <c r="AI182" s="191"/>
      <c r="AJ182" s="191"/>
      <c r="AK182" s="191"/>
      <c r="AL182" s="191"/>
      <c r="AM182" s="191"/>
      <c r="AN182" s="191"/>
      <c r="AO182" s="191"/>
      <c r="AP182" s="110"/>
      <c r="AQ182" s="103"/>
      <c r="AR182" s="103"/>
      <c r="AS182" s="103"/>
      <c r="AT182" s="56"/>
    </row>
    <row r="183" spans="2:46" s="96" customFormat="1" ht="18" hidden="1" customHeight="1" thickBot="1" x14ac:dyDescent="0.25">
      <c r="B183" s="96">
        <v>13</v>
      </c>
      <c r="C183" s="124"/>
      <c r="D183" s="124"/>
      <c r="E183" s="126" t="s">
        <v>39</v>
      </c>
      <c r="F183" s="72"/>
      <c r="G183" s="128"/>
      <c r="H183" s="184"/>
      <c r="I183" s="127"/>
      <c r="J183" s="222" t="s">
        <v>95</v>
      </c>
      <c r="K183" s="223"/>
      <c r="L183" s="224"/>
      <c r="M183" s="129"/>
      <c r="N183" s="227" t="s">
        <v>95</v>
      </c>
      <c r="O183" s="228"/>
      <c r="P183" s="228"/>
      <c r="Q183" s="228"/>
      <c r="R183" s="228"/>
      <c r="S183" s="228"/>
      <c r="T183" s="229"/>
      <c r="U183" s="129"/>
      <c r="V183" s="184"/>
      <c r="W183" s="124"/>
      <c r="X183" s="246" t="s">
        <v>95</v>
      </c>
      <c r="Y183" s="246"/>
      <c r="Z183" s="246"/>
      <c r="AA183" s="246"/>
      <c r="AB183" s="246"/>
      <c r="AC183" s="246"/>
      <c r="AD183" s="246"/>
      <c r="AE183" s="246"/>
      <c r="AF183" s="246"/>
      <c r="AG183" s="246"/>
      <c r="AH183" s="246"/>
      <c r="AI183" s="246"/>
      <c r="AJ183" s="246"/>
      <c r="AK183" s="246"/>
      <c r="AL183" s="246"/>
      <c r="AM183" s="246"/>
      <c r="AN183" s="246"/>
      <c r="AO183" s="246"/>
      <c r="AP183" s="110"/>
      <c r="AQ183" s="131">
        <v>0</v>
      </c>
      <c r="AR183" s="103">
        <v>0</v>
      </c>
      <c r="AS183" s="103"/>
      <c r="AT183" s="56"/>
    </row>
    <row r="184" spans="2:46" s="96" customFormat="1" ht="15" hidden="1" x14ac:dyDescent="0.2">
      <c r="C184" s="124"/>
      <c r="D184" s="124"/>
      <c r="E184" s="128"/>
      <c r="F184" s="132"/>
      <c r="G184" s="128"/>
      <c r="H184" s="128"/>
      <c r="I184" s="133"/>
      <c r="J184" s="129"/>
      <c r="K184" s="129"/>
      <c r="L184" s="129"/>
      <c r="M184" s="129"/>
      <c r="N184" s="129"/>
      <c r="O184" s="129"/>
      <c r="P184" s="129"/>
      <c r="Q184" s="129"/>
      <c r="R184" s="129"/>
      <c r="S184" s="129"/>
      <c r="T184" s="129"/>
      <c r="U184" s="129"/>
      <c r="V184" s="184"/>
      <c r="W184" s="124"/>
      <c r="X184" s="191" t="s">
        <v>95</v>
      </c>
      <c r="Y184" s="191"/>
      <c r="Z184" s="191"/>
      <c r="AA184" s="191"/>
      <c r="AB184" s="191"/>
      <c r="AC184" s="191"/>
      <c r="AD184" s="191"/>
      <c r="AE184" s="191"/>
      <c r="AF184" s="191"/>
      <c r="AG184" s="191"/>
      <c r="AH184" s="191"/>
      <c r="AI184" s="191"/>
      <c r="AJ184" s="191"/>
      <c r="AK184" s="191"/>
      <c r="AL184" s="191"/>
      <c r="AM184" s="191"/>
      <c r="AN184" s="191"/>
      <c r="AO184" s="191"/>
      <c r="AQ184" s="103"/>
      <c r="AR184" s="103"/>
      <c r="AS184" s="103"/>
      <c r="AT184" s="56"/>
    </row>
    <row r="185" spans="2:46" s="96" customFormat="1" ht="15" hidden="1" x14ac:dyDescent="0.2">
      <c r="C185" s="103"/>
      <c r="D185" s="103"/>
      <c r="E185" s="134"/>
      <c r="F185" s="135"/>
      <c r="G185" s="134"/>
      <c r="H185" s="134"/>
      <c r="I185" s="136"/>
      <c r="J185" s="137"/>
      <c r="K185" s="137"/>
      <c r="L185" s="137"/>
      <c r="M185" s="137"/>
      <c r="N185" s="137"/>
      <c r="O185" s="137"/>
      <c r="P185" s="137"/>
      <c r="Q185" s="137"/>
      <c r="R185" s="137"/>
      <c r="S185" s="137"/>
      <c r="T185" s="137"/>
      <c r="U185" s="137"/>
      <c r="V185" s="137"/>
      <c r="W185" s="103"/>
      <c r="X185" s="191" t="s">
        <v>95</v>
      </c>
      <c r="Y185" s="191"/>
      <c r="Z185" s="191"/>
      <c r="AA185" s="191"/>
      <c r="AB185" s="191"/>
      <c r="AC185" s="191"/>
      <c r="AD185" s="191"/>
      <c r="AE185" s="191"/>
      <c r="AF185" s="191"/>
      <c r="AG185" s="191"/>
      <c r="AH185" s="191"/>
      <c r="AI185" s="191"/>
      <c r="AJ185" s="191"/>
      <c r="AK185" s="191"/>
      <c r="AL185" s="191"/>
      <c r="AM185" s="191"/>
      <c r="AN185" s="191"/>
      <c r="AO185" s="191"/>
      <c r="AQ185" s="103"/>
      <c r="AR185" s="103"/>
      <c r="AS185" s="103"/>
      <c r="AT185" s="56"/>
    </row>
    <row r="186" spans="2:46" s="96" customFormat="1" ht="18" hidden="1" customHeight="1" thickBot="1" x14ac:dyDescent="0.25">
      <c r="B186" s="96">
        <v>14</v>
      </c>
      <c r="C186" s="103"/>
      <c r="D186" s="138" t="s">
        <v>72</v>
      </c>
      <c r="E186" s="139" t="s">
        <v>37</v>
      </c>
      <c r="F186" s="72"/>
      <c r="G186" s="103"/>
      <c r="H186" s="137"/>
      <c r="I186" s="140"/>
      <c r="J186" s="222" t="s">
        <v>95</v>
      </c>
      <c r="K186" s="223"/>
      <c r="L186" s="224"/>
      <c r="M186" s="137"/>
      <c r="N186" s="227" t="s">
        <v>95</v>
      </c>
      <c r="O186" s="228"/>
      <c r="P186" s="228"/>
      <c r="Q186" s="228"/>
      <c r="R186" s="228"/>
      <c r="S186" s="228"/>
      <c r="T186" s="229"/>
      <c r="U186" s="137"/>
      <c r="V186" s="137"/>
      <c r="W186" s="103"/>
      <c r="X186" s="246" t="s">
        <v>95</v>
      </c>
      <c r="Y186" s="246"/>
      <c r="Z186" s="246"/>
      <c r="AA186" s="246"/>
      <c r="AB186" s="246"/>
      <c r="AC186" s="246"/>
      <c r="AD186" s="246"/>
      <c r="AE186" s="246"/>
      <c r="AF186" s="246"/>
      <c r="AG186" s="246"/>
      <c r="AH186" s="246"/>
      <c r="AI186" s="246"/>
      <c r="AJ186" s="246"/>
      <c r="AK186" s="246"/>
      <c r="AL186" s="246"/>
      <c r="AM186" s="246"/>
      <c r="AN186" s="246"/>
      <c r="AO186" s="246"/>
      <c r="AQ186" s="131">
        <v>0</v>
      </c>
      <c r="AR186" s="103">
        <v>0</v>
      </c>
      <c r="AS186" s="103"/>
      <c r="AT186" s="56"/>
    </row>
    <row r="187" spans="2:46" s="96" customFormat="1" ht="5.0999999999999996" hidden="1" customHeight="1" thickBot="1" x14ac:dyDescent="0.25">
      <c r="C187" s="103"/>
      <c r="D187" s="103"/>
      <c r="E187" s="134"/>
      <c r="F187" s="137"/>
      <c r="G187" s="134"/>
      <c r="H187" s="137"/>
      <c r="I187" s="140"/>
      <c r="J187" s="137"/>
      <c r="K187" s="137"/>
      <c r="L187" s="137"/>
      <c r="M187" s="137"/>
      <c r="N187" s="137"/>
      <c r="O187" s="137"/>
      <c r="P187" s="137"/>
      <c r="Q187" s="137"/>
      <c r="R187" s="137"/>
      <c r="S187" s="137"/>
      <c r="T187" s="137"/>
      <c r="U187" s="137"/>
      <c r="V187" s="137"/>
      <c r="W187" s="103"/>
      <c r="X187" s="191" t="s">
        <v>95</v>
      </c>
      <c r="Y187" s="191"/>
      <c r="Z187" s="191"/>
      <c r="AA187" s="191"/>
      <c r="AB187" s="191"/>
      <c r="AC187" s="191"/>
      <c r="AD187" s="191"/>
      <c r="AE187" s="191"/>
      <c r="AF187" s="191"/>
      <c r="AG187" s="191"/>
      <c r="AH187" s="191"/>
      <c r="AI187" s="191"/>
      <c r="AJ187" s="191"/>
      <c r="AK187" s="191"/>
      <c r="AL187" s="191"/>
      <c r="AM187" s="191"/>
      <c r="AN187" s="191"/>
      <c r="AO187" s="191"/>
      <c r="AP187" s="110"/>
      <c r="AQ187" s="103"/>
      <c r="AR187" s="103"/>
      <c r="AS187" s="103"/>
      <c r="AT187" s="56"/>
    </row>
    <row r="188" spans="2:46" s="96" customFormat="1" ht="18" hidden="1" customHeight="1" thickBot="1" x14ac:dyDescent="0.25">
      <c r="B188" s="96">
        <v>14</v>
      </c>
      <c r="C188" s="103"/>
      <c r="D188" s="103"/>
      <c r="E188" s="139" t="s">
        <v>38</v>
      </c>
      <c r="F188" s="72"/>
      <c r="G188" s="134"/>
      <c r="H188" s="137"/>
      <c r="I188" s="140"/>
      <c r="J188" s="222" t="s">
        <v>95</v>
      </c>
      <c r="K188" s="223"/>
      <c r="L188" s="224"/>
      <c r="M188" s="137"/>
      <c r="N188" s="227" t="s">
        <v>95</v>
      </c>
      <c r="O188" s="228"/>
      <c r="P188" s="228"/>
      <c r="Q188" s="228"/>
      <c r="R188" s="228"/>
      <c r="S188" s="228"/>
      <c r="T188" s="229"/>
      <c r="U188" s="137"/>
      <c r="V188" s="137"/>
      <c r="W188" s="103"/>
      <c r="X188" s="246" t="s">
        <v>95</v>
      </c>
      <c r="Y188" s="246"/>
      <c r="Z188" s="246"/>
      <c r="AA188" s="246"/>
      <c r="AB188" s="246"/>
      <c r="AC188" s="246"/>
      <c r="AD188" s="246"/>
      <c r="AE188" s="246"/>
      <c r="AF188" s="246"/>
      <c r="AG188" s="246"/>
      <c r="AH188" s="246"/>
      <c r="AI188" s="246"/>
      <c r="AJ188" s="246"/>
      <c r="AK188" s="246"/>
      <c r="AL188" s="246"/>
      <c r="AM188" s="246"/>
      <c r="AN188" s="246"/>
      <c r="AO188" s="246"/>
      <c r="AP188" s="110"/>
      <c r="AQ188" s="131">
        <v>0</v>
      </c>
      <c r="AR188" s="103">
        <v>0</v>
      </c>
      <c r="AS188" s="103"/>
      <c r="AT188" s="56"/>
    </row>
    <row r="189" spans="2:46" s="96" customFormat="1" ht="5.0999999999999996" hidden="1" customHeight="1" thickBot="1" x14ac:dyDescent="0.25">
      <c r="C189" s="103"/>
      <c r="D189" s="103"/>
      <c r="E189" s="139"/>
      <c r="F189" s="135"/>
      <c r="G189" s="134"/>
      <c r="H189" s="137"/>
      <c r="I189" s="140"/>
      <c r="J189" s="135"/>
      <c r="K189" s="135"/>
      <c r="L189" s="135"/>
      <c r="M189" s="137"/>
      <c r="N189" s="135"/>
      <c r="O189" s="135"/>
      <c r="P189" s="135"/>
      <c r="Q189" s="137"/>
      <c r="R189" s="135"/>
      <c r="S189" s="135"/>
      <c r="T189" s="135"/>
      <c r="U189" s="137"/>
      <c r="V189" s="137"/>
      <c r="W189" s="103"/>
      <c r="X189" s="191" t="s">
        <v>95</v>
      </c>
      <c r="Y189" s="191"/>
      <c r="Z189" s="191"/>
      <c r="AA189" s="191"/>
      <c r="AB189" s="191"/>
      <c r="AC189" s="191"/>
      <c r="AD189" s="191"/>
      <c r="AE189" s="191"/>
      <c r="AF189" s="191"/>
      <c r="AG189" s="191"/>
      <c r="AH189" s="191"/>
      <c r="AI189" s="191"/>
      <c r="AJ189" s="191"/>
      <c r="AK189" s="191"/>
      <c r="AL189" s="191"/>
      <c r="AM189" s="191"/>
      <c r="AN189" s="191"/>
      <c r="AO189" s="191"/>
      <c r="AP189" s="110"/>
      <c r="AQ189" s="103"/>
      <c r="AR189" s="103"/>
      <c r="AS189" s="103"/>
      <c r="AT189" s="56"/>
    </row>
    <row r="190" spans="2:46" s="96" customFormat="1" ht="18" hidden="1" customHeight="1" thickBot="1" x14ac:dyDescent="0.25">
      <c r="B190" s="96">
        <v>14</v>
      </c>
      <c r="C190" s="103"/>
      <c r="D190" s="103"/>
      <c r="E190" s="139" t="s">
        <v>39</v>
      </c>
      <c r="F190" s="72"/>
      <c r="G190" s="134"/>
      <c r="H190" s="137"/>
      <c r="I190" s="140"/>
      <c r="J190" s="222" t="s">
        <v>95</v>
      </c>
      <c r="K190" s="223"/>
      <c r="L190" s="224"/>
      <c r="M190" s="137"/>
      <c r="N190" s="227" t="s">
        <v>95</v>
      </c>
      <c r="O190" s="228"/>
      <c r="P190" s="228"/>
      <c r="Q190" s="228"/>
      <c r="R190" s="228"/>
      <c r="S190" s="228"/>
      <c r="T190" s="229"/>
      <c r="U190" s="137"/>
      <c r="V190" s="137"/>
      <c r="W190" s="103"/>
      <c r="X190" s="246" t="s">
        <v>95</v>
      </c>
      <c r="Y190" s="246"/>
      <c r="Z190" s="246"/>
      <c r="AA190" s="246"/>
      <c r="AB190" s="246"/>
      <c r="AC190" s="246"/>
      <c r="AD190" s="246"/>
      <c r="AE190" s="246"/>
      <c r="AF190" s="246"/>
      <c r="AG190" s="246"/>
      <c r="AH190" s="246"/>
      <c r="AI190" s="246"/>
      <c r="AJ190" s="246"/>
      <c r="AK190" s="246"/>
      <c r="AL190" s="246"/>
      <c r="AM190" s="246"/>
      <c r="AN190" s="246"/>
      <c r="AO190" s="246"/>
      <c r="AP190" s="110"/>
      <c r="AQ190" s="131">
        <v>0</v>
      </c>
      <c r="AR190" s="103">
        <v>0</v>
      </c>
      <c r="AS190" s="103"/>
      <c r="AT190" s="56"/>
    </row>
    <row r="191" spans="2:46" s="96" customFormat="1" ht="15" hidden="1" x14ac:dyDescent="0.2">
      <c r="C191" s="103"/>
      <c r="D191" s="103"/>
      <c r="E191" s="134"/>
      <c r="F191" s="135"/>
      <c r="G191" s="134"/>
      <c r="H191" s="134"/>
      <c r="I191" s="136"/>
      <c r="J191" s="137"/>
      <c r="K191" s="137"/>
      <c r="L191" s="137"/>
      <c r="M191" s="137"/>
      <c r="N191" s="137"/>
      <c r="O191" s="137"/>
      <c r="P191" s="137"/>
      <c r="Q191" s="137"/>
      <c r="R191" s="137"/>
      <c r="S191" s="137"/>
      <c r="T191" s="137"/>
      <c r="U191" s="137"/>
      <c r="V191" s="137"/>
      <c r="W191" s="103"/>
      <c r="X191" s="191" t="s">
        <v>95</v>
      </c>
      <c r="Y191" s="191"/>
      <c r="Z191" s="191"/>
      <c r="AA191" s="191"/>
      <c r="AB191" s="191"/>
      <c r="AC191" s="191"/>
      <c r="AD191" s="191"/>
      <c r="AE191" s="191"/>
      <c r="AF191" s="191"/>
      <c r="AG191" s="191"/>
      <c r="AH191" s="191"/>
      <c r="AI191" s="191"/>
      <c r="AJ191" s="191"/>
      <c r="AK191" s="191"/>
      <c r="AL191" s="191"/>
      <c r="AM191" s="191"/>
      <c r="AN191" s="191"/>
      <c r="AO191" s="191"/>
      <c r="AQ191" s="103"/>
      <c r="AR191" s="103"/>
      <c r="AS191" s="103"/>
      <c r="AT191" s="56"/>
    </row>
    <row r="192" spans="2:46" s="96" customFormat="1" ht="15" hidden="1" x14ac:dyDescent="0.2">
      <c r="C192" s="124"/>
      <c r="D192" s="124"/>
      <c r="E192" s="128"/>
      <c r="F192" s="132"/>
      <c r="G192" s="128"/>
      <c r="H192" s="128"/>
      <c r="I192" s="133"/>
      <c r="J192" s="129"/>
      <c r="K192" s="129"/>
      <c r="L192" s="129"/>
      <c r="M192" s="129"/>
      <c r="N192" s="129"/>
      <c r="O192" s="129"/>
      <c r="P192" s="129"/>
      <c r="Q192" s="129"/>
      <c r="R192" s="129"/>
      <c r="S192" s="129"/>
      <c r="T192" s="129"/>
      <c r="U192" s="129"/>
      <c r="V192" s="184"/>
      <c r="W192" s="124"/>
      <c r="X192" s="191" t="s">
        <v>95</v>
      </c>
      <c r="Y192" s="191"/>
      <c r="Z192" s="191"/>
      <c r="AA192" s="191"/>
      <c r="AB192" s="191"/>
      <c r="AC192" s="191"/>
      <c r="AD192" s="191"/>
      <c r="AE192" s="191"/>
      <c r="AF192" s="191"/>
      <c r="AG192" s="191"/>
      <c r="AH192" s="191"/>
      <c r="AI192" s="191"/>
      <c r="AJ192" s="191"/>
      <c r="AK192" s="191"/>
      <c r="AL192" s="191"/>
      <c r="AM192" s="191"/>
      <c r="AN192" s="191"/>
      <c r="AO192" s="191"/>
      <c r="AQ192" s="103"/>
      <c r="AR192" s="103"/>
      <c r="AS192" s="103"/>
      <c r="AT192" s="56"/>
    </row>
    <row r="193" spans="2:46" s="96" customFormat="1" ht="18" hidden="1" customHeight="1" thickBot="1" x14ac:dyDescent="0.25">
      <c r="B193" s="96">
        <v>15</v>
      </c>
      <c r="C193" s="124"/>
      <c r="D193" s="125" t="s">
        <v>73</v>
      </c>
      <c r="E193" s="126" t="s">
        <v>37</v>
      </c>
      <c r="F193" s="72"/>
      <c r="G193" s="124"/>
      <c r="H193" s="184"/>
      <c r="I193" s="127"/>
      <c r="J193" s="222" t="s">
        <v>95</v>
      </c>
      <c r="K193" s="223"/>
      <c r="L193" s="224"/>
      <c r="M193" s="129"/>
      <c r="N193" s="227" t="s">
        <v>95</v>
      </c>
      <c r="O193" s="228"/>
      <c r="P193" s="228"/>
      <c r="Q193" s="228"/>
      <c r="R193" s="228"/>
      <c r="S193" s="228"/>
      <c r="T193" s="229"/>
      <c r="U193" s="129"/>
      <c r="V193" s="184"/>
      <c r="W193" s="124"/>
      <c r="X193" s="246" t="s">
        <v>95</v>
      </c>
      <c r="Y193" s="246"/>
      <c r="Z193" s="246"/>
      <c r="AA193" s="246"/>
      <c r="AB193" s="246"/>
      <c r="AC193" s="246"/>
      <c r="AD193" s="246"/>
      <c r="AE193" s="246"/>
      <c r="AF193" s="246"/>
      <c r="AG193" s="246"/>
      <c r="AH193" s="246"/>
      <c r="AI193" s="246"/>
      <c r="AJ193" s="246"/>
      <c r="AK193" s="246"/>
      <c r="AL193" s="246"/>
      <c r="AM193" s="246"/>
      <c r="AN193" s="246"/>
      <c r="AO193" s="246"/>
      <c r="AQ193" s="131">
        <v>0</v>
      </c>
      <c r="AR193" s="103">
        <v>0</v>
      </c>
      <c r="AS193" s="103"/>
      <c r="AT193" s="56"/>
    </row>
    <row r="194" spans="2:46" s="96" customFormat="1" ht="5.0999999999999996" hidden="1" customHeight="1" thickBot="1" x14ac:dyDescent="0.25">
      <c r="C194" s="124"/>
      <c r="D194" s="124"/>
      <c r="E194" s="128"/>
      <c r="F194" s="129"/>
      <c r="G194" s="128"/>
      <c r="H194" s="184"/>
      <c r="I194" s="127"/>
      <c r="J194" s="129"/>
      <c r="K194" s="129"/>
      <c r="L194" s="129"/>
      <c r="M194" s="129"/>
      <c r="N194" s="129"/>
      <c r="O194" s="129"/>
      <c r="P194" s="129"/>
      <c r="Q194" s="129"/>
      <c r="R194" s="129"/>
      <c r="S194" s="129"/>
      <c r="T194" s="129"/>
      <c r="U194" s="129"/>
      <c r="V194" s="184"/>
      <c r="W194" s="124"/>
      <c r="X194" s="191" t="s">
        <v>95</v>
      </c>
      <c r="Y194" s="191"/>
      <c r="Z194" s="191"/>
      <c r="AA194" s="191"/>
      <c r="AB194" s="191"/>
      <c r="AC194" s="191"/>
      <c r="AD194" s="191"/>
      <c r="AE194" s="191"/>
      <c r="AF194" s="191"/>
      <c r="AG194" s="191"/>
      <c r="AH194" s="191"/>
      <c r="AI194" s="191"/>
      <c r="AJ194" s="191"/>
      <c r="AK194" s="191"/>
      <c r="AL194" s="191"/>
      <c r="AM194" s="191"/>
      <c r="AN194" s="191"/>
      <c r="AO194" s="191"/>
      <c r="AP194" s="110"/>
      <c r="AQ194" s="103"/>
      <c r="AR194" s="103"/>
      <c r="AS194" s="103"/>
      <c r="AT194" s="56"/>
    </row>
    <row r="195" spans="2:46" s="96" customFormat="1" ht="18" hidden="1" customHeight="1" thickBot="1" x14ac:dyDescent="0.25">
      <c r="B195" s="96">
        <v>15</v>
      </c>
      <c r="C195" s="124"/>
      <c r="D195" s="124"/>
      <c r="E195" s="126" t="s">
        <v>38</v>
      </c>
      <c r="F195" s="72"/>
      <c r="G195" s="128"/>
      <c r="H195" s="184"/>
      <c r="I195" s="127"/>
      <c r="J195" s="222" t="s">
        <v>95</v>
      </c>
      <c r="K195" s="223"/>
      <c r="L195" s="224"/>
      <c r="M195" s="129"/>
      <c r="N195" s="227" t="s">
        <v>95</v>
      </c>
      <c r="O195" s="228"/>
      <c r="P195" s="228"/>
      <c r="Q195" s="228"/>
      <c r="R195" s="228"/>
      <c r="S195" s="228"/>
      <c r="T195" s="229"/>
      <c r="U195" s="129"/>
      <c r="V195" s="184"/>
      <c r="W195" s="124"/>
      <c r="X195" s="246" t="s">
        <v>95</v>
      </c>
      <c r="Y195" s="246"/>
      <c r="Z195" s="246"/>
      <c r="AA195" s="246"/>
      <c r="AB195" s="246"/>
      <c r="AC195" s="246"/>
      <c r="AD195" s="246"/>
      <c r="AE195" s="246"/>
      <c r="AF195" s="246"/>
      <c r="AG195" s="246"/>
      <c r="AH195" s="246"/>
      <c r="AI195" s="246"/>
      <c r="AJ195" s="246"/>
      <c r="AK195" s="246"/>
      <c r="AL195" s="246"/>
      <c r="AM195" s="246"/>
      <c r="AN195" s="246"/>
      <c r="AO195" s="246"/>
      <c r="AP195" s="110"/>
      <c r="AQ195" s="131">
        <v>0</v>
      </c>
      <c r="AR195" s="103">
        <v>0</v>
      </c>
      <c r="AS195" s="103"/>
      <c r="AT195" s="56"/>
    </row>
    <row r="196" spans="2:46" s="96" customFormat="1" ht="5.0999999999999996" hidden="1" customHeight="1" thickBot="1" x14ac:dyDescent="0.25">
      <c r="C196" s="124"/>
      <c r="D196" s="124"/>
      <c r="E196" s="126"/>
      <c r="F196" s="132"/>
      <c r="G196" s="128"/>
      <c r="H196" s="184"/>
      <c r="I196" s="127"/>
      <c r="J196" s="132"/>
      <c r="K196" s="132"/>
      <c r="L196" s="132"/>
      <c r="M196" s="129"/>
      <c r="N196" s="132"/>
      <c r="O196" s="132"/>
      <c r="P196" s="132"/>
      <c r="Q196" s="129"/>
      <c r="R196" s="132"/>
      <c r="S196" s="132"/>
      <c r="T196" s="132"/>
      <c r="U196" s="129"/>
      <c r="V196" s="184"/>
      <c r="W196" s="124"/>
      <c r="X196" s="191" t="s">
        <v>95</v>
      </c>
      <c r="Y196" s="191"/>
      <c r="Z196" s="191"/>
      <c r="AA196" s="191"/>
      <c r="AB196" s="191"/>
      <c r="AC196" s="191"/>
      <c r="AD196" s="191"/>
      <c r="AE196" s="191"/>
      <c r="AF196" s="191"/>
      <c r="AG196" s="191"/>
      <c r="AH196" s="191"/>
      <c r="AI196" s="191"/>
      <c r="AJ196" s="191"/>
      <c r="AK196" s="191"/>
      <c r="AL196" s="191"/>
      <c r="AM196" s="191"/>
      <c r="AN196" s="191"/>
      <c r="AO196" s="191"/>
      <c r="AP196" s="110"/>
      <c r="AQ196" s="103"/>
      <c r="AR196" s="103"/>
      <c r="AS196" s="103"/>
      <c r="AT196" s="56"/>
    </row>
    <row r="197" spans="2:46" s="96" customFormat="1" ht="18" hidden="1" customHeight="1" thickBot="1" x14ac:dyDescent="0.25">
      <c r="B197" s="96">
        <v>15</v>
      </c>
      <c r="C197" s="124"/>
      <c r="D197" s="124"/>
      <c r="E197" s="126" t="s">
        <v>39</v>
      </c>
      <c r="F197" s="72"/>
      <c r="G197" s="128"/>
      <c r="H197" s="184"/>
      <c r="I197" s="127"/>
      <c r="J197" s="222" t="s">
        <v>95</v>
      </c>
      <c r="K197" s="223"/>
      <c r="L197" s="224"/>
      <c r="M197" s="129"/>
      <c r="N197" s="227" t="s">
        <v>95</v>
      </c>
      <c r="O197" s="228"/>
      <c r="P197" s="228"/>
      <c r="Q197" s="228"/>
      <c r="R197" s="228"/>
      <c r="S197" s="228"/>
      <c r="T197" s="229"/>
      <c r="U197" s="129"/>
      <c r="V197" s="184"/>
      <c r="W197" s="124"/>
      <c r="X197" s="246" t="s">
        <v>95</v>
      </c>
      <c r="Y197" s="246"/>
      <c r="Z197" s="246"/>
      <c r="AA197" s="246"/>
      <c r="AB197" s="246"/>
      <c r="AC197" s="246"/>
      <c r="AD197" s="246"/>
      <c r="AE197" s="246"/>
      <c r="AF197" s="246"/>
      <c r="AG197" s="246"/>
      <c r="AH197" s="246"/>
      <c r="AI197" s="246"/>
      <c r="AJ197" s="246"/>
      <c r="AK197" s="246"/>
      <c r="AL197" s="246"/>
      <c r="AM197" s="246"/>
      <c r="AN197" s="246"/>
      <c r="AO197" s="246"/>
      <c r="AP197" s="110"/>
      <c r="AQ197" s="131">
        <v>0</v>
      </c>
      <c r="AR197" s="103">
        <v>0</v>
      </c>
      <c r="AS197" s="103"/>
      <c r="AT197" s="56"/>
    </row>
    <row r="198" spans="2:46" s="96" customFormat="1" ht="15" hidden="1" x14ac:dyDescent="0.2">
      <c r="C198" s="124"/>
      <c r="D198" s="124"/>
      <c r="E198" s="128"/>
      <c r="F198" s="132"/>
      <c r="G198" s="128"/>
      <c r="H198" s="128"/>
      <c r="I198" s="133"/>
      <c r="J198" s="129"/>
      <c r="K198" s="129"/>
      <c r="L198" s="129"/>
      <c r="M198" s="129"/>
      <c r="N198" s="129"/>
      <c r="O198" s="129"/>
      <c r="P198" s="129"/>
      <c r="Q198" s="129"/>
      <c r="R198" s="129"/>
      <c r="S198" s="129"/>
      <c r="T198" s="129"/>
      <c r="U198" s="129"/>
      <c r="V198" s="184"/>
      <c r="W198" s="124"/>
      <c r="X198" s="191" t="s">
        <v>95</v>
      </c>
      <c r="Y198" s="191"/>
      <c r="Z198" s="191"/>
      <c r="AA198" s="191"/>
      <c r="AB198" s="191"/>
      <c r="AC198" s="191"/>
      <c r="AD198" s="191"/>
      <c r="AE198" s="191"/>
      <c r="AF198" s="191"/>
      <c r="AG198" s="191"/>
      <c r="AH198" s="191"/>
      <c r="AI198" s="191"/>
      <c r="AJ198" s="191"/>
      <c r="AK198" s="191"/>
      <c r="AL198" s="191"/>
      <c r="AM198" s="191"/>
      <c r="AN198" s="191"/>
      <c r="AO198" s="191"/>
      <c r="AQ198" s="103"/>
      <c r="AR198" s="103"/>
      <c r="AS198" s="103"/>
      <c r="AT198" s="56"/>
    </row>
    <row r="199" spans="2:46" s="96" customFormat="1" ht="15" hidden="1" x14ac:dyDescent="0.2">
      <c r="C199" s="103"/>
      <c r="D199" s="103"/>
      <c r="E199" s="134"/>
      <c r="F199" s="135"/>
      <c r="G199" s="134"/>
      <c r="H199" s="134"/>
      <c r="I199" s="136"/>
      <c r="J199" s="137"/>
      <c r="K199" s="137"/>
      <c r="L199" s="137"/>
      <c r="M199" s="137"/>
      <c r="N199" s="137"/>
      <c r="O199" s="137"/>
      <c r="P199" s="137"/>
      <c r="Q199" s="137"/>
      <c r="R199" s="137"/>
      <c r="S199" s="137"/>
      <c r="T199" s="137"/>
      <c r="U199" s="137"/>
      <c r="V199" s="137"/>
      <c r="W199" s="103"/>
      <c r="X199" s="191" t="s">
        <v>95</v>
      </c>
      <c r="Y199" s="191"/>
      <c r="Z199" s="191"/>
      <c r="AA199" s="191"/>
      <c r="AB199" s="191"/>
      <c r="AC199" s="191"/>
      <c r="AD199" s="191"/>
      <c r="AE199" s="191"/>
      <c r="AF199" s="191"/>
      <c r="AG199" s="191"/>
      <c r="AH199" s="191"/>
      <c r="AI199" s="191"/>
      <c r="AJ199" s="191"/>
      <c r="AK199" s="191"/>
      <c r="AL199" s="191"/>
      <c r="AM199" s="191"/>
      <c r="AN199" s="191"/>
      <c r="AO199" s="191"/>
      <c r="AQ199" s="103"/>
      <c r="AR199" s="103"/>
      <c r="AS199" s="103"/>
      <c r="AT199" s="56"/>
    </row>
    <row r="200" spans="2:46" s="96" customFormat="1" ht="18" hidden="1" customHeight="1" thickBot="1" x14ac:dyDescent="0.25">
      <c r="B200" s="96">
        <v>16</v>
      </c>
      <c r="C200" s="103"/>
      <c r="D200" s="138" t="s">
        <v>74</v>
      </c>
      <c r="E200" s="139" t="s">
        <v>37</v>
      </c>
      <c r="F200" s="72"/>
      <c r="G200" s="103"/>
      <c r="H200" s="137"/>
      <c r="I200" s="140"/>
      <c r="J200" s="222" t="s">
        <v>95</v>
      </c>
      <c r="K200" s="223"/>
      <c r="L200" s="224"/>
      <c r="M200" s="137"/>
      <c r="N200" s="227" t="s">
        <v>95</v>
      </c>
      <c r="O200" s="228"/>
      <c r="P200" s="228"/>
      <c r="Q200" s="228"/>
      <c r="R200" s="228"/>
      <c r="S200" s="228"/>
      <c r="T200" s="229"/>
      <c r="U200" s="137"/>
      <c r="V200" s="137"/>
      <c r="W200" s="103"/>
      <c r="X200" s="246" t="s">
        <v>95</v>
      </c>
      <c r="Y200" s="246"/>
      <c r="Z200" s="246"/>
      <c r="AA200" s="246"/>
      <c r="AB200" s="246"/>
      <c r="AC200" s="246"/>
      <c r="AD200" s="246"/>
      <c r="AE200" s="246"/>
      <c r="AF200" s="246"/>
      <c r="AG200" s="246"/>
      <c r="AH200" s="246"/>
      <c r="AI200" s="246"/>
      <c r="AJ200" s="246"/>
      <c r="AK200" s="246"/>
      <c r="AL200" s="246"/>
      <c r="AM200" s="246"/>
      <c r="AN200" s="246"/>
      <c r="AO200" s="246"/>
      <c r="AQ200" s="131">
        <v>0</v>
      </c>
      <c r="AR200" s="103">
        <v>0</v>
      </c>
      <c r="AS200" s="103"/>
      <c r="AT200" s="56"/>
    </row>
    <row r="201" spans="2:46" s="96" customFormat="1" ht="5.0999999999999996" hidden="1" customHeight="1" thickBot="1" x14ac:dyDescent="0.25">
      <c r="C201" s="103"/>
      <c r="D201" s="103"/>
      <c r="E201" s="134"/>
      <c r="F201" s="137"/>
      <c r="G201" s="134"/>
      <c r="H201" s="137"/>
      <c r="I201" s="140"/>
      <c r="J201" s="137"/>
      <c r="K201" s="137"/>
      <c r="L201" s="137"/>
      <c r="M201" s="137"/>
      <c r="N201" s="137"/>
      <c r="O201" s="137"/>
      <c r="P201" s="137"/>
      <c r="Q201" s="137"/>
      <c r="R201" s="137"/>
      <c r="S201" s="137"/>
      <c r="T201" s="137"/>
      <c r="U201" s="137"/>
      <c r="V201" s="137"/>
      <c r="W201" s="103"/>
      <c r="X201" s="191" t="s">
        <v>95</v>
      </c>
      <c r="Y201" s="191"/>
      <c r="Z201" s="191"/>
      <c r="AA201" s="191"/>
      <c r="AB201" s="191"/>
      <c r="AC201" s="191"/>
      <c r="AD201" s="191"/>
      <c r="AE201" s="191"/>
      <c r="AF201" s="191"/>
      <c r="AG201" s="191"/>
      <c r="AH201" s="191"/>
      <c r="AI201" s="191"/>
      <c r="AJ201" s="191"/>
      <c r="AK201" s="191"/>
      <c r="AL201" s="191"/>
      <c r="AM201" s="191"/>
      <c r="AN201" s="191"/>
      <c r="AO201" s="191"/>
      <c r="AP201" s="110"/>
      <c r="AQ201" s="103"/>
      <c r="AR201" s="103"/>
      <c r="AS201" s="103"/>
      <c r="AT201" s="56"/>
    </row>
    <row r="202" spans="2:46" s="96" customFormat="1" ht="18" hidden="1" customHeight="1" thickBot="1" x14ac:dyDescent="0.25">
      <c r="B202" s="96">
        <v>16</v>
      </c>
      <c r="C202" s="103"/>
      <c r="D202" s="103"/>
      <c r="E202" s="139" t="s">
        <v>38</v>
      </c>
      <c r="F202" s="72"/>
      <c r="G202" s="134"/>
      <c r="H202" s="137"/>
      <c r="I202" s="140"/>
      <c r="J202" s="222" t="s">
        <v>95</v>
      </c>
      <c r="K202" s="223"/>
      <c r="L202" s="224"/>
      <c r="M202" s="137"/>
      <c r="N202" s="227" t="s">
        <v>95</v>
      </c>
      <c r="O202" s="228"/>
      <c r="P202" s="228"/>
      <c r="Q202" s="228"/>
      <c r="R202" s="228"/>
      <c r="S202" s="228"/>
      <c r="T202" s="229"/>
      <c r="U202" s="137"/>
      <c r="V202" s="137"/>
      <c r="W202" s="103"/>
      <c r="X202" s="246" t="s">
        <v>95</v>
      </c>
      <c r="Y202" s="246"/>
      <c r="Z202" s="246"/>
      <c r="AA202" s="246"/>
      <c r="AB202" s="246"/>
      <c r="AC202" s="246"/>
      <c r="AD202" s="246"/>
      <c r="AE202" s="246"/>
      <c r="AF202" s="246"/>
      <c r="AG202" s="246"/>
      <c r="AH202" s="246"/>
      <c r="AI202" s="246"/>
      <c r="AJ202" s="246"/>
      <c r="AK202" s="246"/>
      <c r="AL202" s="246"/>
      <c r="AM202" s="246"/>
      <c r="AN202" s="246"/>
      <c r="AO202" s="246"/>
      <c r="AP202" s="110"/>
      <c r="AQ202" s="131">
        <v>0</v>
      </c>
      <c r="AR202" s="103">
        <v>0</v>
      </c>
      <c r="AS202" s="103"/>
      <c r="AT202" s="56"/>
    </row>
    <row r="203" spans="2:46" s="96" customFormat="1" ht="5.0999999999999996" hidden="1" customHeight="1" thickBot="1" x14ac:dyDescent="0.25">
      <c r="C203" s="103"/>
      <c r="D203" s="103"/>
      <c r="E203" s="139"/>
      <c r="F203" s="135"/>
      <c r="G203" s="134"/>
      <c r="H203" s="137"/>
      <c r="I203" s="140"/>
      <c r="J203" s="135"/>
      <c r="K203" s="135"/>
      <c r="L203" s="135"/>
      <c r="M203" s="137"/>
      <c r="N203" s="135"/>
      <c r="O203" s="135"/>
      <c r="P203" s="135"/>
      <c r="Q203" s="137"/>
      <c r="R203" s="135"/>
      <c r="S203" s="135"/>
      <c r="T203" s="135"/>
      <c r="U203" s="137"/>
      <c r="V203" s="137"/>
      <c r="W203" s="103"/>
      <c r="X203" s="191" t="s">
        <v>95</v>
      </c>
      <c r="Y203" s="191"/>
      <c r="Z203" s="191"/>
      <c r="AA203" s="191"/>
      <c r="AB203" s="191"/>
      <c r="AC203" s="191"/>
      <c r="AD203" s="191"/>
      <c r="AE203" s="191"/>
      <c r="AF203" s="191"/>
      <c r="AG203" s="191"/>
      <c r="AH203" s="191"/>
      <c r="AI203" s="191"/>
      <c r="AJ203" s="191"/>
      <c r="AK203" s="191"/>
      <c r="AL203" s="191"/>
      <c r="AM203" s="191"/>
      <c r="AN203" s="191"/>
      <c r="AO203" s="191"/>
      <c r="AP203" s="110"/>
      <c r="AQ203" s="103"/>
      <c r="AR203" s="103"/>
      <c r="AS203" s="103"/>
      <c r="AT203" s="56"/>
    </row>
    <row r="204" spans="2:46" s="96" customFormat="1" ht="18" hidden="1" customHeight="1" thickBot="1" x14ac:dyDescent="0.25">
      <c r="B204" s="96">
        <v>16</v>
      </c>
      <c r="C204" s="103"/>
      <c r="D204" s="103"/>
      <c r="E204" s="139" t="s">
        <v>39</v>
      </c>
      <c r="F204" s="72"/>
      <c r="G204" s="134"/>
      <c r="H204" s="137"/>
      <c r="I204" s="140"/>
      <c r="J204" s="222" t="s">
        <v>95</v>
      </c>
      <c r="K204" s="223"/>
      <c r="L204" s="224"/>
      <c r="M204" s="137"/>
      <c r="N204" s="227" t="s">
        <v>95</v>
      </c>
      <c r="O204" s="228"/>
      <c r="P204" s="228"/>
      <c r="Q204" s="228"/>
      <c r="R204" s="228"/>
      <c r="S204" s="228"/>
      <c r="T204" s="229"/>
      <c r="U204" s="137"/>
      <c r="V204" s="137"/>
      <c r="W204" s="103"/>
      <c r="X204" s="246" t="s">
        <v>95</v>
      </c>
      <c r="Y204" s="246"/>
      <c r="Z204" s="246"/>
      <c r="AA204" s="246"/>
      <c r="AB204" s="246"/>
      <c r="AC204" s="246"/>
      <c r="AD204" s="246"/>
      <c r="AE204" s="246"/>
      <c r="AF204" s="246"/>
      <c r="AG204" s="246"/>
      <c r="AH204" s="246"/>
      <c r="AI204" s="246"/>
      <c r="AJ204" s="246"/>
      <c r="AK204" s="246"/>
      <c r="AL204" s="246"/>
      <c r="AM204" s="246"/>
      <c r="AN204" s="246"/>
      <c r="AO204" s="246"/>
      <c r="AP204" s="110"/>
      <c r="AQ204" s="131">
        <v>0</v>
      </c>
      <c r="AR204" s="103">
        <v>0</v>
      </c>
      <c r="AS204" s="103"/>
      <c r="AT204" s="56"/>
    </row>
    <row r="205" spans="2:46" s="96" customFormat="1" ht="15" hidden="1" x14ac:dyDescent="0.2">
      <c r="C205" s="103"/>
      <c r="D205" s="103"/>
      <c r="E205" s="134"/>
      <c r="F205" s="135"/>
      <c r="G205" s="134"/>
      <c r="H205" s="134"/>
      <c r="I205" s="136"/>
      <c r="J205" s="137"/>
      <c r="K205" s="137"/>
      <c r="L205" s="137"/>
      <c r="M205" s="137"/>
      <c r="N205" s="137"/>
      <c r="O205" s="137"/>
      <c r="P205" s="137"/>
      <c r="Q205" s="137"/>
      <c r="R205" s="137"/>
      <c r="S205" s="137"/>
      <c r="T205" s="137"/>
      <c r="U205" s="137"/>
      <c r="V205" s="137"/>
      <c r="W205" s="103"/>
      <c r="X205" s="191" t="s">
        <v>95</v>
      </c>
      <c r="Y205" s="191"/>
      <c r="Z205" s="191"/>
      <c r="AA205" s="191"/>
      <c r="AB205" s="191"/>
      <c r="AC205" s="191"/>
      <c r="AD205" s="191"/>
      <c r="AE205" s="191"/>
      <c r="AF205" s="191"/>
      <c r="AG205" s="191"/>
      <c r="AH205" s="191"/>
      <c r="AI205" s="191"/>
      <c r="AJ205" s="191"/>
      <c r="AK205" s="191"/>
      <c r="AL205" s="191"/>
      <c r="AM205" s="191"/>
      <c r="AN205" s="191"/>
      <c r="AO205" s="191"/>
      <c r="AQ205" s="103"/>
      <c r="AR205" s="103"/>
      <c r="AS205" s="103"/>
      <c r="AT205" s="56"/>
    </row>
    <row r="206" spans="2:46" s="96" customFormat="1" ht="15" hidden="1" x14ac:dyDescent="0.2">
      <c r="C206" s="124"/>
      <c r="D206" s="124"/>
      <c r="E206" s="128"/>
      <c r="F206" s="132"/>
      <c r="G206" s="128"/>
      <c r="H206" s="128"/>
      <c r="I206" s="133"/>
      <c r="J206" s="129"/>
      <c r="K206" s="129"/>
      <c r="L206" s="129"/>
      <c r="M206" s="129"/>
      <c r="N206" s="129"/>
      <c r="O206" s="129"/>
      <c r="P206" s="129"/>
      <c r="Q206" s="129"/>
      <c r="R206" s="129"/>
      <c r="S206" s="129"/>
      <c r="T206" s="129"/>
      <c r="U206" s="129"/>
      <c r="V206" s="129"/>
      <c r="W206" s="124"/>
      <c r="X206" s="191" t="s">
        <v>95</v>
      </c>
      <c r="Y206" s="191"/>
      <c r="Z206" s="191"/>
      <c r="AA206" s="191"/>
      <c r="AB206" s="191"/>
      <c r="AC206" s="191"/>
      <c r="AD206" s="191"/>
      <c r="AE206" s="191"/>
      <c r="AF206" s="191"/>
      <c r="AG206" s="191"/>
      <c r="AH206" s="191"/>
      <c r="AI206" s="191"/>
      <c r="AJ206" s="191"/>
      <c r="AK206" s="191"/>
      <c r="AL206" s="191"/>
      <c r="AM206" s="191"/>
      <c r="AN206" s="191"/>
      <c r="AO206" s="191"/>
      <c r="AQ206" s="103"/>
      <c r="AR206" s="103"/>
      <c r="AS206" s="103"/>
      <c r="AT206" s="56"/>
    </row>
    <row r="207" spans="2:46" s="96" customFormat="1" ht="18" hidden="1" customHeight="1" thickBot="1" x14ac:dyDescent="0.25">
      <c r="B207" s="96">
        <v>17</v>
      </c>
      <c r="C207" s="124"/>
      <c r="D207" s="125" t="s">
        <v>75</v>
      </c>
      <c r="E207" s="126" t="s">
        <v>37</v>
      </c>
      <c r="F207" s="72"/>
      <c r="G207" s="124"/>
      <c r="H207" s="184"/>
      <c r="I207" s="127"/>
      <c r="J207" s="222" t="s">
        <v>95</v>
      </c>
      <c r="K207" s="223"/>
      <c r="L207" s="224"/>
      <c r="M207" s="129"/>
      <c r="N207" s="227" t="s">
        <v>95</v>
      </c>
      <c r="O207" s="228"/>
      <c r="P207" s="228"/>
      <c r="Q207" s="228"/>
      <c r="R207" s="228"/>
      <c r="S207" s="228"/>
      <c r="T207" s="229"/>
      <c r="U207" s="129"/>
      <c r="V207" s="129"/>
      <c r="W207" s="124"/>
      <c r="X207" s="246" t="s">
        <v>95</v>
      </c>
      <c r="Y207" s="246"/>
      <c r="Z207" s="246"/>
      <c r="AA207" s="246"/>
      <c r="AB207" s="246"/>
      <c r="AC207" s="246"/>
      <c r="AD207" s="246"/>
      <c r="AE207" s="246"/>
      <c r="AF207" s="246"/>
      <c r="AG207" s="246"/>
      <c r="AH207" s="246"/>
      <c r="AI207" s="246"/>
      <c r="AJ207" s="246"/>
      <c r="AK207" s="246"/>
      <c r="AL207" s="246"/>
      <c r="AM207" s="246"/>
      <c r="AN207" s="246"/>
      <c r="AO207" s="246"/>
      <c r="AQ207" s="131">
        <v>0</v>
      </c>
      <c r="AR207" s="103">
        <v>0</v>
      </c>
      <c r="AS207" s="103"/>
      <c r="AT207" s="56"/>
    </row>
    <row r="208" spans="2:46" s="96" customFormat="1" ht="5.0999999999999996" hidden="1" customHeight="1" thickBot="1" x14ac:dyDescent="0.25">
      <c r="C208" s="124"/>
      <c r="D208" s="124"/>
      <c r="E208" s="126"/>
      <c r="F208" s="129"/>
      <c r="G208" s="128"/>
      <c r="H208" s="184"/>
      <c r="I208" s="127"/>
      <c r="J208" s="129"/>
      <c r="K208" s="129"/>
      <c r="L208" s="129"/>
      <c r="M208" s="129"/>
      <c r="N208" s="129"/>
      <c r="O208" s="129"/>
      <c r="P208" s="129"/>
      <c r="Q208" s="129"/>
      <c r="R208" s="129"/>
      <c r="S208" s="129"/>
      <c r="T208" s="129"/>
      <c r="U208" s="129"/>
      <c r="V208" s="129"/>
      <c r="W208" s="124"/>
      <c r="X208" s="191" t="s">
        <v>95</v>
      </c>
      <c r="Y208" s="191"/>
      <c r="Z208" s="191"/>
      <c r="AA208" s="191"/>
      <c r="AB208" s="191"/>
      <c r="AC208" s="191"/>
      <c r="AD208" s="191"/>
      <c r="AE208" s="191"/>
      <c r="AF208" s="191"/>
      <c r="AG208" s="191"/>
      <c r="AH208" s="191"/>
      <c r="AI208" s="191"/>
      <c r="AJ208" s="191"/>
      <c r="AK208" s="191"/>
      <c r="AL208" s="191"/>
      <c r="AM208" s="191"/>
      <c r="AN208" s="191"/>
      <c r="AO208" s="191"/>
      <c r="AP208" s="110"/>
      <c r="AQ208" s="103"/>
      <c r="AR208" s="103"/>
      <c r="AS208" s="103"/>
      <c r="AT208" s="56"/>
    </row>
    <row r="209" spans="2:46" s="96" customFormat="1" ht="18" hidden="1" customHeight="1" thickBot="1" x14ac:dyDescent="0.25">
      <c r="B209" s="96">
        <v>17</v>
      </c>
      <c r="C209" s="124"/>
      <c r="D209" s="124"/>
      <c r="E209" s="126" t="s">
        <v>38</v>
      </c>
      <c r="F209" s="72"/>
      <c r="G209" s="128"/>
      <c r="H209" s="184"/>
      <c r="I209" s="127"/>
      <c r="J209" s="222" t="s">
        <v>95</v>
      </c>
      <c r="K209" s="223"/>
      <c r="L209" s="224"/>
      <c r="M209" s="129"/>
      <c r="N209" s="227" t="s">
        <v>95</v>
      </c>
      <c r="O209" s="228"/>
      <c r="P209" s="228"/>
      <c r="Q209" s="228"/>
      <c r="R209" s="228"/>
      <c r="S209" s="228"/>
      <c r="T209" s="229"/>
      <c r="U209" s="129"/>
      <c r="V209" s="129"/>
      <c r="W209" s="124"/>
      <c r="X209" s="246" t="s">
        <v>95</v>
      </c>
      <c r="Y209" s="246"/>
      <c r="Z209" s="246"/>
      <c r="AA209" s="246"/>
      <c r="AB209" s="246"/>
      <c r="AC209" s="246"/>
      <c r="AD209" s="246"/>
      <c r="AE209" s="246"/>
      <c r="AF209" s="246"/>
      <c r="AG209" s="246"/>
      <c r="AH209" s="246"/>
      <c r="AI209" s="246"/>
      <c r="AJ209" s="246"/>
      <c r="AK209" s="246"/>
      <c r="AL209" s="246"/>
      <c r="AM209" s="246"/>
      <c r="AN209" s="246"/>
      <c r="AO209" s="246"/>
      <c r="AP209" s="110"/>
      <c r="AQ209" s="131">
        <v>0</v>
      </c>
      <c r="AR209" s="103">
        <v>0</v>
      </c>
      <c r="AS209" s="103"/>
      <c r="AT209" s="56"/>
    </row>
    <row r="210" spans="2:46" s="96" customFormat="1" ht="5.0999999999999996" hidden="1" customHeight="1" thickBot="1" x14ac:dyDescent="0.25">
      <c r="C210" s="124"/>
      <c r="D210" s="124"/>
      <c r="E210" s="126"/>
      <c r="F210" s="132"/>
      <c r="G210" s="128"/>
      <c r="H210" s="184"/>
      <c r="I210" s="127"/>
      <c r="J210" s="132"/>
      <c r="K210" s="132"/>
      <c r="L210" s="132"/>
      <c r="M210" s="129"/>
      <c r="N210" s="132"/>
      <c r="O210" s="132"/>
      <c r="P210" s="132"/>
      <c r="Q210" s="129"/>
      <c r="R210" s="132"/>
      <c r="S210" s="132"/>
      <c r="T210" s="132"/>
      <c r="U210" s="129"/>
      <c r="V210" s="129"/>
      <c r="W210" s="124"/>
      <c r="X210" s="191" t="s">
        <v>95</v>
      </c>
      <c r="Y210" s="191"/>
      <c r="Z210" s="191"/>
      <c r="AA210" s="191"/>
      <c r="AB210" s="191"/>
      <c r="AC210" s="191"/>
      <c r="AD210" s="191"/>
      <c r="AE210" s="191"/>
      <c r="AF210" s="191"/>
      <c r="AG210" s="191"/>
      <c r="AH210" s="191"/>
      <c r="AI210" s="191"/>
      <c r="AJ210" s="191"/>
      <c r="AK210" s="191"/>
      <c r="AL210" s="191"/>
      <c r="AM210" s="191"/>
      <c r="AN210" s="191"/>
      <c r="AO210" s="191"/>
      <c r="AP210" s="110"/>
      <c r="AQ210" s="103"/>
      <c r="AR210" s="103"/>
      <c r="AS210" s="103"/>
      <c r="AT210" s="56"/>
    </row>
    <row r="211" spans="2:46" s="96" customFormat="1" ht="18" hidden="1" customHeight="1" thickBot="1" x14ac:dyDescent="0.25">
      <c r="B211" s="96">
        <v>17</v>
      </c>
      <c r="C211" s="124"/>
      <c r="D211" s="124"/>
      <c r="E211" s="126" t="s">
        <v>39</v>
      </c>
      <c r="F211" s="72"/>
      <c r="G211" s="128"/>
      <c r="H211" s="184"/>
      <c r="I211" s="127"/>
      <c r="J211" s="222" t="s">
        <v>95</v>
      </c>
      <c r="K211" s="223"/>
      <c r="L211" s="224"/>
      <c r="M211" s="129"/>
      <c r="N211" s="227" t="s">
        <v>95</v>
      </c>
      <c r="O211" s="228"/>
      <c r="P211" s="228"/>
      <c r="Q211" s="228"/>
      <c r="R211" s="228"/>
      <c r="S211" s="228"/>
      <c r="T211" s="229"/>
      <c r="U211" s="129"/>
      <c r="V211" s="129"/>
      <c r="W211" s="124"/>
      <c r="X211" s="246" t="s">
        <v>95</v>
      </c>
      <c r="Y211" s="246"/>
      <c r="Z211" s="246"/>
      <c r="AA211" s="246"/>
      <c r="AB211" s="246"/>
      <c r="AC211" s="246"/>
      <c r="AD211" s="246"/>
      <c r="AE211" s="246"/>
      <c r="AF211" s="246"/>
      <c r="AG211" s="246"/>
      <c r="AH211" s="246"/>
      <c r="AI211" s="246"/>
      <c r="AJ211" s="246"/>
      <c r="AK211" s="246"/>
      <c r="AL211" s="246"/>
      <c r="AM211" s="246"/>
      <c r="AN211" s="246"/>
      <c r="AO211" s="246"/>
      <c r="AP211" s="110"/>
      <c r="AQ211" s="131">
        <v>0</v>
      </c>
      <c r="AR211" s="103">
        <v>0</v>
      </c>
      <c r="AS211" s="103"/>
      <c r="AT211" s="56"/>
    </row>
    <row r="212" spans="2:46" s="96" customFormat="1" ht="15" hidden="1" x14ac:dyDescent="0.2">
      <c r="C212" s="124"/>
      <c r="D212" s="124"/>
      <c r="E212" s="128"/>
      <c r="F212" s="132"/>
      <c r="G212" s="128"/>
      <c r="H212" s="128"/>
      <c r="I212" s="133"/>
      <c r="J212" s="129"/>
      <c r="K212" s="129"/>
      <c r="L212" s="129"/>
      <c r="M212" s="129"/>
      <c r="N212" s="129"/>
      <c r="O212" s="129"/>
      <c r="P212" s="129"/>
      <c r="Q212" s="129"/>
      <c r="R212" s="129"/>
      <c r="S212" s="129"/>
      <c r="T212" s="129"/>
      <c r="U212" s="129"/>
      <c r="V212" s="129"/>
      <c r="W212" s="124"/>
      <c r="X212" s="191" t="s">
        <v>95</v>
      </c>
      <c r="Y212" s="191"/>
      <c r="Z212" s="191"/>
      <c r="AA212" s="191"/>
      <c r="AB212" s="191"/>
      <c r="AC212" s="191"/>
      <c r="AD212" s="191"/>
      <c r="AE212" s="191"/>
      <c r="AF212" s="191"/>
      <c r="AG212" s="191"/>
      <c r="AH212" s="191"/>
      <c r="AI212" s="191"/>
      <c r="AJ212" s="191"/>
      <c r="AK212" s="191"/>
      <c r="AL212" s="191"/>
      <c r="AM212" s="191"/>
      <c r="AN212" s="191"/>
      <c r="AO212" s="191"/>
      <c r="AQ212" s="103"/>
      <c r="AR212" s="103"/>
      <c r="AS212" s="103"/>
      <c r="AT212" s="56"/>
    </row>
    <row r="213" spans="2:46" s="96" customFormat="1" ht="15" hidden="1" x14ac:dyDescent="0.2">
      <c r="C213" s="103"/>
      <c r="D213" s="103"/>
      <c r="E213" s="134"/>
      <c r="F213" s="135"/>
      <c r="G213" s="134"/>
      <c r="H213" s="134"/>
      <c r="I213" s="136"/>
      <c r="J213" s="137"/>
      <c r="K213" s="137"/>
      <c r="L213" s="137"/>
      <c r="M213" s="137"/>
      <c r="N213" s="137"/>
      <c r="O213" s="137"/>
      <c r="P213" s="137"/>
      <c r="Q213" s="137"/>
      <c r="R213" s="137"/>
      <c r="S213" s="137"/>
      <c r="T213" s="137"/>
      <c r="U213" s="137"/>
      <c r="V213" s="137"/>
      <c r="W213" s="103"/>
      <c r="X213" s="191" t="s">
        <v>95</v>
      </c>
      <c r="Y213" s="191"/>
      <c r="Z213" s="191"/>
      <c r="AA213" s="191"/>
      <c r="AB213" s="191"/>
      <c r="AC213" s="191"/>
      <c r="AD213" s="191"/>
      <c r="AE213" s="191"/>
      <c r="AF213" s="191"/>
      <c r="AG213" s="191"/>
      <c r="AH213" s="191"/>
      <c r="AI213" s="191"/>
      <c r="AJ213" s="191"/>
      <c r="AK213" s="191"/>
      <c r="AL213" s="191"/>
      <c r="AM213" s="191"/>
      <c r="AN213" s="191"/>
      <c r="AO213" s="191"/>
      <c r="AQ213" s="103"/>
      <c r="AR213" s="103"/>
      <c r="AS213" s="103"/>
      <c r="AT213" s="56"/>
    </row>
    <row r="214" spans="2:46" s="96" customFormat="1" ht="18" hidden="1" customHeight="1" thickBot="1" x14ac:dyDescent="0.25">
      <c r="B214" s="96">
        <v>18</v>
      </c>
      <c r="C214" s="103"/>
      <c r="D214" s="138" t="s">
        <v>76</v>
      </c>
      <c r="E214" s="139" t="s">
        <v>37</v>
      </c>
      <c r="F214" s="72"/>
      <c r="G214" s="103"/>
      <c r="H214" s="137"/>
      <c r="I214" s="140"/>
      <c r="J214" s="222" t="s">
        <v>95</v>
      </c>
      <c r="K214" s="223"/>
      <c r="L214" s="224"/>
      <c r="M214" s="137"/>
      <c r="N214" s="227" t="s">
        <v>95</v>
      </c>
      <c r="O214" s="228"/>
      <c r="P214" s="228"/>
      <c r="Q214" s="228"/>
      <c r="R214" s="228"/>
      <c r="S214" s="228"/>
      <c r="T214" s="229"/>
      <c r="U214" s="137"/>
      <c r="V214" s="137"/>
      <c r="W214" s="103"/>
      <c r="X214" s="246" t="s">
        <v>95</v>
      </c>
      <c r="Y214" s="246"/>
      <c r="Z214" s="246"/>
      <c r="AA214" s="246"/>
      <c r="AB214" s="246"/>
      <c r="AC214" s="246"/>
      <c r="AD214" s="246"/>
      <c r="AE214" s="246"/>
      <c r="AF214" s="246"/>
      <c r="AG214" s="246"/>
      <c r="AH214" s="246"/>
      <c r="AI214" s="246"/>
      <c r="AJ214" s="246"/>
      <c r="AK214" s="246"/>
      <c r="AL214" s="246"/>
      <c r="AM214" s="246"/>
      <c r="AN214" s="246"/>
      <c r="AO214" s="246"/>
      <c r="AQ214" s="131">
        <v>0</v>
      </c>
      <c r="AR214" s="103">
        <v>0</v>
      </c>
      <c r="AS214" s="103"/>
      <c r="AT214" s="56"/>
    </row>
    <row r="215" spans="2:46" s="96" customFormat="1" ht="5.0999999999999996" hidden="1" customHeight="1" thickBot="1" x14ac:dyDescent="0.25">
      <c r="C215" s="103"/>
      <c r="D215" s="103"/>
      <c r="E215" s="134"/>
      <c r="F215" s="137"/>
      <c r="G215" s="134"/>
      <c r="H215" s="137"/>
      <c r="I215" s="140"/>
      <c r="J215" s="137"/>
      <c r="K215" s="137"/>
      <c r="L215" s="137"/>
      <c r="M215" s="137"/>
      <c r="N215" s="137"/>
      <c r="O215" s="137"/>
      <c r="P215" s="137"/>
      <c r="Q215" s="137"/>
      <c r="R215" s="137"/>
      <c r="S215" s="137"/>
      <c r="T215" s="137"/>
      <c r="U215" s="137"/>
      <c r="V215" s="137"/>
      <c r="W215" s="103"/>
      <c r="X215" s="191" t="s">
        <v>95</v>
      </c>
      <c r="Y215" s="191"/>
      <c r="Z215" s="191"/>
      <c r="AA215" s="191"/>
      <c r="AB215" s="191"/>
      <c r="AC215" s="191"/>
      <c r="AD215" s="191"/>
      <c r="AE215" s="191"/>
      <c r="AF215" s="191"/>
      <c r="AG215" s="191"/>
      <c r="AH215" s="191"/>
      <c r="AI215" s="191"/>
      <c r="AJ215" s="191"/>
      <c r="AK215" s="191"/>
      <c r="AL215" s="191"/>
      <c r="AM215" s="191"/>
      <c r="AN215" s="191"/>
      <c r="AO215" s="191"/>
      <c r="AP215" s="110"/>
      <c r="AQ215" s="103"/>
      <c r="AR215" s="103"/>
      <c r="AS215" s="103"/>
      <c r="AT215" s="56"/>
    </row>
    <row r="216" spans="2:46" s="96" customFormat="1" ht="18" hidden="1" customHeight="1" thickBot="1" x14ac:dyDescent="0.25">
      <c r="B216" s="96">
        <v>18</v>
      </c>
      <c r="C216" s="103"/>
      <c r="D216" s="103"/>
      <c r="E216" s="139" t="s">
        <v>38</v>
      </c>
      <c r="F216" s="72"/>
      <c r="G216" s="134"/>
      <c r="H216" s="137"/>
      <c r="I216" s="140"/>
      <c r="J216" s="222" t="s">
        <v>95</v>
      </c>
      <c r="K216" s="223"/>
      <c r="L216" s="224"/>
      <c r="M216" s="137"/>
      <c r="N216" s="227" t="s">
        <v>95</v>
      </c>
      <c r="O216" s="228"/>
      <c r="P216" s="228"/>
      <c r="Q216" s="228"/>
      <c r="R216" s="228"/>
      <c r="S216" s="228"/>
      <c r="T216" s="229"/>
      <c r="U216" s="137"/>
      <c r="V216" s="137"/>
      <c r="W216" s="103"/>
      <c r="X216" s="246" t="s">
        <v>95</v>
      </c>
      <c r="Y216" s="246"/>
      <c r="Z216" s="246"/>
      <c r="AA216" s="246"/>
      <c r="AB216" s="246"/>
      <c r="AC216" s="246"/>
      <c r="AD216" s="246"/>
      <c r="AE216" s="246"/>
      <c r="AF216" s="246"/>
      <c r="AG216" s="246"/>
      <c r="AH216" s="246"/>
      <c r="AI216" s="246"/>
      <c r="AJ216" s="246"/>
      <c r="AK216" s="246"/>
      <c r="AL216" s="246"/>
      <c r="AM216" s="246"/>
      <c r="AN216" s="246"/>
      <c r="AO216" s="246"/>
      <c r="AP216" s="110"/>
      <c r="AQ216" s="131">
        <v>0</v>
      </c>
      <c r="AR216" s="103">
        <v>0</v>
      </c>
      <c r="AS216" s="103"/>
      <c r="AT216" s="56"/>
    </row>
    <row r="217" spans="2:46" s="96" customFormat="1" ht="5.0999999999999996" hidden="1" customHeight="1" thickBot="1" x14ac:dyDescent="0.25">
      <c r="C217" s="103"/>
      <c r="D217" s="103"/>
      <c r="E217" s="139"/>
      <c r="F217" s="135"/>
      <c r="G217" s="134"/>
      <c r="H217" s="137"/>
      <c r="I217" s="140"/>
      <c r="J217" s="135"/>
      <c r="K217" s="135"/>
      <c r="L217" s="135"/>
      <c r="M217" s="137"/>
      <c r="N217" s="135"/>
      <c r="O217" s="135"/>
      <c r="P217" s="135"/>
      <c r="Q217" s="137"/>
      <c r="R217" s="135"/>
      <c r="S217" s="135"/>
      <c r="T217" s="135"/>
      <c r="U217" s="137"/>
      <c r="V217" s="137"/>
      <c r="W217" s="103"/>
      <c r="X217" s="191" t="s">
        <v>95</v>
      </c>
      <c r="Y217" s="191"/>
      <c r="Z217" s="191"/>
      <c r="AA217" s="191"/>
      <c r="AB217" s="191"/>
      <c r="AC217" s="191"/>
      <c r="AD217" s="191"/>
      <c r="AE217" s="191"/>
      <c r="AF217" s="191"/>
      <c r="AG217" s="191"/>
      <c r="AH217" s="191"/>
      <c r="AI217" s="191"/>
      <c r="AJ217" s="191"/>
      <c r="AK217" s="191"/>
      <c r="AL217" s="191"/>
      <c r="AM217" s="191"/>
      <c r="AN217" s="191"/>
      <c r="AO217" s="191"/>
      <c r="AP217" s="110"/>
      <c r="AQ217" s="103"/>
      <c r="AR217" s="103"/>
      <c r="AS217" s="103"/>
      <c r="AT217" s="56"/>
    </row>
    <row r="218" spans="2:46" s="96" customFormat="1" ht="18" hidden="1" customHeight="1" thickBot="1" x14ac:dyDescent="0.25">
      <c r="B218" s="96">
        <v>18</v>
      </c>
      <c r="C218" s="103"/>
      <c r="D218" s="103"/>
      <c r="E218" s="139" t="s">
        <v>39</v>
      </c>
      <c r="F218" s="72"/>
      <c r="G218" s="134"/>
      <c r="H218" s="137"/>
      <c r="I218" s="140"/>
      <c r="J218" s="222" t="s">
        <v>95</v>
      </c>
      <c r="K218" s="223"/>
      <c r="L218" s="224"/>
      <c r="M218" s="137"/>
      <c r="N218" s="227" t="s">
        <v>95</v>
      </c>
      <c r="O218" s="228"/>
      <c r="P218" s="228"/>
      <c r="Q218" s="228"/>
      <c r="R218" s="228"/>
      <c r="S218" s="228"/>
      <c r="T218" s="229"/>
      <c r="U218" s="137"/>
      <c r="V218" s="137"/>
      <c r="W218" s="103"/>
      <c r="X218" s="246" t="s">
        <v>95</v>
      </c>
      <c r="Y218" s="246"/>
      <c r="Z218" s="246"/>
      <c r="AA218" s="246"/>
      <c r="AB218" s="246"/>
      <c r="AC218" s="246"/>
      <c r="AD218" s="246"/>
      <c r="AE218" s="246"/>
      <c r="AF218" s="246"/>
      <c r="AG218" s="246"/>
      <c r="AH218" s="246"/>
      <c r="AI218" s="246"/>
      <c r="AJ218" s="246"/>
      <c r="AK218" s="246"/>
      <c r="AL218" s="246"/>
      <c r="AM218" s="246"/>
      <c r="AN218" s="246"/>
      <c r="AO218" s="246"/>
      <c r="AP218" s="110"/>
      <c r="AQ218" s="131">
        <v>0</v>
      </c>
      <c r="AR218" s="103">
        <v>0</v>
      </c>
      <c r="AS218" s="103"/>
      <c r="AT218" s="56"/>
    </row>
    <row r="219" spans="2:46" s="96" customFormat="1" ht="15" hidden="1" x14ac:dyDescent="0.2">
      <c r="C219" s="103"/>
      <c r="D219" s="103"/>
      <c r="E219" s="134"/>
      <c r="F219" s="135"/>
      <c r="G219" s="134"/>
      <c r="H219" s="134"/>
      <c r="I219" s="136"/>
      <c r="J219" s="137"/>
      <c r="K219" s="137"/>
      <c r="L219" s="137"/>
      <c r="M219" s="137"/>
      <c r="N219" s="137"/>
      <c r="O219" s="137"/>
      <c r="P219" s="137"/>
      <c r="Q219" s="137"/>
      <c r="R219" s="137"/>
      <c r="S219" s="137"/>
      <c r="T219" s="137"/>
      <c r="U219" s="137"/>
      <c r="V219" s="137"/>
      <c r="W219" s="103"/>
      <c r="X219" s="191" t="s">
        <v>95</v>
      </c>
      <c r="Y219" s="191"/>
      <c r="Z219" s="191"/>
      <c r="AA219" s="191"/>
      <c r="AB219" s="191"/>
      <c r="AC219" s="191"/>
      <c r="AD219" s="191"/>
      <c r="AE219" s="191"/>
      <c r="AF219" s="191"/>
      <c r="AG219" s="191"/>
      <c r="AH219" s="191"/>
      <c r="AI219" s="191"/>
      <c r="AJ219" s="191"/>
      <c r="AK219" s="191"/>
      <c r="AL219" s="191"/>
      <c r="AM219" s="191"/>
      <c r="AN219" s="191"/>
      <c r="AO219" s="191"/>
      <c r="AQ219" s="103"/>
      <c r="AR219" s="103"/>
      <c r="AS219" s="103"/>
      <c r="AT219" s="56"/>
    </row>
    <row r="220" spans="2:46" s="96" customFormat="1" ht="15" hidden="1" x14ac:dyDescent="0.2">
      <c r="C220" s="124"/>
      <c r="D220" s="124"/>
      <c r="E220" s="128"/>
      <c r="F220" s="132"/>
      <c r="G220" s="128"/>
      <c r="H220" s="128"/>
      <c r="I220" s="133"/>
      <c r="J220" s="129"/>
      <c r="K220" s="129"/>
      <c r="L220" s="129"/>
      <c r="M220" s="129"/>
      <c r="N220" s="129"/>
      <c r="O220" s="129"/>
      <c r="P220" s="129"/>
      <c r="Q220" s="129"/>
      <c r="R220" s="129"/>
      <c r="S220" s="129"/>
      <c r="T220" s="129"/>
      <c r="U220" s="129"/>
      <c r="V220" s="129"/>
      <c r="W220" s="124"/>
      <c r="X220" s="191" t="s">
        <v>95</v>
      </c>
      <c r="Y220" s="191"/>
      <c r="Z220" s="191"/>
      <c r="AA220" s="191"/>
      <c r="AB220" s="191"/>
      <c r="AC220" s="191"/>
      <c r="AD220" s="191"/>
      <c r="AE220" s="191"/>
      <c r="AF220" s="191"/>
      <c r="AG220" s="191"/>
      <c r="AH220" s="191"/>
      <c r="AI220" s="191"/>
      <c r="AJ220" s="191"/>
      <c r="AK220" s="191"/>
      <c r="AL220" s="191"/>
      <c r="AM220" s="191"/>
      <c r="AN220" s="191"/>
      <c r="AO220" s="191"/>
      <c r="AQ220" s="103"/>
      <c r="AR220" s="103"/>
      <c r="AS220" s="103"/>
      <c r="AT220" s="56"/>
    </row>
    <row r="221" spans="2:46" s="96" customFormat="1" ht="18" hidden="1" customHeight="1" thickBot="1" x14ac:dyDescent="0.25">
      <c r="B221" s="96">
        <v>19</v>
      </c>
      <c r="C221" s="124"/>
      <c r="D221" s="125" t="s">
        <v>77</v>
      </c>
      <c r="E221" s="126" t="s">
        <v>37</v>
      </c>
      <c r="F221" s="72"/>
      <c r="G221" s="124"/>
      <c r="H221" s="184"/>
      <c r="I221" s="127"/>
      <c r="J221" s="222" t="s">
        <v>95</v>
      </c>
      <c r="K221" s="223"/>
      <c r="L221" s="224"/>
      <c r="M221" s="129"/>
      <c r="N221" s="227" t="s">
        <v>95</v>
      </c>
      <c r="O221" s="228"/>
      <c r="P221" s="228"/>
      <c r="Q221" s="228"/>
      <c r="R221" s="228"/>
      <c r="S221" s="228"/>
      <c r="T221" s="229"/>
      <c r="U221" s="129"/>
      <c r="V221" s="129"/>
      <c r="W221" s="124"/>
      <c r="X221" s="246" t="s">
        <v>95</v>
      </c>
      <c r="Y221" s="246"/>
      <c r="Z221" s="246"/>
      <c r="AA221" s="246"/>
      <c r="AB221" s="246"/>
      <c r="AC221" s="246"/>
      <c r="AD221" s="246"/>
      <c r="AE221" s="246"/>
      <c r="AF221" s="246"/>
      <c r="AG221" s="246"/>
      <c r="AH221" s="246"/>
      <c r="AI221" s="246"/>
      <c r="AJ221" s="246"/>
      <c r="AK221" s="246"/>
      <c r="AL221" s="246"/>
      <c r="AM221" s="246"/>
      <c r="AN221" s="246"/>
      <c r="AO221" s="246"/>
      <c r="AQ221" s="131">
        <v>0</v>
      </c>
      <c r="AR221" s="103">
        <v>0</v>
      </c>
      <c r="AS221" s="103"/>
      <c r="AT221" s="56"/>
    </row>
    <row r="222" spans="2:46" s="96" customFormat="1" ht="5.0999999999999996" hidden="1" customHeight="1" thickBot="1" x14ac:dyDescent="0.25">
      <c r="C222" s="124"/>
      <c r="D222" s="124"/>
      <c r="E222" s="128"/>
      <c r="F222" s="129"/>
      <c r="G222" s="128"/>
      <c r="H222" s="184"/>
      <c r="I222" s="127"/>
      <c r="J222" s="129"/>
      <c r="K222" s="129"/>
      <c r="L222" s="129"/>
      <c r="M222" s="129"/>
      <c r="N222" s="129"/>
      <c r="O222" s="129"/>
      <c r="P222" s="129"/>
      <c r="Q222" s="129"/>
      <c r="R222" s="129"/>
      <c r="S222" s="129"/>
      <c r="T222" s="129"/>
      <c r="U222" s="129"/>
      <c r="V222" s="129"/>
      <c r="W222" s="124"/>
      <c r="X222" s="191" t="s">
        <v>95</v>
      </c>
      <c r="Y222" s="191"/>
      <c r="Z222" s="191"/>
      <c r="AA222" s="191"/>
      <c r="AB222" s="191"/>
      <c r="AC222" s="191"/>
      <c r="AD222" s="191"/>
      <c r="AE222" s="191"/>
      <c r="AF222" s="191"/>
      <c r="AG222" s="191"/>
      <c r="AH222" s="191"/>
      <c r="AI222" s="191"/>
      <c r="AJ222" s="191"/>
      <c r="AK222" s="191"/>
      <c r="AL222" s="191"/>
      <c r="AM222" s="191"/>
      <c r="AN222" s="191"/>
      <c r="AO222" s="191"/>
      <c r="AP222" s="110"/>
      <c r="AQ222" s="103"/>
      <c r="AR222" s="103"/>
      <c r="AS222" s="103"/>
      <c r="AT222" s="56"/>
    </row>
    <row r="223" spans="2:46" s="96" customFormat="1" ht="18" hidden="1" customHeight="1" thickBot="1" x14ac:dyDescent="0.25">
      <c r="B223" s="96">
        <v>19</v>
      </c>
      <c r="C223" s="124"/>
      <c r="D223" s="124"/>
      <c r="E223" s="126" t="s">
        <v>38</v>
      </c>
      <c r="F223" s="72"/>
      <c r="G223" s="128"/>
      <c r="H223" s="184"/>
      <c r="I223" s="127"/>
      <c r="J223" s="222" t="s">
        <v>95</v>
      </c>
      <c r="K223" s="223"/>
      <c r="L223" s="224"/>
      <c r="M223" s="129"/>
      <c r="N223" s="227" t="s">
        <v>95</v>
      </c>
      <c r="O223" s="228"/>
      <c r="P223" s="228"/>
      <c r="Q223" s="228"/>
      <c r="R223" s="228"/>
      <c r="S223" s="228"/>
      <c r="T223" s="229"/>
      <c r="U223" s="129"/>
      <c r="V223" s="129"/>
      <c r="W223" s="124"/>
      <c r="X223" s="246" t="s">
        <v>95</v>
      </c>
      <c r="Y223" s="246"/>
      <c r="Z223" s="246"/>
      <c r="AA223" s="246"/>
      <c r="AB223" s="246"/>
      <c r="AC223" s="246"/>
      <c r="AD223" s="246"/>
      <c r="AE223" s="246"/>
      <c r="AF223" s="246"/>
      <c r="AG223" s="246"/>
      <c r="AH223" s="246"/>
      <c r="AI223" s="246"/>
      <c r="AJ223" s="246"/>
      <c r="AK223" s="246"/>
      <c r="AL223" s="246"/>
      <c r="AM223" s="246"/>
      <c r="AN223" s="246"/>
      <c r="AO223" s="246"/>
      <c r="AP223" s="110"/>
      <c r="AQ223" s="131">
        <v>0</v>
      </c>
      <c r="AR223" s="103">
        <v>0</v>
      </c>
      <c r="AS223" s="103"/>
      <c r="AT223" s="56"/>
    </row>
    <row r="224" spans="2:46" s="96" customFormat="1" ht="5.0999999999999996" hidden="1" customHeight="1" thickBot="1" x14ac:dyDescent="0.25">
      <c r="C224" s="124"/>
      <c r="D224" s="124"/>
      <c r="E224" s="126"/>
      <c r="F224" s="132"/>
      <c r="G224" s="128"/>
      <c r="H224" s="184"/>
      <c r="I224" s="127"/>
      <c r="J224" s="132"/>
      <c r="K224" s="132"/>
      <c r="L224" s="132"/>
      <c r="M224" s="129"/>
      <c r="N224" s="132"/>
      <c r="O224" s="132"/>
      <c r="P224" s="132"/>
      <c r="Q224" s="129"/>
      <c r="R224" s="132"/>
      <c r="S224" s="132"/>
      <c r="T224" s="132"/>
      <c r="U224" s="129"/>
      <c r="V224" s="129"/>
      <c r="W224" s="124"/>
      <c r="X224" s="191" t="s">
        <v>95</v>
      </c>
      <c r="Y224" s="191"/>
      <c r="Z224" s="191"/>
      <c r="AA224" s="191"/>
      <c r="AB224" s="191"/>
      <c r="AC224" s="191"/>
      <c r="AD224" s="191"/>
      <c r="AE224" s="191"/>
      <c r="AF224" s="191"/>
      <c r="AG224" s="191"/>
      <c r="AH224" s="191"/>
      <c r="AI224" s="191"/>
      <c r="AJ224" s="191"/>
      <c r="AK224" s="191"/>
      <c r="AL224" s="191"/>
      <c r="AM224" s="191"/>
      <c r="AN224" s="191"/>
      <c r="AO224" s="191"/>
      <c r="AP224" s="110"/>
      <c r="AQ224" s="103"/>
      <c r="AR224" s="103"/>
      <c r="AS224" s="103"/>
      <c r="AT224" s="56"/>
    </row>
    <row r="225" spans="2:46" s="96" customFormat="1" ht="18" hidden="1" customHeight="1" thickBot="1" x14ac:dyDescent="0.25">
      <c r="B225" s="96">
        <v>19</v>
      </c>
      <c r="C225" s="124"/>
      <c r="D225" s="124"/>
      <c r="E225" s="126" t="s">
        <v>39</v>
      </c>
      <c r="F225" s="72"/>
      <c r="G225" s="128"/>
      <c r="H225" s="184"/>
      <c r="I225" s="127"/>
      <c r="J225" s="222" t="s">
        <v>95</v>
      </c>
      <c r="K225" s="223"/>
      <c r="L225" s="224"/>
      <c r="M225" s="129"/>
      <c r="N225" s="227" t="s">
        <v>95</v>
      </c>
      <c r="O225" s="228"/>
      <c r="P225" s="228"/>
      <c r="Q225" s="228"/>
      <c r="R225" s="228"/>
      <c r="S225" s="228"/>
      <c r="T225" s="229"/>
      <c r="U225" s="129"/>
      <c r="V225" s="129"/>
      <c r="W225" s="124"/>
      <c r="X225" s="246" t="s">
        <v>95</v>
      </c>
      <c r="Y225" s="246"/>
      <c r="Z225" s="246"/>
      <c r="AA225" s="246"/>
      <c r="AB225" s="246"/>
      <c r="AC225" s="246"/>
      <c r="AD225" s="246"/>
      <c r="AE225" s="246"/>
      <c r="AF225" s="246"/>
      <c r="AG225" s="246"/>
      <c r="AH225" s="246"/>
      <c r="AI225" s="246"/>
      <c r="AJ225" s="246"/>
      <c r="AK225" s="246"/>
      <c r="AL225" s="246"/>
      <c r="AM225" s="246"/>
      <c r="AN225" s="246"/>
      <c r="AO225" s="246"/>
      <c r="AP225" s="110"/>
      <c r="AQ225" s="131">
        <v>0</v>
      </c>
      <c r="AR225" s="103">
        <v>0</v>
      </c>
      <c r="AS225" s="103"/>
      <c r="AT225" s="56"/>
    </row>
    <row r="226" spans="2:46" s="96" customFormat="1" ht="15" hidden="1" x14ac:dyDescent="0.2">
      <c r="C226" s="124"/>
      <c r="D226" s="124"/>
      <c r="E226" s="128"/>
      <c r="F226" s="132"/>
      <c r="G226" s="128"/>
      <c r="H226" s="128"/>
      <c r="I226" s="133"/>
      <c r="J226" s="129"/>
      <c r="K226" s="129"/>
      <c r="L226" s="129"/>
      <c r="M226" s="129"/>
      <c r="N226" s="129"/>
      <c r="O226" s="129"/>
      <c r="P226" s="129"/>
      <c r="Q226" s="129"/>
      <c r="R226" s="129"/>
      <c r="S226" s="129"/>
      <c r="T226" s="129"/>
      <c r="U226" s="129"/>
      <c r="V226" s="129"/>
      <c r="W226" s="124"/>
      <c r="X226" s="191" t="s">
        <v>95</v>
      </c>
      <c r="Y226" s="191"/>
      <c r="Z226" s="191"/>
      <c r="AA226" s="191"/>
      <c r="AB226" s="191"/>
      <c r="AC226" s="191"/>
      <c r="AD226" s="191"/>
      <c r="AE226" s="191"/>
      <c r="AF226" s="191"/>
      <c r="AG226" s="191"/>
      <c r="AH226" s="191"/>
      <c r="AI226" s="191"/>
      <c r="AJ226" s="191"/>
      <c r="AK226" s="191"/>
      <c r="AL226" s="191"/>
      <c r="AM226" s="191"/>
      <c r="AN226" s="191"/>
      <c r="AO226" s="191"/>
      <c r="AQ226" s="103"/>
      <c r="AR226" s="103"/>
      <c r="AS226" s="103"/>
      <c r="AT226" s="56"/>
    </row>
    <row r="227" spans="2:46" s="96" customFormat="1" ht="15" hidden="1" x14ac:dyDescent="0.2">
      <c r="C227" s="103"/>
      <c r="D227" s="103"/>
      <c r="E227" s="134"/>
      <c r="F227" s="135"/>
      <c r="G227" s="134"/>
      <c r="H227" s="134"/>
      <c r="I227" s="136"/>
      <c r="J227" s="137"/>
      <c r="K227" s="137"/>
      <c r="L227" s="137"/>
      <c r="M227" s="137"/>
      <c r="N227" s="137"/>
      <c r="O227" s="137"/>
      <c r="P227" s="137"/>
      <c r="Q227" s="137"/>
      <c r="R227" s="137"/>
      <c r="S227" s="137"/>
      <c r="T227" s="137"/>
      <c r="U227" s="137"/>
      <c r="V227" s="137"/>
      <c r="W227" s="103"/>
      <c r="X227" s="191" t="s">
        <v>95</v>
      </c>
      <c r="Y227" s="191"/>
      <c r="Z227" s="191"/>
      <c r="AA227" s="191"/>
      <c r="AB227" s="191"/>
      <c r="AC227" s="191"/>
      <c r="AD227" s="191"/>
      <c r="AE227" s="191"/>
      <c r="AF227" s="191"/>
      <c r="AG227" s="191"/>
      <c r="AH227" s="191"/>
      <c r="AI227" s="191"/>
      <c r="AJ227" s="191"/>
      <c r="AK227" s="191"/>
      <c r="AL227" s="191"/>
      <c r="AM227" s="191"/>
      <c r="AN227" s="191"/>
      <c r="AO227" s="191"/>
      <c r="AQ227" s="103"/>
      <c r="AR227" s="103"/>
      <c r="AS227" s="103"/>
      <c r="AT227" s="56"/>
    </row>
    <row r="228" spans="2:46" s="96" customFormat="1" ht="18" hidden="1" customHeight="1" thickBot="1" x14ac:dyDescent="0.25">
      <c r="B228" s="96">
        <v>20</v>
      </c>
      <c r="C228" s="103"/>
      <c r="D228" s="138" t="s">
        <v>78</v>
      </c>
      <c r="E228" s="139" t="s">
        <v>37</v>
      </c>
      <c r="F228" s="72"/>
      <c r="G228" s="103"/>
      <c r="H228" s="137"/>
      <c r="I228" s="140"/>
      <c r="J228" s="222" t="s">
        <v>95</v>
      </c>
      <c r="K228" s="223"/>
      <c r="L228" s="224"/>
      <c r="M228" s="137"/>
      <c r="N228" s="227" t="s">
        <v>95</v>
      </c>
      <c r="O228" s="228"/>
      <c r="P228" s="228"/>
      <c r="Q228" s="228"/>
      <c r="R228" s="228"/>
      <c r="S228" s="228"/>
      <c r="T228" s="229"/>
      <c r="U228" s="137"/>
      <c r="V228" s="137"/>
      <c r="W228" s="103"/>
      <c r="X228" s="246" t="s">
        <v>95</v>
      </c>
      <c r="Y228" s="246"/>
      <c r="Z228" s="246"/>
      <c r="AA228" s="246"/>
      <c r="AB228" s="246"/>
      <c r="AC228" s="246"/>
      <c r="AD228" s="246"/>
      <c r="AE228" s="246"/>
      <c r="AF228" s="246"/>
      <c r="AG228" s="246"/>
      <c r="AH228" s="246"/>
      <c r="AI228" s="246"/>
      <c r="AJ228" s="246"/>
      <c r="AK228" s="246"/>
      <c r="AL228" s="246"/>
      <c r="AM228" s="246"/>
      <c r="AN228" s="246"/>
      <c r="AO228" s="246"/>
      <c r="AQ228" s="131">
        <v>0</v>
      </c>
      <c r="AR228" s="103">
        <v>0</v>
      </c>
      <c r="AS228" s="103"/>
      <c r="AT228" s="56"/>
    </row>
    <row r="229" spans="2:46" s="96" customFormat="1" ht="5.0999999999999996" hidden="1" customHeight="1" thickBot="1" x14ac:dyDescent="0.25">
      <c r="C229" s="103"/>
      <c r="D229" s="103"/>
      <c r="E229" s="134"/>
      <c r="F229" s="137"/>
      <c r="G229" s="134"/>
      <c r="H229" s="137"/>
      <c r="I229" s="140"/>
      <c r="J229" s="137"/>
      <c r="K229" s="137"/>
      <c r="L229" s="137"/>
      <c r="M229" s="137"/>
      <c r="N229" s="137"/>
      <c r="O229" s="137"/>
      <c r="P229" s="137"/>
      <c r="Q229" s="137"/>
      <c r="R229" s="137"/>
      <c r="S229" s="137"/>
      <c r="T229" s="137"/>
      <c r="U229" s="137"/>
      <c r="V229" s="137"/>
      <c r="W229" s="103"/>
      <c r="X229" s="191" t="s">
        <v>95</v>
      </c>
      <c r="Y229" s="191"/>
      <c r="Z229" s="191"/>
      <c r="AA229" s="191"/>
      <c r="AB229" s="191"/>
      <c r="AC229" s="191"/>
      <c r="AD229" s="191"/>
      <c r="AE229" s="191"/>
      <c r="AF229" s="191"/>
      <c r="AG229" s="191"/>
      <c r="AH229" s="191"/>
      <c r="AI229" s="191"/>
      <c r="AJ229" s="191"/>
      <c r="AK229" s="191"/>
      <c r="AL229" s="191"/>
      <c r="AM229" s="191"/>
      <c r="AN229" s="191"/>
      <c r="AO229" s="191"/>
      <c r="AP229" s="110"/>
      <c r="AQ229" s="103"/>
      <c r="AR229" s="103"/>
      <c r="AS229" s="103"/>
      <c r="AT229" s="56"/>
    </row>
    <row r="230" spans="2:46" s="96" customFormat="1" ht="18" hidden="1" customHeight="1" thickBot="1" x14ac:dyDescent="0.25">
      <c r="B230" s="96">
        <v>20</v>
      </c>
      <c r="C230" s="103"/>
      <c r="D230" s="103"/>
      <c r="E230" s="139" t="s">
        <v>38</v>
      </c>
      <c r="F230" s="72"/>
      <c r="G230" s="134"/>
      <c r="H230" s="137"/>
      <c r="I230" s="140"/>
      <c r="J230" s="222" t="s">
        <v>95</v>
      </c>
      <c r="K230" s="223"/>
      <c r="L230" s="224"/>
      <c r="M230" s="137"/>
      <c r="N230" s="227" t="s">
        <v>95</v>
      </c>
      <c r="O230" s="228"/>
      <c r="P230" s="228"/>
      <c r="Q230" s="228"/>
      <c r="R230" s="228"/>
      <c r="S230" s="228"/>
      <c r="T230" s="229"/>
      <c r="U230" s="137"/>
      <c r="V230" s="137"/>
      <c r="W230" s="103"/>
      <c r="X230" s="246" t="s">
        <v>95</v>
      </c>
      <c r="Y230" s="246"/>
      <c r="Z230" s="246"/>
      <c r="AA230" s="246"/>
      <c r="AB230" s="246"/>
      <c r="AC230" s="246"/>
      <c r="AD230" s="246"/>
      <c r="AE230" s="246"/>
      <c r="AF230" s="246"/>
      <c r="AG230" s="246"/>
      <c r="AH230" s="246"/>
      <c r="AI230" s="246"/>
      <c r="AJ230" s="246"/>
      <c r="AK230" s="246"/>
      <c r="AL230" s="246"/>
      <c r="AM230" s="246"/>
      <c r="AN230" s="246"/>
      <c r="AO230" s="246"/>
      <c r="AP230" s="110"/>
      <c r="AQ230" s="131">
        <v>0</v>
      </c>
      <c r="AR230" s="103">
        <v>0</v>
      </c>
      <c r="AS230" s="103"/>
      <c r="AT230" s="56"/>
    </row>
    <row r="231" spans="2:46" s="96" customFormat="1" ht="5.0999999999999996" hidden="1" customHeight="1" thickBot="1" x14ac:dyDescent="0.25">
      <c r="C231" s="103"/>
      <c r="D231" s="103"/>
      <c r="E231" s="139"/>
      <c r="F231" s="135"/>
      <c r="G231" s="134"/>
      <c r="H231" s="137"/>
      <c r="I231" s="140"/>
      <c r="J231" s="135"/>
      <c r="K231" s="135"/>
      <c r="L231" s="135"/>
      <c r="M231" s="137"/>
      <c r="N231" s="135"/>
      <c r="O231" s="135"/>
      <c r="P231" s="135"/>
      <c r="Q231" s="137"/>
      <c r="R231" s="135"/>
      <c r="S231" s="135"/>
      <c r="T231" s="135"/>
      <c r="U231" s="137"/>
      <c r="V231" s="137"/>
      <c r="W231" s="103"/>
      <c r="X231" s="191" t="s">
        <v>95</v>
      </c>
      <c r="Y231" s="191"/>
      <c r="Z231" s="191"/>
      <c r="AA231" s="191"/>
      <c r="AB231" s="191"/>
      <c r="AC231" s="191"/>
      <c r="AD231" s="191"/>
      <c r="AE231" s="191"/>
      <c r="AF231" s="191"/>
      <c r="AG231" s="191"/>
      <c r="AH231" s="191"/>
      <c r="AI231" s="191"/>
      <c r="AJ231" s="191"/>
      <c r="AK231" s="191"/>
      <c r="AL231" s="191"/>
      <c r="AM231" s="191"/>
      <c r="AN231" s="191"/>
      <c r="AO231" s="191"/>
      <c r="AP231" s="110"/>
      <c r="AQ231" s="103"/>
      <c r="AR231" s="103"/>
      <c r="AS231" s="103"/>
      <c r="AT231" s="56"/>
    </row>
    <row r="232" spans="2:46" s="96" customFormat="1" ht="18" hidden="1" customHeight="1" thickBot="1" x14ac:dyDescent="0.25">
      <c r="B232" s="96">
        <v>20</v>
      </c>
      <c r="C232" s="103"/>
      <c r="D232" s="103"/>
      <c r="E232" s="139" t="s">
        <v>39</v>
      </c>
      <c r="F232" s="72"/>
      <c r="G232" s="134"/>
      <c r="H232" s="137"/>
      <c r="I232" s="140"/>
      <c r="J232" s="222" t="s">
        <v>95</v>
      </c>
      <c r="K232" s="223"/>
      <c r="L232" s="224"/>
      <c r="M232" s="137"/>
      <c r="N232" s="227" t="s">
        <v>95</v>
      </c>
      <c r="O232" s="228"/>
      <c r="P232" s="228"/>
      <c r="Q232" s="228"/>
      <c r="R232" s="228"/>
      <c r="S232" s="228"/>
      <c r="T232" s="229"/>
      <c r="U232" s="137"/>
      <c r="V232" s="137"/>
      <c r="W232" s="103"/>
      <c r="X232" s="246" t="s">
        <v>95</v>
      </c>
      <c r="Y232" s="246"/>
      <c r="Z232" s="246"/>
      <c r="AA232" s="246"/>
      <c r="AB232" s="246"/>
      <c r="AC232" s="246"/>
      <c r="AD232" s="246"/>
      <c r="AE232" s="246"/>
      <c r="AF232" s="246"/>
      <c r="AG232" s="246"/>
      <c r="AH232" s="246"/>
      <c r="AI232" s="246"/>
      <c r="AJ232" s="246"/>
      <c r="AK232" s="246"/>
      <c r="AL232" s="246"/>
      <c r="AM232" s="246"/>
      <c r="AN232" s="246"/>
      <c r="AO232" s="246"/>
      <c r="AP232" s="110"/>
      <c r="AQ232" s="131">
        <v>0</v>
      </c>
      <c r="AR232" s="103">
        <v>0</v>
      </c>
      <c r="AS232" s="103"/>
      <c r="AT232" s="56"/>
    </row>
    <row r="233" spans="2:46" s="96" customFormat="1" ht="15" hidden="1" x14ac:dyDescent="0.2">
      <c r="C233" s="103"/>
      <c r="D233" s="103"/>
      <c r="E233" s="134"/>
      <c r="F233" s="135"/>
      <c r="G233" s="134"/>
      <c r="H233" s="134"/>
      <c r="I233" s="136"/>
      <c r="J233" s="137"/>
      <c r="K233" s="137"/>
      <c r="L233" s="137"/>
      <c r="M233" s="137"/>
      <c r="N233" s="137"/>
      <c r="O233" s="137"/>
      <c r="P233" s="137"/>
      <c r="Q233" s="137"/>
      <c r="R233" s="137"/>
      <c r="S233" s="137"/>
      <c r="T233" s="137"/>
      <c r="U233" s="137"/>
      <c r="V233" s="137"/>
      <c r="W233" s="103"/>
      <c r="X233" s="191" t="s">
        <v>95</v>
      </c>
      <c r="Y233" s="191"/>
      <c r="Z233" s="191"/>
      <c r="AA233" s="191"/>
      <c r="AB233" s="191"/>
      <c r="AC233" s="191"/>
      <c r="AD233" s="191"/>
      <c r="AE233" s="191"/>
      <c r="AF233" s="191"/>
      <c r="AG233" s="191"/>
      <c r="AH233" s="191"/>
      <c r="AI233" s="191"/>
      <c r="AJ233" s="191"/>
      <c r="AK233" s="191"/>
      <c r="AL233" s="191"/>
      <c r="AM233" s="191"/>
      <c r="AN233" s="191"/>
      <c r="AO233" s="191"/>
      <c r="AQ233" s="103"/>
      <c r="AR233" s="103"/>
      <c r="AS233" s="103"/>
      <c r="AT233" s="56"/>
    </row>
    <row r="234" spans="2:46" s="96" customFormat="1" ht="15" hidden="1" x14ac:dyDescent="0.2">
      <c r="C234" s="124"/>
      <c r="D234" s="124"/>
      <c r="E234" s="128"/>
      <c r="F234" s="132"/>
      <c r="G234" s="128"/>
      <c r="H234" s="128"/>
      <c r="I234" s="133"/>
      <c r="J234" s="129"/>
      <c r="K234" s="129"/>
      <c r="L234" s="129"/>
      <c r="M234" s="129"/>
      <c r="N234" s="129"/>
      <c r="O234" s="129"/>
      <c r="P234" s="129"/>
      <c r="Q234" s="129"/>
      <c r="R234" s="129"/>
      <c r="S234" s="129"/>
      <c r="T234" s="129"/>
      <c r="U234" s="129"/>
      <c r="V234" s="129"/>
      <c r="W234" s="124"/>
      <c r="X234" s="191" t="s">
        <v>95</v>
      </c>
      <c r="Y234" s="191"/>
      <c r="Z234" s="191"/>
      <c r="AA234" s="191"/>
      <c r="AB234" s="191"/>
      <c r="AC234" s="191"/>
      <c r="AD234" s="191"/>
      <c r="AE234" s="191"/>
      <c r="AF234" s="191"/>
      <c r="AG234" s="191"/>
      <c r="AH234" s="191"/>
      <c r="AI234" s="191"/>
      <c r="AJ234" s="191"/>
      <c r="AK234" s="191"/>
      <c r="AL234" s="191"/>
      <c r="AM234" s="191"/>
      <c r="AN234" s="191"/>
      <c r="AO234" s="191"/>
      <c r="AQ234" s="103"/>
      <c r="AR234" s="103"/>
      <c r="AS234" s="103"/>
      <c r="AT234" s="56"/>
    </row>
    <row r="235" spans="2:46" s="96" customFormat="1" ht="18" hidden="1" customHeight="1" thickBot="1" x14ac:dyDescent="0.25">
      <c r="B235" s="96">
        <v>21</v>
      </c>
      <c r="C235" s="124"/>
      <c r="D235" s="125" t="s">
        <v>79</v>
      </c>
      <c r="E235" s="126" t="s">
        <v>37</v>
      </c>
      <c r="F235" s="72"/>
      <c r="G235" s="124"/>
      <c r="H235" s="184"/>
      <c r="I235" s="127"/>
      <c r="J235" s="222" t="s">
        <v>95</v>
      </c>
      <c r="K235" s="223"/>
      <c r="L235" s="224"/>
      <c r="M235" s="129"/>
      <c r="N235" s="227" t="s">
        <v>95</v>
      </c>
      <c r="O235" s="228"/>
      <c r="P235" s="228"/>
      <c r="Q235" s="228"/>
      <c r="R235" s="228"/>
      <c r="S235" s="228"/>
      <c r="T235" s="229"/>
      <c r="U235" s="129"/>
      <c r="V235" s="129"/>
      <c r="W235" s="124"/>
      <c r="X235" s="246" t="s">
        <v>95</v>
      </c>
      <c r="Y235" s="246"/>
      <c r="Z235" s="246"/>
      <c r="AA235" s="246"/>
      <c r="AB235" s="246"/>
      <c r="AC235" s="246"/>
      <c r="AD235" s="246"/>
      <c r="AE235" s="246"/>
      <c r="AF235" s="246"/>
      <c r="AG235" s="246"/>
      <c r="AH235" s="246"/>
      <c r="AI235" s="246"/>
      <c r="AJ235" s="246"/>
      <c r="AK235" s="246"/>
      <c r="AL235" s="246"/>
      <c r="AM235" s="246"/>
      <c r="AN235" s="246"/>
      <c r="AO235" s="246"/>
      <c r="AQ235" s="131">
        <v>0</v>
      </c>
      <c r="AR235" s="103">
        <v>0</v>
      </c>
      <c r="AS235" s="103"/>
      <c r="AT235" s="56"/>
    </row>
    <row r="236" spans="2:46" s="96" customFormat="1" ht="5.0999999999999996" hidden="1" customHeight="1" thickBot="1" x14ac:dyDescent="0.25">
      <c r="C236" s="124"/>
      <c r="D236" s="124"/>
      <c r="E236" s="126"/>
      <c r="F236" s="129"/>
      <c r="G236" s="128"/>
      <c r="H236" s="184"/>
      <c r="I236" s="127"/>
      <c r="J236" s="129"/>
      <c r="K236" s="129"/>
      <c r="L236" s="129"/>
      <c r="M236" s="129"/>
      <c r="N236" s="129"/>
      <c r="O236" s="129"/>
      <c r="P236" s="129"/>
      <c r="Q236" s="129"/>
      <c r="R236" s="129"/>
      <c r="S236" s="129"/>
      <c r="T236" s="129"/>
      <c r="U236" s="129"/>
      <c r="V236" s="129"/>
      <c r="W236" s="124"/>
      <c r="X236" s="191" t="s">
        <v>95</v>
      </c>
      <c r="Y236" s="191"/>
      <c r="Z236" s="191"/>
      <c r="AA236" s="191"/>
      <c r="AB236" s="191"/>
      <c r="AC236" s="191"/>
      <c r="AD236" s="191"/>
      <c r="AE236" s="191"/>
      <c r="AF236" s="191"/>
      <c r="AG236" s="191"/>
      <c r="AH236" s="191"/>
      <c r="AI236" s="191"/>
      <c r="AJ236" s="191"/>
      <c r="AK236" s="191"/>
      <c r="AL236" s="191"/>
      <c r="AM236" s="191"/>
      <c r="AN236" s="191"/>
      <c r="AO236" s="191"/>
      <c r="AP236" s="110"/>
      <c r="AQ236" s="103"/>
      <c r="AR236" s="103"/>
      <c r="AS236" s="103"/>
      <c r="AT236" s="56"/>
    </row>
    <row r="237" spans="2:46" s="96" customFormat="1" ht="18" hidden="1" customHeight="1" thickBot="1" x14ac:dyDescent="0.25">
      <c r="B237" s="96">
        <v>21</v>
      </c>
      <c r="C237" s="124"/>
      <c r="D237" s="124"/>
      <c r="E237" s="126" t="s">
        <v>38</v>
      </c>
      <c r="F237" s="72"/>
      <c r="G237" s="128"/>
      <c r="H237" s="184"/>
      <c r="I237" s="127"/>
      <c r="J237" s="222" t="s">
        <v>95</v>
      </c>
      <c r="K237" s="223"/>
      <c r="L237" s="224"/>
      <c r="M237" s="129"/>
      <c r="N237" s="227" t="s">
        <v>95</v>
      </c>
      <c r="O237" s="228"/>
      <c r="P237" s="228"/>
      <c r="Q237" s="228"/>
      <c r="R237" s="228"/>
      <c r="S237" s="228"/>
      <c r="T237" s="229"/>
      <c r="U237" s="129"/>
      <c r="V237" s="129"/>
      <c r="W237" s="124"/>
      <c r="X237" s="246" t="s">
        <v>95</v>
      </c>
      <c r="Y237" s="246"/>
      <c r="Z237" s="246"/>
      <c r="AA237" s="246"/>
      <c r="AB237" s="246"/>
      <c r="AC237" s="246"/>
      <c r="AD237" s="246"/>
      <c r="AE237" s="246"/>
      <c r="AF237" s="246"/>
      <c r="AG237" s="246"/>
      <c r="AH237" s="246"/>
      <c r="AI237" s="246"/>
      <c r="AJ237" s="246"/>
      <c r="AK237" s="246"/>
      <c r="AL237" s="246"/>
      <c r="AM237" s="246"/>
      <c r="AN237" s="246"/>
      <c r="AO237" s="246"/>
      <c r="AP237" s="110"/>
      <c r="AQ237" s="131">
        <v>0</v>
      </c>
      <c r="AR237" s="103">
        <v>0</v>
      </c>
      <c r="AS237" s="103"/>
      <c r="AT237" s="56"/>
    </row>
    <row r="238" spans="2:46" s="96" customFormat="1" ht="5.0999999999999996" hidden="1" customHeight="1" thickBot="1" x14ac:dyDescent="0.25">
      <c r="C238" s="124"/>
      <c r="D238" s="124"/>
      <c r="E238" s="126"/>
      <c r="F238" s="132"/>
      <c r="G238" s="128"/>
      <c r="H238" s="184"/>
      <c r="I238" s="127"/>
      <c r="J238" s="132"/>
      <c r="K238" s="132"/>
      <c r="L238" s="132"/>
      <c r="M238" s="129"/>
      <c r="N238" s="132"/>
      <c r="O238" s="132"/>
      <c r="P238" s="132"/>
      <c r="Q238" s="129"/>
      <c r="R238" s="132"/>
      <c r="S238" s="132"/>
      <c r="T238" s="132"/>
      <c r="U238" s="129"/>
      <c r="V238" s="129"/>
      <c r="W238" s="124"/>
      <c r="X238" s="191" t="s">
        <v>95</v>
      </c>
      <c r="Y238" s="191"/>
      <c r="Z238" s="191"/>
      <c r="AA238" s="191"/>
      <c r="AB238" s="191"/>
      <c r="AC238" s="191"/>
      <c r="AD238" s="191"/>
      <c r="AE238" s="191"/>
      <c r="AF238" s="191"/>
      <c r="AG238" s="191"/>
      <c r="AH238" s="191"/>
      <c r="AI238" s="191"/>
      <c r="AJ238" s="191"/>
      <c r="AK238" s="191"/>
      <c r="AL238" s="191"/>
      <c r="AM238" s="191"/>
      <c r="AN238" s="191"/>
      <c r="AO238" s="191"/>
      <c r="AP238" s="110"/>
      <c r="AQ238" s="103"/>
      <c r="AR238" s="103"/>
      <c r="AS238" s="103"/>
      <c r="AT238" s="56"/>
    </row>
    <row r="239" spans="2:46" s="96" customFormat="1" ht="18" hidden="1" customHeight="1" thickBot="1" x14ac:dyDescent="0.25">
      <c r="B239" s="96">
        <v>21</v>
      </c>
      <c r="C239" s="124"/>
      <c r="D239" s="124"/>
      <c r="E239" s="126" t="s">
        <v>39</v>
      </c>
      <c r="F239" s="72"/>
      <c r="G239" s="128"/>
      <c r="H239" s="184"/>
      <c r="I239" s="127"/>
      <c r="J239" s="222" t="s">
        <v>95</v>
      </c>
      <c r="K239" s="223"/>
      <c r="L239" s="224"/>
      <c r="M239" s="129"/>
      <c r="N239" s="227" t="s">
        <v>95</v>
      </c>
      <c r="O239" s="228"/>
      <c r="P239" s="228"/>
      <c r="Q239" s="228"/>
      <c r="R239" s="228"/>
      <c r="S239" s="228"/>
      <c r="T239" s="229"/>
      <c r="U239" s="129"/>
      <c r="V239" s="129"/>
      <c r="W239" s="124"/>
      <c r="X239" s="246" t="s">
        <v>95</v>
      </c>
      <c r="Y239" s="246"/>
      <c r="Z239" s="246"/>
      <c r="AA239" s="246"/>
      <c r="AB239" s="246"/>
      <c r="AC239" s="246"/>
      <c r="AD239" s="246"/>
      <c r="AE239" s="246"/>
      <c r="AF239" s="246"/>
      <c r="AG239" s="246"/>
      <c r="AH239" s="246"/>
      <c r="AI239" s="246"/>
      <c r="AJ239" s="246"/>
      <c r="AK239" s="246"/>
      <c r="AL239" s="246"/>
      <c r="AM239" s="246"/>
      <c r="AN239" s="246"/>
      <c r="AO239" s="246"/>
      <c r="AP239" s="110"/>
      <c r="AQ239" s="131">
        <v>0</v>
      </c>
      <c r="AR239" s="103">
        <v>0</v>
      </c>
      <c r="AS239" s="103"/>
      <c r="AT239" s="56"/>
    </row>
    <row r="240" spans="2:46" s="96" customFormat="1" ht="15" hidden="1" x14ac:dyDescent="0.2">
      <c r="C240" s="124"/>
      <c r="D240" s="124"/>
      <c r="E240" s="128"/>
      <c r="F240" s="132"/>
      <c r="G240" s="128"/>
      <c r="H240" s="128"/>
      <c r="I240" s="133"/>
      <c r="J240" s="129"/>
      <c r="K240" s="129"/>
      <c r="L240" s="129"/>
      <c r="M240" s="129"/>
      <c r="N240" s="129"/>
      <c r="O240" s="129"/>
      <c r="P240" s="129"/>
      <c r="Q240" s="129"/>
      <c r="R240" s="129"/>
      <c r="S240" s="129"/>
      <c r="T240" s="129"/>
      <c r="U240" s="129"/>
      <c r="V240" s="129"/>
      <c r="W240" s="124"/>
      <c r="X240" s="191" t="s">
        <v>95</v>
      </c>
      <c r="Y240" s="191"/>
      <c r="Z240" s="191"/>
      <c r="AA240" s="191"/>
      <c r="AB240" s="191"/>
      <c r="AC240" s="191"/>
      <c r="AD240" s="191"/>
      <c r="AE240" s="191"/>
      <c r="AF240" s="191"/>
      <c r="AG240" s="191"/>
      <c r="AH240" s="191"/>
      <c r="AI240" s="191"/>
      <c r="AJ240" s="191"/>
      <c r="AK240" s="191"/>
      <c r="AL240" s="191"/>
      <c r="AM240" s="191"/>
      <c r="AN240" s="191"/>
      <c r="AO240" s="191"/>
      <c r="AQ240" s="103"/>
      <c r="AR240" s="103"/>
      <c r="AS240" s="103"/>
      <c r="AT240" s="56"/>
    </row>
    <row r="241" spans="2:46" s="96" customFormat="1" ht="15" hidden="1" x14ac:dyDescent="0.2">
      <c r="C241" s="103"/>
      <c r="D241" s="103"/>
      <c r="E241" s="134"/>
      <c r="F241" s="135"/>
      <c r="G241" s="134"/>
      <c r="H241" s="134"/>
      <c r="I241" s="136"/>
      <c r="J241" s="137"/>
      <c r="K241" s="137"/>
      <c r="L241" s="137"/>
      <c r="M241" s="137"/>
      <c r="N241" s="137"/>
      <c r="O241" s="137"/>
      <c r="P241" s="137"/>
      <c r="Q241" s="137"/>
      <c r="R241" s="137"/>
      <c r="S241" s="137"/>
      <c r="T241" s="137"/>
      <c r="U241" s="137"/>
      <c r="V241" s="137"/>
      <c r="W241" s="103"/>
      <c r="X241" s="191" t="s">
        <v>95</v>
      </c>
      <c r="Y241" s="191"/>
      <c r="Z241" s="191"/>
      <c r="AA241" s="191"/>
      <c r="AB241" s="191"/>
      <c r="AC241" s="191"/>
      <c r="AD241" s="191"/>
      <c r="AE241" s="191"/>
      <c r="AF241" s="191"/>
      <c r="AG241" s="191"/>
      <c r="AH241" s="191"/>
      <c r="AI241" s="191"/>
      <c r="AJ241" s="191"/>
      <c r="AK241" s="191"/>
      <c r="AL241" s="191"/>
      <c r="AM241" s="191"/>
      <c r="AN241" s="191"/>
      <c r="AO241" s="191"/>
      <c r="AQ241" s="103"/>
      <c r="AR241" s="103"/>
      <c r="AS241" s="103"/>
      <c r="AT241" s="56"/>
    </row>
    <row r="242" spans="2:46" s="96" customFormat="1" ht="18" hidden="1" customHeight="1" thickBot="1" x14ac:dyDescent="0.25">
      <c r="B242" s="96">
        <v>22</v>
      </c>
      <c r="C242" s="103"/>
      <c r="D242" s="138" t="s">
        <v>80</v>
      </c>
      <c r="E242" s="139" t="s">
        <v>37</v>
      </c>
      <c r="F242" s="72"/>
      <c r="G242" s="103"/>
      <c r="H242" s="137"/>
      <c r="I242" s="140"/>
      <c r="J242" s="222" t="s">
        <v>95</v>
      </c>
      <c r="K242" s="223"/>
      <c r="L242" s="224"/>
      <c r="M242" s="137"/>
      <c r="N242" s="227" t="s">
        <v>95</v>
      </c>
      <c r="O242" s="228"/>
      <c r="P242" s="228"/>
      <c r="Q242" s="228"/>
      <c r="R242" s="228"/>
      <c r="S242" s="228"/>
      <c r="T242" s="229"/>
      <c r="U242" s="137"/>
      <c r="V242" s="137"/>
      <c r="W242" s="103"/>
      <c r="X242" s="246" t="s">
        <v>95</v>
      </c>
      <c r="Y242" s="246"/>
      <c r="Z242" s="246"/>
      <c r="AA242" s="246"/>
      <c r="AB242" s="246"/>
      <c r="AC242" s="246"/>
      <c r="AD242" s="246"/>
      <c r="AE242" s="246"/>
      <c r="AF242" s="246"/>
      <c r="AG242" s="246"/>
      <c r="AH242" s="246"/>
      <c r="AI242" s="246"/>
      <c r="AJ242" s="246"/>
      <c r="AK242" s="246"/>
      <c r="AL242" s="246"/>
      <c r="AM242" s="246"/>
      <c r="AN242" s="246"/>
      <c r="AO242" s="246"/>
      <c r="AQ242" s="131">
        <v>0</v>
      </c>
      <c r="AR242" s="103">
        <v>0</v>
      </c>
      <c r="AS242" s="103"/>
      <c r="AT242" s="56"/>
    </row>
    <row r="243" spans="2:46" s="96" customFormat="1" ht="5.0999999999999996" hidden="1" customHeight="1" thickBot="1" x14ac:dyDescent="0.25">
      <c r="C243" s="103"/>
      <c r="D243" s="103"/>
      <c r="E243" s="134"/>
      <c r="F243" s="137"/>
      <c r="G243" s="134"/>
      <c r="H243" s="137"/>
      <c r="I243" s="140"/>
      <c r="J243" s="137"/>
      <c r="K243" s="137"/>
      <c r="L243" s="137"/>
      <c r="M243" s="137"/>
      <c r="N243" s="137"/>
      <c r="O243" s="137"/>
      <c r="P243" s="137"/>
      <c r="Q243" s="137"/>
      <c r="R243" s="137"/>
      <c r="S243" s="137"/>
      <c r="T243" s="137"/>
      <c r="U243" s="137"/>
      <c r="V243" s="137"/>
      <c r="W243" s="103"/>
      <c r="X243" s="191" t="s">
        <v>95</v>
      </c>
      <c r="Y243" s="191"/>
      <c r="Z243" s="191"/>
      <c r="AA243" s="191"/>
      <c r="AB243" s="191"/>
      <c r="AC243" s="191"/>
      <c r="AD243" s="191"/>
      <c r="AE243" s="191"/>
      <c r="AF243" s="191"/>
      <c r="AG243" s="191"/>
      <c r="AH243" s="191"/>
      <c r="AI243" s="191"/>
      <c r="AJ243" s="191"/>
      <c r="AK243" s="191"/>
      <c r="AL243" s="191"/>
      <c r="AM243" s="191"/>
      <c r="AN243" s="191"/>
      <c r="AO243" s="191"/>
      <c r="AP243" s="110"/>
      <c r="AQ243" s="103"/>
      <c r="AR243" s="103"/>
      <c r="AS243" s="103"/>
      <c r="AT243" s="56"/>
    </row>
    <row r="244" spans="2:46" s="96" customFormat="1" ht="18" hidden="1" customHeight="1" thickBot="1" x14ac:dyDescent="0.25">
      <c r="B244" s="96">
        <v>22</v>
      </c>
      <c r="C244" s="103"/>
      <c r="D244" s="103"/>
      <c r="E244" s="139" t="s">
        <v>38</v>
      </c>
      <c r="F244" s="72"/>
      <c r="G244" s="134"/>
      <c r="H244" s="137"/>
      <c r="I244" s="140"/>
      <c r="J244" s="222" t="s">
        <v>95</v>
      </c>
      <c r="K244" s="223"/>
      <c r="L244" s="224"/>
      <c r="M244" s="137"/>
      <c r="N244" s="227" t="s">
        <v>95</v>
      </c>
      <c r="O244" s="228"/>
      <c r="P244" s="228"/>
      <c r="Q244" s="228"/>
      <c r="R244" s="228"/>
      <c r="S244" s="228"/>
      <c r="T244" s="229"/>
      <c r="U244" s="137"/>
      <c r="V244" s="137"/>
      <c r="W244" s="103"/>
      <c r="X244" s="246" t="s">
        <v>95</v>
      </c>
      <c r="Y244" s="246"/>
      <c r="Z244" s="246"/>
      <c r="AA244" s="246"/>
      <c r="AB244" s="246"/>
      <c r="AC244" s="246"/>
      <c r="AD244" s="246"/>
      <c r="AE244" s="246"/>
      <c r="AF244" s="246"/>
      <c r="AG244" s="246"/>
      <c r="AH244" s="246"/>
      <c r="AI244" s="246"/>
      <c r="AJ244" s="246"/>
      <c r="AK244" s="246"/>
      <c r="AL244" s="246"/>
      <c r="AM244" s="246"/>
      <c r="AN244" s="246"/>
      <c r="AO244" s="246"/>
      <c r="AP244" s="110"/>
      <c r="AQ244" s="131">
        <v>0</v>
      </c>
      <c r="AR244" s="103">
        <v>0</v>
      </c>
      <c r="AS244" s="103"/>
      <c r="AT244" s="56"/>
    </row>
    <row r="245" spans="2:46" s="96" customFormat="1" ht="5.0999999999999996" hidden="1" customHeight="1" thickBot="1" x14ac:dyDescent="0.25">
      <c r="C245" s="103"/>
      <c r="D245" s="103"/>
      <c r="E245" s="139"/>
      <c r="F245" s="135"/>
      <c r="G245" s="134"/>
      <c r="H245" s="137"/>
      <c r="I245" s="140"/>
      <c r="J245" s="135"/>
      <c r="K245" s="135"/>
      <c r="L245" s="135"/>
      <c r="M245" s="137"/>
      <c r="N245" s="135"/>
      <c r="O245" s="135"/>
      <c r="P245" s="135"/>
      <c r="Q245" s="137"/>
      <c r="R245" s="135"/>
      <c r="S245" s="135"/>
      <c r="T245" s="135"/>
      <c r="U245" s="137"/>
      <c r="V245" s="137"/>
      <c r="W245" s="103"/>
      <c r="X245" s="191" t="s">
        <v>95</v>
      </c>
      <c r="Y245" s="191"/>
      <c r="Z245" s="191"/>
      <c r="AA245" s="191"/>
      <c r="AB245" s="191"/>
      <c r="AC245" s="191"/>
      <c r="AD245" s="191"/>
      <c r="AE245" s="191"/>
      <c r="AF245" s="191"/>
      <c r="AG245" s="191"/>
      <c r="AH245" s="191"/>
      <c r="AI245" s="191"/>
      <c r="AJ245" s="191"/>
      <c r="AK245" s="191"/>
      <c r="AL245" s="191"/>
      <c r="AM245" s="191"/>
      <c r="AN245" s="191"/>
      <c r="AO245" s="191"/>
      <c r="AP245" s="110"/>
      <c r="AQ245" s="103"/>
      <c r="AR245" s="103"/>
      <c r="AS245" s="103"/>
      <c r="AT245" s="56"/>
    </row>
    <row r="246" spans="2:46" s="96" customFormat="1" ht="18" hidden="1" customHeight="1" thickBot="1" x14ac:dyDescent="0.25">
      <c r="B246" s="96">
        <v>22</v>
      </c>
      <c r="C246" s="103"/>
      <c r="D246" s="103"/>
      <c r="E246" s="139" t="s">
        <v>39</v>
      </c>
      <c r="F246" s="72"/>
      <c r="G246" s="134"/>
      <c r="H246" s="137"/>
      <c r="I246" s="140"/>
      <c r="J246" s="222" t="s">
        <v>95</v>
      </c>
      <c r="K246" s="223"/>
      <c r="L246" s="224"/>
      <c r="M246" s="137"/>
      <c r="N246" s="227" t="s">
        <v>95</v>
      </c>
      <c r="O246" s="228"/>
      <c r="P246" s="228"/>
      <c r="Q246" s="228"/>
      <c r="R246" s="228"/>
      <c r="S246" s="228"/>
      <c r="T246" s="229"/>
      <c r="U246" s="137"/>
      <c r="V246" s="137"/>
      <c r="W246" s="103"/>
      <c r="X246" s="246" t="s">
        <v>95</v>
      </c>
      <c r="Y246" s="246"/>
      <c r="Z246" s="246"/>
      <c r="AA246" s="246"/>
      <c r="AB246" s="246"/>
      <c r="AC246" s="246"/>
      <c r="AD246" s="246"/>
      <c r="AE246" s="246"/>
      <c r="AF246" s="246"/>
      <c r="AG246" s="246"/>
      <c r="AH246" s="246"/>
      <c r="AI246" s="246"/>
      <c r="AJ246" s="246"/>
      <c r="AK246" s="246"/>
      <c r="AL246" s="246"/>
      <c r="AM246" s="246"/>
      <c r="AN246" s="246"/>
      <c r="AO246" s="246"/>
      <c r="AP246" s="110"/>
      <c r="AQ246" s="131">
        <v>0</v>
      </c>
      <c r="AR246" s="103">
        <v>0</v>
      </c>
      <c r="AS246" s="103"/>
      <c r="AT246" s="56"/>
    </row>
    <row r="247" spans="2:46" s="96" customFormat="1" ht="15" hidden="1" x14ac:dyDescent="0.2">
      <c r="C247" s="103"/>
      <c r="D247" s="103"/>
      <c r="E247" s="134"/>
      <c r="F247" s="135"/>
      <c r="G247" s="134"/>
      <c r="H247" s="134"/>
      <c r="I247" s="136"/>
      <c r="J247" s="137"/>
      <c r="K247" s="137"/>
      <c r="L247" s="137"/>
      <c r="M247" s="137"/>
      <c r="N247" s="137"/>
      <c r="O247" s="137"/>
      <c r="P247" s="137"/>
      <c r="Q247" s="137"/>
      <c r="R247" s="137"/>
      <c r="S247" s="137"/>
      <c r="T247" s="137"/>
      <c r="U247" s="137"/>
      <c r="V247" s="137"/>
      <c r="W247" s="103"/>
      <c r="X247" s="191" t="s">
        <v>95</v>
      </c>
      <c r="Y247" s="191"/>
      <c r="Z247" s="191"/>
      <c r="AA247" s="191"/>
      <c r="AB247" s="191"/>
      <c r="AC247" s="191"/>
      <c r="AD247" s="191"/>
      <c r="AE247" s="191"/>
      <c r="AF247" s="191"/>
      <c r="AG247" s="191"/>
      <c r="AH247" s="191"/>
      <c r="AI247" s="191"/>
      <c r="AJ247" s="191"/>
      <c r="AK247" s="191"/>
      <c r="AL247" s="191"/>
      <c r="AM247" s="191"/>
      <c r="AN247" s="191"/>
      <c r="AO247" s="191"/>
      <c r="AQ247" s="103"/>
      <c r="AR247" s="103"/>
      <c r="AS247" s="103"/>
      <c r="AT247" s="56"/>
    </row>
    <row r="248" spans="2:46" s="96" customFormat="1" ht="15" hidden="1" x14ac:dyDescent="0.2">
      <c r="C248" s="124"/>
      <c r="D248" s="124"/>
      <c r="E248" s="128"/>
      <c r="F248" s="132"/>
      <c r="G248" s="128"/>
      <c r="H248" s="128"/>
      <c r="I248" s="133"/>
      <c r="J248" s="129"/>
      <c r="K248" s="129"/>
      <c r="L248" s="129"/>
      <c r="M248" s="129"/>
      <c r="N248" s="129"/>
      <c r="O248" s="129"/>
      <c r="P248" s="129"/>
      <c r="Q248" s="129"/>
      <c r="R248" s="129"/>
      <c r="S248" s="129"/>
      <c r="T248" s="129"/>
      <c r="U248" s="129"/>
      <c r="V248" s="129"/>
      <c r="W248" s="124"/>
      <c r="X248" s="191" t="s">
        <v>95</v>
      </c>
      <c r="Y248" s="191"/>
      <c r="Z248" s="191"/>
      <c r="AA248" s="191"/>
      <c r="AB248" s="191"/>
      <c r="AC248" s="191"/>
      <c r="AD248" s="191"/>
      <c r="AE248" s="191"/>
      <c r="AF248" s="191"/>
      <c r="AG248" s="191"/>
      <c r="AH248" s="191"/>
      <c r="AI248" s="191"/>
      <c r="AJ248" s="191"/>
      <c r="AK248" s="191"/>
      <c r="AL248" s="191"/>
      <c r="AM248" s="191"/>
      <c r="AN248" s="191"/>
      <c r="AO248" s="191"/>
      <c r="AQ248" s="103"/>
      <c r="AR248" s="103"/>
      <c r="AS248" s="103"/>
      <c r="AT248" s="56"/>
    </row>
    <row r="249" spans="2:46" s="96" customFormat="1" ht="18" hidden="1" customHeight="1" thickBot="1" x14ac:dyDescent="0.25">
      <c r="B249" s="96">
        <v>23</v>
      </c>
      <c r="C249" s="124"/>
      <c r="D249" s="125" t="s">
        <v>81</v>
      </c>
      <c r="E249" s="126" t="s">
        <v>37</v>
      </c>
      <c r="F249" s="72"/>
      <c r="G249" s="124"/>
      <c r="H249" s="184"/>
      <c r="I249" s="127"/>
      <c r="J249" s="222" t="s">
        <v>95</v>
      </c>
      <c r="K249" s="223"/>
      <c r="L249" s="224"/>
      <c r="M249" s="129"/>
      <c r="N249" s="227" t="s">
        <v>95</v>
      </c>
      <c r="O249" s="228"/>
      <c r="P249" s="228"/>
      <c r="Q249" s="228"/>
      <c r="R249" s="228"/>
      <c r="S249" s="228"/>
      <c r="T249" s="229"/>
      <c r="U249" s="129"/>
      <c r="V249" s="129"/>
      <c r="W249" s="124"/>
      <c r="X249" s="246" t="s">
        <v>95</v>
      </c>
      <c r="Y249" s="246"/>
      <c r="Z249" s="246"/>
      <c r="AA249" s="246"/>
      <c r="AB249" s="246"/>
      <c r="AC249" s="246"/>
      <c r="AD249" s="246"/>
      <c r="AE249" s="246"/>
      <c r="AF249" s="246"/>
      <c r="AG249" s="246"/>
      <c r="AH249" s="246"/>
      <c r="AI249" s="246"/>
      <c r="AJ249" s="246"/>
      <c r="AK249" s="246"/>
      <c r="AL249" s="246"/>
      <c r="AM249" s="246"/>
      <c r="AN249" s="246"/>
      <c r="AO249" s="246"/>
      <c r="AQ249" s="131">
        <v>0</v>
      </c>
      <c r="AR249" s="103">
        <v>0</v>
      </c>
      <c r="AS249" s="103"/>
      <c r="AT249" s="56"/>
    </row>
    <row r="250" spans="2:46" s="96" customFormat="1" ht="5.0999999999999996" hidden="1" customHeight="1" thickBot="1" x14ac:dyDescent="0.25">
      <c r="C250" s="124"/>
      <c r="D250" s="124"/>
      <c r="E250" s="128"/>
      <c r="F250" s="129"/>
      <c r="G250" s="128"/>
      <c r="H250" s="184"/>
      <c r="I250" s="127"/>
      <c r="J250" s="129"/>
      <c r="K250" s="129"/>
      <c r="L250" s="129"/>
      <c r="M250" s="129"/>
      <c r="N250" s="129"/>
      <c r="O250" s="129"/>
      <c r="P250" s="129"/>
      <c r="Q250" s="129"/>
      <c r="R250" s="129"/>
      <c r="S250" s="129"/>
      <c r="T250" s="129"/>
      <c r="U250" s="129"/>
      <c r="V250" s="129"/>
      <c r="W250" s="124"/>
      <c r="X250" s="191" t="s">
        <v>95</v>
      </c>
      <c r="Y250" s="191"/>
      <c r="Z250" s="191"/>
      <c r="AA250" s="191"/>
      <c r="AB250" s="191"/>
      <c r="AC250" s="191"/>
      <c r="AD250" s="191"/>
      <c r="AE250" s="191"/>
      <c r="AF250" s="191"/>
      <c r="AG250" s="191"/>
      <c r="AH250" s="191"/>
      <c r="AI250" s="191"/>
      <c r="AJ250" s="191"/>
      <c r="AK250" s="191"/>
      <c r="AL250" s="191"/>
      <c r="AM250" s="191"/>
      <c r="AN250" s="191"/>
      <c r="AO250" s="191"/>
      <c r="AP250" s="110"/>
      <c r="AQ250" s="103"/>
      <c r="AR250" s="103"/>
      <c r="AS250" s="103"/>
      <c r="AT250" s="56"/>
    </row>
    <row r="251" spans="2:46" s="96" customFormat="1" ht="18" hidden="1" customHeight="1" thickBot="1" x14ac:dyDescent="0.25">
      <c r="B251" s="96">
        <v>23</v>
      </c>
      <c r="C251" s="124"/>
      <c r="D251" s="124"/>
      <c r="E251" s="126" t="s">
        <v>38</v>
      </c>
      <c r="F251" s="72"/>
      <c r="G251" s="128"/>
      <c r="H251" s="184"/>
      <c r="I251" s="127"/>
      <c r="J251" s="222" t="s">
        <v>95</v>
      </c>
      <c r="K251" s="223"/>
      <c r="L251" s="224"/>
      <c r="M251" s="129"/>
      <c r="N251" s="227" t="s">
        <v>95</v>
      </c>
      <c r="O251" s="228"/>
      <c r="P251" s="228"/>
      <c r="Q251" s="228"/>
      <c r="R251" s="228"/>
      <c r="S251" s="228"/>
      <c r="T251" s="229"/>
      <c r="U251" s="129"/>
      <c r="V251" s="129"/>
      <c r="W251" s="124"/>
      <c r="X251" s="246" t="s">
        <v>95</v>
      </c>
      <c r="Y251" s="246"/>
      <c r="Z251" s="246"/>
      <c r="AA251" s="246"/>
      <c r="AB251" s="246"/>
      <c r="AC251" s="246"/>
      <c r="AD251" s="246"/>
      <c r="AE251" s="246"/>
      <c r="AF251" s="246"/>
      <c r="AG251" s="246"/>
      <c r="AH251" s="246"/>
      <c r="AI251" s="246"/>
      <c r="AJ251" s="246"/>
      <c r="AK251" s="246"/>
      <c r="AL251" s="246"/>
      <c r="AM251" s="246"/>
      <c r="AN251" s="246"/>
      <c r="AO251" s="246"/>
      <c r="AP251" s="110"/>
      <c r="AQ251" s="131">
        <v>0</v>
      </c>
      <c r="AR251" s="103">
        <v>0</v>
      </c>
      <c r="AS251" s="103"/>
      <c r="AT251" s="56"/>
    </row>
    <row r="252" spans="2:46" s="96" customFormat="1" ht="5.0999999999999996" hidden="1" customHeight="1" thickBot="1" x14ac:dyDescent="0.25">
      <c r="C252" s="124"/>
      <c r="D252" s="124"/>
      <c r="E252" s="126"/>
      <c r="F252" s="132"/>
      <c r="G252" s="128"/>
      <c r="H252" s="184"/>
      <c r="I252" s="127"/>
      <c r="J252" s="132"/>
      <c r="K252" s="132"/>
      <c r="L252" s="132"/>
      <c r="M252" s="129"/>
      <c r="N252" s="132"/>
      <c r="O252" s="132"/>
      <c r="P252" s="132"/>
      <c r="Q252" s="129"/>
      <c r="R252" s="132"/>
      <c r="S252" s="132"/>
      <c r="T252" s="132"/>
      <c r="U252" s="129"/>
      <c r="V252" s="129"/>
      <c r="W252" s="124"/>
      <c r="X252" s="191" t="s">
        <v>95</v>
      </c>
      <c r="Y252" s="191"/>
      <c r="Z252" s="191"/>
      <c r="AA252" s="191"/>
      <c r="AB252" s="191"/>
      <c r="AC252" s="191"/>
      <c r="AD252" s="191"/>
      <c r="AE252" s="191"/>
      <c r="AF252" s="191"/>
      <c r="AG252" s="191"/>
      <c r="AH252" s="191"/>
      <c r="AI252" s="191"/>
      <c r="AJ252" s="191"/>
      <c r="AK252" s="191"/>
      <c r="AL252" s="191"/>
      <c r="AM252" s="191"/>
      <c r="AN252" s="191"/>
      <c r="AO252" s="191"/>
      <c r="AP252" s="110"/>
      <c r="AQ252" s="103"/>
      <c r="AR252" s="103"/>
      <c r="AS252" s="103"/>
      <c r="AT252" s="56"/>
    </row>
    <row r="253" spans="2:46" s="96" customFormat="1" ht="18" hidden="1" customHeight="1" thickBot="1" x14ac:dyDescent="0.25">
      <c r="B253" s="96">
        <v>23</v>
      </c>
      <c r="C253" s="124"/>
      <c r="D253" s="124"/>
      <c r="E253" s="126" t="s">
        <v>39</v>
      </c>
      <c r="F253" s="72"/>
      <c r="G253" s="128"/>
      <c r="H253" s="184"/>
      <c r="I253" s="127"/>
      <c r="J253" s="222" t="s">
        <v>95</v>
      </c>
      <c r="K253" s="223"/>
      <c r="L253" s="224"/>
      <c r="M253" s="129"/>
      <c r="N253" s="227" t="s">
        <v>95</v>
      </c>
      <c r="O253" s="228"/>
      <c r="P253" s="228"/>
      <c r="Q253" s="228"/>
      <c r="R253" s="228"/>
      <c r="S253" s="228"/>
      <c r="T253" s="229"/>
      <c r="U253" s="129"/>
      <c r="V253" s="129"/>
      <c r="W253" s="124"/>
      <c r="X253" s="246" t="s">
        <v>95</v>
      </c>
      <c r="Y253" s="246"/>
      <c r="Z253" s="246"/>
      <c r="AA253" s="246"/>
      <c r="AB253" s="246"/>
      <c r="AC253" s="246"/>
      <c r="AD253" s="246"/>
      <c r="AE253" s="246"/>
      <c r="AF253" s="246"/>
      <c r="AG253" s="246"/>
      <c r="AH253" s="246"/>
      <c r="AI253" s="246"/>
      <c r="AJ253" s="246"/>
      <c r="AK253" s="246"/>
      <c r="AL253" s="246"/>
      <c r="AM253" s="246"/>
      <c r="AN253" s="246"/>
      <c r="AO253" s="246"/>
      <c r="AP253" s="110"/>
      <c r="AQ253" s="131">
        <v>0</v>
      </c>
      <c r="AR253" s="103">
        <v>0</v>
      </c>
      <c r="AS253" s="103"/>
      <c r="AT253" s="56"/>
    </row>
    <row r="254" spans="2:46" s="96" customFormat="1" ht="15" hidden="1" x14ac:dyDescent="0.2">
      <c r="C254" s="124"/>
      <c r="D254" s="124"/>
      <c r="E254" s="128"/>
      <c r="F254" s="132"/>
      <c r="G254" s="128"/>
      <c r="H254" s="128"/>
      <c r="I254" s="133"/>
      <c r="J254" s="129"/>
      <c r="K254" s="129"/>
      <c r="L254" s="129"/>
      <c r="M254" s="129"/>
      <c r="N254" s="129"/>
      <c r="O254" s="129"/>
      <c r="P254" s="129"/>
      <c r="Q254" s="129"/>
      <c r="R254" s="129"/>
      <c r="S254" s="129"/>
      <c r="T254" s="129"/>
      <c r="U254" s="129"/>
      <c r="V254" s="129"/>
      <c r="W254" s="124"/>
      <c r="X254" s="191" t="s">
        <v>95</v>
      </c>
      <c r="Y254" s="191"/>
      <c r="Z254" s="191"/>
      <c r="AA254" s="191"/>
      <c r="AB254" s="191"/>
      <c r="AC254" s="191"/>
      <c r="AD254" s="191"/>
      <c r="AE254" s="191"/>
      <c r="AF254" s="191"/>
      <c r="AG254" s="191"/>
      <c r="AH254" s="191"/>
      <c r="AI254" s="191"/>
      <c r="AJ254" s="191"/>
      <c r="AK254" s="191"/>
      <c r="AL254" s="191"/>
      <c r="AM254" s="191"/>
      <c r="AN254" s="191"/>
      <c r="AO254" s="191"/>
      <c r="AQ254" s="103"/>
      <c r="AR254" s="103"/>
      <c r="AS254" s="103"/>
      <c r="AT254" s="56"/>
    </row>
    <row r="255" spans="2:46" s="96" customFormat="1" ht="15" hidden="1" x14ac:dyDescent="0.2">
      <c r="C255" s="103"/>
      <c r="D255" s="103"/>
      <c r="E255" s="134"/>
      <c r="F255" s="135"/>
      <c r="G255" s="134"/>
      <c r="H255" s="134"/>
      <c r="I255" s="136"/>
      <c r="J255" s="137"/>
      <c r="K255" s="137"/>
      <c r="L255" s="137"/>
      <c r="M255" s="137"/>
      <c r="N255" s="137"/>
      <c r="O255" s="137"/>
      <c r="P255" s="137"/>
      <c r="Q255" s="137"/>
      <c r="R255" s="137"/>
      <c r="S255" s="137"/>
      <c r="T255" s="137"/>
      <c r="U255" s="137"/>
      <c r="V255" s="137"/>
      <c r="W255" s="103"/>
      <c r="X255" s="191" t="s">
        <v>95</v>
      </c>
      <c r="Y255" s="191"/>
      <c r="Z255" s="191"/>
      <c r="AA255" s="191"/>
      <c r="AB255" s="191"/>
      <c r="AC255" s="191"/>
      <c r="AD255" s="191"/>
      <c r="AE255" s="191"/>
      <c r="AF255" s="191"/>
      <c r="AG255" s="191"/>
      <c r="AH255" s="191"/>
      <c r="AI255" s="191"/>
      <c r="AJ255" s="191"/>
      <c r="AK255" s="191"/>
      <c r="AL255" s="191"/>
      <c r="AM255" s="191"/>
      <c r="AN255" s="191"/>
      <c r="AO255" s="191"/>
      <c r="AQ255" s="103"/>
      <c r="AR255" s="103"/>
      <c r="AS255" s="103"/>
      <c r="AT255" s="56"/>
    </row>
    <row r="256" spans="2:46" s="96" customFormat="1" ht="18" hidden="1" customHeight="1" thickBot="1" x14ac:dyDescent="0.25">
      <c r="B256" s="96">
        <v>24</v>
      </c>
      <c r="C256" s="103"/>
      <c r="D256" s="138" t="s">
        <v>82</v>
      </c>
      <c r="E256" s="139" t="s">
        <v>37</v>
      </c>
      <c r="F256" s="72"/>
      <c r="G256" s="103"/>
      <c r="H256" s="137"/>
      <c r="I256" s="140"/>
      <c r="J256" s="222" t="s">
        <v>95</v>
      </c>
      <c r="K256" s="223"/>
      <c r="L256" s="224"/>
      <c r="M256" s="137"/>
      <c r="N256" s="227" t="s">
        <v>95</v>
      </c>
      <c r="O256" s="228"/>
      <c r="P256" s="228"/>
      <c r="Q256" s="228"/>
      <c r="R256" s="228"/>
      <c r="S256" s="228"/>
      <c r="T256" s="229"/>
      <c r="U256" s="137"/>
      <c r="V256" s="137"/>
      <c r="W256" s="103"/>
      <c r="X256" s="246" t="s">
        <v>95</v>
      </c>
      <c r="Y256" s="246"/>
      <c r="Z256" s="246"/>
      <c r="AA256" s="246"/>
      <c r="AB256" s="246"/>
      <c r="AC256" s="246"/>
      <c r="AD256" s="246"/>
      <c r="AE256" s="246"/>
      <c r="AF256" s="246"/>
      <c r="AG256" s="246"/>
      <c r="AH256" s="246"/>
      <c r="AI256" s="246"/>
      <c r="AJ256" s="246"/>
      <c r="AK256" s="246"/>
      <c r="AL256" s="246"/>
      <c r="AM256" s="246"/>
      <c r="AN256" s="246"/>
      <c r="AO256" s="246"/>
      <c r="AQ256" s="131">
        <v>0</v>
      </c>
      <c r="AR256" s="103">
        <v>0</v>
      </c>
      <c r="AS256" s="103"/>
      <c r="AT256" s="56"/>
    </row>
    <row r="257" spans="2:46" s="96" customFormat="1" ht="5.0999999999999996" hidden="1" customHeight="1" thickBot="1" x14ac:dyDescent="0.25">
      <c r="C257" s="103"/>
      <c r="D257" s="103"/>
      <c r="E257" s="134"/>
      <c r="F257" s="137"/>
      <c r="G257" s="134"/>
      <c r="H257" s="137"/>
      <c r="I257" s="140"/>
      <c r="J257" s="137"/>
      <c r="K257" s="137"/>
      <c r="L257" s="137"/>
      <c r="M257" s="137"/>
      <c r="N257" s="137"/>
      <c r="O257" s="137"/>
      <c r="P257" s="137"/>
      <c r="Q257" s="137"/>
      <c r="R257" s="137"/>
      <c r="S257" s="137"/>
      <c r="T257" s="137"/>
      <c r="U257" s="137"/>
      <c r="V257" s="137"/>
      <c r="W257" s="103"/>
      <c r="X257" s="191" t="s">
        <v>95</v>
      </c>
      <c r="Y257" s="191"/>
      <c r="Z257" s="191"/>
      <c r="AA257" s="191"/>
      <c r="AB257" s="191"/>
      <c r="AC257" s="191"/>
      <c r="AD257" s="191"/>
      <c r="AE257" s="191"/>
      <c r="AF257" s="191"/>
      <c r="AG257" s="191"/>
      <c r="AH257" s="191"/>
      <c r="AI257" s="191"/>
      <c r="AJ257" s="191"/>
      <c r="AK257" s="191"/>
      <c r="AL257" s="191"/>
      <c r="AM257" s="191"/>
      <c r="AN257" s="191"/>
      <c r="AO257" s="191"/>
      <c r="AP257" s="110"/>
      <c r="AQ257" s="103"/>
      <c r="AR257" s="103"/>
      <c r="AS257" s="103"/>
      <c r="AT257" s="56"/>
    </row>
    <row r="258" spans="2:46" s="96" customFormat="1" ht="18" hidden="1" customHeight="1" thickBot="1" x14ac:dyDescent="0.25">
      <c r="B258" s="96">
        <v>24</v>
      </c>
      <c r="C258" s="103"/>
      <c r="D258" s="103"/>
      <c r="E258" s="139" t="s">
        <v>38</v>
      </c>
      <c r="F258" s="72"/>
      <c r="G258" s="134"/>
      <c r="H258" s="137"/>
      <c r="I258" s="140"/>
      <c r="J258" s="222" t="s">
        <v>95</v>
      </c>
      <c r="K258" s="223"/>
      <c r="L258" s="224"/>
      <c r="M258" s="137"/>
      <c r="N258" s="227" t="s">
        <v>95</v>
      </c>
      <c r="O258" s="228"/>
      <c r="P258" s="228"/>
      <c r="Q258" s="228"/>
      <c r="R258" s="228"/>
      <c r="S258" s="228"/>
      <c r="T258" s="229"/>
      <c r="U258" s="137"/>
      <c r="V258" s="137"/>
      <c r="W258" s="103"/>
      <c r="X258" s="246" t="s">
        <v>95</v>
      </c>
      <c r="Y258" s="246"/>
      <c r="Z258" s="246"/>
      <c r="AA258" s="246"/>
      <c r="AB258" s="246"/>
      <c r="AC258" s="246"/>
      <c r="AD258" s="246"/>
      <c r="AE258" s="246"/>
      <c r="AF258" s="246"/>
      <c r="AG258" s="246"/>
      <c r="AH258" s="246"/>
      <c r="AI258" s="246"/>
      <c r="AJ258" s="246"/>
      <c r="AK258" s="246"/>
      <c r="AL258" s="246"/>
      <c r="AM258" s="246"/>
      <c r="AN258" s="246"/>
      <c r="AO258" s="246"/>
      <c r="AP258" s="110"/>
      <c r="AQ258" s="131">
        <v>0</v>
      </c>
      <c r="AR258" s="103">
        <v>0</v>
      </c>
      <c r="AS258" s="103"/>
      <c r="AT258" s="56"/>
    </row>
    <row r="259" spans="2:46" s="96" customFormat="1" ht="5.0999999999999996" hidden="1" customHeight="1" thickBot="1" x14ac:dyDescent="0.25">
      <c r="C259" s="103"/>
      <c r="D259" s="103"/>
      <c r="E259" s="139"/>
      <c r="F259" s="135"/>
      <c r="G259" s="134"/>
      <c r="H259" s="137"/>
      <c r="I259" s="140"/>
      <c r="J259" s="135"/>
      <c r="K259" s="135"/>
      <c r="L259" s="135"/>
      <c r="M259" s="137"/>
      <c r="N259" s="135"/>
      <c r="O259" s="135"/>
      <c r="P259" s="135"/>
      <c r="Q259" s="137"/>
      <c r="R259" s="135"/>
      <c r="S259" s="135"/>
      <c r="T259" s="135"/>
      <c r="U259" s="137"/>
      <c r="V259" s="137"/>
      <c r="W259" s="103"/>
      <c r="X259" s="191" t="s">
        <v>95</v>
      </c>
      <c r="Y259" s="191"/>
      <c r="Z259" s="191"/>
      <c r="AA259" s="191"/>
      <c r="AB259" s="191"/>
      <c r="AC259" s="191"/>
      <c r="AD259" s="191"/>
      <c r="AE259" s="191"/>
      <c r="AF259" s="191"/>
      <c r="AG259" s="191"/>
      <c r="AH259" s="191"/>
      <c r="AI259" s="191"/>
      <c r="AJ259" s="191"/>
      <c r="AK259" s="191"/>
      <c r="AL259" s="191"/>
      <c r="AM259" s="191"/>
      <c r="AN259" s="191"/>
      <c r="AO259" s="191"/>
      <c r="AP259" s="110"/>
      <c r="AQ259" s="103"/>
      <c r="AR259" s="103"/>
      <c r="AS259" s="103"/>
      <c r="AT259" s="56"/>
    </row>
    <row r="260" spans="2:46" s="96" customFormat="1" ht="18" hidden="1" customHeight="1" thickBot="1" x14ac:dyDescent="0.25">
      <c r="B260" s="96">
        <v>24</v>
      </c>
      <c r="C260" s="103"/>
      <c r="D260" s="103"/>
      <c r="E260" s="139" t="s">
        <v>39</v>
      </c>
      <c r="F260" s="72"/>
      <c r="G260" s="134"/>
      <c r="H260" s="137"/>
      <c r="I260" s="140"/>
      <c r="J260" s="222" t="s">
        <v>95</v>
      </c>
      <c r="K260" s="223"/>
      <c r="L260" s="224"/>
      <c r="M260" s="137"/>
      <c r="N260" s="227" t="s">
        <v>95</v>
      </c>
      <c r="O260" s="228"/>
      <c r="P260" s="228"/>
      <c r="Q260" s="228"/>
      <c r="R260" s="228"/>
      <c r="S260" s="228"/>
      <c r="T260" s="229"/>
      <c r="U260" s="137"/>
      <c r="V260" s="137"/>
      <c r="W260" s="103"/>
      <c r="X260" s="246" t="s">
        <v>95</v>
      </c>
      <c r="Y260" s="246"/>
      <c r="Z260" s="246"/>
      <c r="AA260" s="246"/>
      <c r="AB260" s="246"/>
      <c r="AC260" s="246"/>
      <c r="AD260" s="246"/>
      <c r="AE260" s="246"/>
      <c r="AF260" s="246"/>
      <c r="AG260" s="246"/>
      <c r="AH260" s="246"/>
      <c r="AI260" s="246"/>
      <c r="AJ260" s="246"/>
      <c r="AK260" s="246"/>
      <c r="AL260" s="246"/>
      <c r="AM260" s="246"/>
      <c r="AN260" s="246"/>
      <c r="AO260" s="246"/>
      <c r="AP260" s="110"/>
      <c r="AQ260" s="131">
        <v>0</v>
      </c>
      <c r="AR260" s="103">
        <v>0</v>
      </c>
      <c r="AS260" s="103"/>
      <c r="AT260" s="56"/>
    </row>
    <row r="261" spans="2:46" s="96" customFormat="1" ht="15" hidden="1" x14ac:dyDescent="0.2">
      <c r="C261" s="103"/>
      <c r="D261" s="103"/>
      <c r="E261" s="134"/>
      <c r="F261" s="135"/>
      <c r="G261" s="134"/>
      <c r="H261" s="134"/>
      <c r="I261" s="136"/>
      <c r="J261" s="137"/>
      <c r="K261" s="137"/>
      <c r="L261" s="137"/>
      <c r="M261" s="137"/>
      <c r="N261" s="137"/>
      <c r="O261" s="137"/>
      <c r="P261" s="137"/>
      <c r="Q261" s="137"/>
      <c r="R261" s="137"/>
      <c r="S261" s="137"/>
      <c r="T261" s="137"/>
      <c r="U261" s="137"/>
      <c r="V261" s="137"/>
      <c r="W261" s="103"/>
      <c r="X261" s="191" t="s">
        <v>95</v>
      </c>
      <c r="Y261" s="191"/>
      <c r="Z261" s="191"/>
      <c r="AA261" s="191"/>
      <c r="AB261" s="191"/>
      <c r="AC261" s="191"/>
      <c r="AD261" s="191"/>
      <c r="AE261" s="191"/>
      <c r="AF261" s="191"/>
      <c r="AG261" s="191"/>
      <c r="AH261" s="191"/>
      <c r="AI261" s="191"/>
      <c r="AJ261" s="191"/>
      <c r="AK261" s="191"/>
      <c r="AL261" s="191"/>
      <c r="AM261" s="191"/>
      <c r="AN261" s="191"/>
      <c r="AO261" s="191"/>
      <c r="AQ261" s="103"/>
      <c r="AR261" s="103"/>
      <c r="AS261" s="103"/>
      <c r="AT261" s="56"/>
    </row>
    <row r="262" spans="2:46" s="96" customFormat="1" ht="15" hidden="1" x14ac:dyDescent="0.2">
      <c r="C262" s="124"/>
      <c r="D262" s="124"/>
      <c r="E262" s="128"/>
      <c r="F262" s="132"/>
      <c r="G262" s="128"/>
      <c r="H262" s="128"/>
      <c r="I262" s="133"/>
      <c r="J262" s="129"/>
      <c r="K262" s="129"/>
      <c r="L262" s="129"/>
      <c r="M262" s="129"/>
      <c r="N262" s="129"/>
      <c r="O262" s="129"/>
      <c r="P262" s="129"/>
      <c r="Q262" s="129"/>
      <c r="R262" s="129"/>
      <c r="S262" s="129"/>
      <c r="T262" s="129"/>
      <c r="U262" s="129"/>
      <c r="V262" s="129"/>
      <c r="W262" s="124"/>
      <c r="X262" s="191" t="s">
        <v>95</v>
      </c>
      <c r="Y262" s="191"/>
      <c r="Z262" s="191"/>
      <c r="AA262" s="191"/>
      <c r="AB262" s="191"/>
      <c r="AC262" s="191"/>
      <c r="AD262" s="191"/>
      <c r="AE262" s="191"/>
      <c r="AF262" s="191"/>
      <c r="AG262" s="191"/>
      <c r="AH262" s="191"/>
      <c r="AI262" s="191"/>
      <c r="AJ262" s="191"/>
      <c r="AK262" s="191"/>
      <c r="AL262" s="191"/>
      <c r="AM262" s="191"/>
      <c r="AN262" s="191"/>
      <c r="AO262" s="191"/>
      <c r="AQ262" s="103"/>
      <c r="AR262" s="103"/>
      <c r="AS262" s="103"/>
      <c r="AT262" s="56"/>
    </row>
    <row r="263" spans="2:46" s="96" customFormat="1" ht="18" hidden="1" customHeight="1" thickBot="1" x14ac:dyDescent="0.25">
      <c r="B263" s="96">
        <v>25</v>
      </c>
      <c r="C263" s="124"/>
      <c r="D263" s="125" t="s">
        <v>83</v>
      </c>
      <c r="E263" s="126" t="s">
        <v>37</v>
      </c>
      <c r="F263" s="72"/>
      <c r="G263" s="124"/>
      <c r="H263" s="184"/>
      <c r="I263" s="127"/>
      <c r="J263" s="222" t="s">
        <v>95</v>
      </c>
      <c r="K263" s="223"/>
      <c r="L263" s="224"/>
      <c r="M263" s="129"/>
      <c r="N263" s="227" t="s">
        <v>95</v>
      </c>
      <c r="O263" s="228"/>
      <c r="P263" s="228"/>
      <c r="Q263" s="228"/>
      <c r="R263" s="228"/>
      <c r="S263" s="228"/>
      <c r="T263" s="229"/>
      <c r="U263" s="129"/>
      <c r="V263" s="129"/>
      <c r="W263" s="124"/>
      <c r="X263" s="246" t="s">
        <v>95</v>
      </c>
      <c r="Y263" s="246"/>
      <c r="Z263" s="246"/>
      <c r="AA263" s="246"/>
      <c r="AB263" s="246"/>
      <c r="AC263" s="246"/>
      <c r="AD263" s="246"/>
      <c r="AE263" s="246"/>
      <c r="AF263" s="246"/>
      <c r="AG263" s="246"/>
      <c r="AH263" s="246"/>
      <c r="AI263" s="246"/>
      <c r="AJ263" s="246"/>
      <c r="AK263" s="246"/>
      <c r="AL263" s="246"/>
      <c r="AM263" s="246"/>
      <c r="AN263" s="246"/>
      <c r="AO263" s="246"/>
      <c r="AQ263" s="131">
        <v>0</v>
      </c>
      <c r="AR263" s="103">
        <v>0</v>
      </c>
      <c r="AS263" s="103"/>
      <c r="AT263" s="56"/>
    </row>
    <row r="264" spans="2:46" s="96" customFormat="1" ht="5.0999999999999996" hidden="1" customHeight="1" thickBot="1" x14ac:dyDescent="0.25">
      <c r="C264" s="124"/>
      <c r="D264" s="124"/>
      <c r="E264" s="126"/>
      <c r="F264" s="129"/>
      <c r="G264" s="128"/>
      <c r="H264" s="184"/>
      <c r="I264" s="127"/>
      <c r="J264" s="129"/>
      <c r="K264" s="129"/>
      <c r="L264" s="129"/>
      <c r="M264" s="129"/>
      <c r="N264" s="129"/>
      <c r="O264" s="129"/>
      <c r="P264" s="129"/>
      <c r="Q264" s="129"/>
      <c r="R264" s="129"/>
      <c r="S264" s="129"/>
      <c r="T264" s="129"/>
      <c r="U264" s="129"/>
      <c r="V264" s="129"/>
      <c r="W264" s="124"/>
      <c r="X264" s="191" t="s">
        <v>95</v>
      </c>
      <c r="Y264" s="191"/>
      <c r="Z264" s="191"/>
      <c r="AA264" s="191"/>
      <c r="AB264" s="191"/>
      <c r="AC264" s="191"/>
      <c r="AD264" s="191"/>
      <c r="AE264" s="191"/>
      <c r="AF264" s="191"/>
      <c r="AG264" s="191"/>
      <c r="AH264" s="191"/>
      <c r="AI264" s="191"/>
      <c r="AJ264" s="191"/>
      <c r="AK264" s="191"/>
      <c r="AL264" s="191"/>
      <c r="AM264" s="191"/>
      <c r="AN264" s="191"/>
      <c r="AO264" s="191"/>
      <c r="AP264" s="110"/>
      <c r="AQ264" s="103"/>
      <c r="AR264" s="103"/>
      <c r="AS264" s="103"/>
      <c r="AT264" s="56"/>
    </row>
    <row r="265" spans="2:46" s="96" customFormat="1" ht="18" hidden="1" customHeight="1" thickBot="1" x14ac:dyDescent="0.25">
      <c r="B265" s="96">
        <v>25</v>
      </c>
      <c r="C265" s="124"/>
      <c r="D265" s="124"/>
      <c r="E265" s="126" t="s">
        <v>38</v>
      </c>
      <c r="F265" s="72"/>
      <c r="G265" s="128"/>
      <c r="H265" s="184"/>
      <c r="I265" s="127"/>
      <c r="J265" s="222" t="s">
        <v>95</v>
      </c>
      <c r="K265" s="223"/>
      <c r="L265" s="224"/>
      <c r="M265" s="129"/>
      <c r="N265" s="227" t="s">
        <v>95</v>
      </c>
      <c r="O265" s="228"/>
      <c r="P265" s="228"/>
      <c r="Q265" s="228"/>
      <c r="R265" s="228"/>
      <c r="S265" s="228"/>
      <c r="T265" s="229"/>
      <c r="U265" s="129"/>
      <c r="V265" s="129"/>
      <c r="W265" s="124"/>
      <c r="X265" s="246" t="s">
        <v>95</v>
      </c>
      <c r="Y265" s="246"/>
      <c r="Z265" s="246"/>
      <c r="AA265" s="246"/>
      <c r="AB265" s="246"/>
      <c r="AC265" s="246"/>
      <c r="AD265" s="246"/>
      <c r="AE265" s="246"/>
      <c r="AF265" s="246"/>
      <c r="AG265" s="246"/>
      <c r="AH265" s="246"/>
      <c r="AI265" s="246"/>
      <c r="AJ265" s="246"/>
      <c r="AK265" s="246"/>
      <c r="AL265" s="246"/>
      <c r="AM265" s="246"/>
      <c r="AN265" s="246"/>
      <c r="AO265" s="246"/>
      <c r="AP265" s="110"/>
      <c r="AQ265" s="131">
        <v>0</v>
      </c>
      <c r="AR265" s="103">
        <v>0</v>
      </c>
      <c r="AS265" s="103"/>
      <c r="AT265" s="56"/>
    </row>
    <row r="266" spans="2:46" s="96" customFormat="1" ht="5.0999999999999996" hidden="1" customHeight="1" thickBot="1" x14ac:dyDescent="0.25">
      <c r="C266" s="124"/>
      <c r="D266" s="124"/>
      <c r="E266" s="126"/>
      <c r="F266" s="132"/>
      <c r="G266" s="128"/>
      <c r="H266" s="184"/>
      <c r="I266" s="127"/>
      <c r="J266" s="132"/>
      <c r="K266" s="132"/>
      <c r="L266" s="132"/>
      <c r="M266" s="129"/>
      <c r="N266" s="132"/>
      <c r="O266" s="132"/>
      <c r="P266" s="132"/>
      <c r="Q266" s="129"/>
      <c r="R266" s="132"/>
      <c r="S266" s="132"/>
      <c r="T266" s="132"/>
      <c r="U266" s="129"/>
      <c r="V266" s="129"/>
      <c r="W266" s="124"/>
      <c r="X266" s="191" t="s">
        <v>95</v>
      </c>
      <c r="Y266" s="191"/>
      <c r="Z266" s="191"/>
      <c r="AA266" s="191"/>
      <c r="AB266" s="191"/>
      <c r="AC266" s="191"/>
      <c r="AD266" s="191"/>
      <c r="AE266" s="191"/>
      <c r="AF266" s="191"/>
      <c r="AG266" s="191"/>
      <c r="AH266" s="191"/>
      <c r="AI266" s="191"/>
      <c r="AJ266" s="191"/>
      <c r="AK266" s="191"/>
      <c r="AL266" s="191"/>
      <c r="AM266" s="191"/>
      <c r="AN266" s="191"/>
      <c r="AO266" s="191"/>
      <c r="AP266" s="110"/>
      <c r="AQ266" s="103"/>
      <c r="AR266" s="103"/>
      <c r="AS266" s="103"/>
      <c r="AT266" s="56"/>
    </row>
    <row r="267" spans="2:46" s="96" customFormat="1" ht="18" hidden="1" customHeight="1" thickBot="1" x14ac:dyDescent="0.25">
      <c r="B267" s="96">
        <v>25</v>
      </c>
      <c r="C267" s="124"/>
      <c r="D267" s="124"/>
      <c r="E267" s="126" t="s">
        <v>39</v>
      </c>
      <c r="F267" s="72"/>
      <c r="G267" s="128"/>
      <c r="H267" s="184"/>
      <c r="I267" s="127"/>
      <c r="J267" s="222" t="s">
        <v>95</v>
      </c>
      <c r="K267" s="223"/>
      <c r="L267" s="224"/>
      <c r="M267" s="129"/>
      <c r="N267" s="227" t="s">
        <v>95</v>
      </c>
      <c r="O267" s="228"/>
      <c r="P267" s="228"/>
      <c r="Q267" s="228"/>
      <c r="R267" s="228"/>
      <c r="S267" s="228"/>
      <c r="T267" s="229"/>
      <c r="U267" s="129"/>
      <c r="V267" s="129"/>
      <c r="W267" s="124"/>
      <c r="X267" s="246" t="s">
        <v>95</v>
      </c>
      <c r="Y267" s="246"/>
      <c r="Z267" s="246"/>
      <c r="AA267" s="246"/>
      <c r="AB267" s="246"/>
      <c r="AC267" s="246"/>
      <c r="AD267" s="246"/>
      <c r="AE267" s="246"/>
      <c r="AF267" s="246"/>
      <c r="AG267" s="246"/>
      <c r="AH267" s="246"/>
      <c r="AI267" s="246"/>
      <c r="AJ267" s="246"/>
      <c r="AK267" s="246"/>
      <c r="AL267" s="246"/>
      <c r="AM267" s="246"/>
      <c r="AN267" s="246"/>
      <c r="AO267" s="246"/>
      <c r="AP267" s="110"/>
      <c r="AQ267" s="131">
        <v>0</v>
      </c>
      <c r="AR267" s="103">
        <v>0</v>
      </c>
      <c r="AS267" s="103"/>
      <c r="AT267" s="56"/>
    </row>
    <row r="268" spans="2:46" s="96" customFormat="1" ht="15" hidden="1" x14ac:dyDescent="0.2">
      <c r="C268" s="124"/>
      <c r="D268" s="124"/>
      <c r="E268" s="128"/>
      <c r="F268" s="132"/>
      <c r="G268" s="128"/>
      <c r="H268" s="128"/>
      <c r="I268" s="133"/>
      <c r="J268" s="129"/>
      <c r="K268" s="129"/>
      <c r="L268" s="129"/>
      <c r="M268" s="129"/>
      <c r="N268" s="129"/>
      <c r="O268" s="129"/>
      <c r="P268" s="129"/>
      <c r="Q268" s="129"/>
      <c r="R268" s="129"/>
      <c r="S268" s="129"/>
      <c r="T268" s="129"/>
      <c r="U268" s="129"/>
      <c r="V268" s="129"/>
      <c r="W268" s="124"/>
      <c r="X268" s="191" t="s">
        <v>95</v>
      </c>
      <c r="Y268" s="191"/>
      <c r="Z268" s="191"/>
      <c r="AA268" s="191"/>
      <c r="AB268" s="191"/>
      <c r="AC268" s="191"/>
      <c r="AD268" s="191"/>
      <c r="AE268" s="191"/>
      <c r="AF268" s="191"/>
      <c r="AG268" s="191"/>
      <c r="AH268" s="191"/>
      <c r="AI268" s="191"/>
      <c r="AJ268" s="191"/>
      <c r="AK268" s="191"/>
      <c r="AL268" s="191"/>
      <c r="AM268" s="191"/>
      <c r="AN268" s="191"/>
      <c r="AO268" s="191"/>
      <c r="AQ268" s="103"/>
      <c r="AR268" s="103"/>
      <c r="AS268" s="103"/>
      <c r="AT268" s="56"/>
    </row>
    <row r="269" spans="2:46" s="96" customFormat="1" ht="15" hidden="1" x14ac:dyDescent="0.2">
      <c r="C269" s="103"/>
      <c r="D269" s="103"/>
      <c r="E269" s="134"/>
      <c r="F269" s="135"/>
      <c r="G269" s="134"/>
      <c r="H269" s="134"/>
      <c r="I269" s="136"/>
      <c r="J269" s="137"/>
      <c r="K269" s="137"/>
      <c r="L269" s="137"/>
      <c r="M269" s="137"/>
      <c r="N269" s="137"/>
      <c r="O269" s="137"/>
      <c r="P269" s="137"/>
      <c r="Q269" s="137"/>
      <c r="R269" s="137"/>
      <c r="S269" s="137"/>
      <c r="T269" s="137"/>
      <c r="U269" s="137"/>
      <c r="V269" s="137"/>
      <c r="W269" s="103"/>
      <c r="X269" s="191" t="s">
        <v>95</v>
      </c>
      <c r="Y269" s="191"/>
      <c r="Z269" s="191"/>
      <c r="AA269" s="191"/>
      <c r="AB269" s="191"/>
      <c r="AC269" s="191"/>
      <c r="AD269" s="191"/>
      <c r="AE269" s="191"/>
      <c r="AF269" s="191"/>
      <c r="AG269" s="191"/>
      <c r="AH269" s="191"/>
      <c r="AI269" s="191"/>
      <c r="AJ269" s="191"/>
      <c r="AK269" s="191"/>
      <c r="AL269" s="191"/>
      <c r="AM269" s="191"/>
      <c r="AN269" s="191"/>
      <c r="AO269" s="191"/>
      <c r="AQ269" s="103"/>
      <c r="AR269" s="103"/>
      <c r="AS269" s="103"/>
      <c r="AT269" s="56"/>
    </row>
    <row r="270" spans="2:46" s="96" customFormat="1" ht="18" hidden="1" customHeight="1" thickBot="1" x14ac:dyDescent="0.25">
      <c r="B270" s="96">
        <v>26</v>
      </c>
      <c r="C270" s="103"/>
      <c r="D270" s="138" t="s">
        <v>84</v>
      </c>
      <c r="E270" s="139" t="s">
        <v>37</v>
      </c>
      <c r="F270" s="72"/>
      <c r="G270" s="103"/>
      <c r="H270" s="137"/>
      <c r="I270" s="140"/>
      <c r="J270" s="222" t="s">
        <v>95</v>
      </c>
      <c r="K270" s="223"/>
      <c r="L270" s="224"/>
      <c r="M270" s="137"/>
      <c r="N270" s="227" t="s">
        <v>95</v>
      </c>
      <c r="O270" s="228"/>
      <c r="P270" s="228"/>
      <c r="Q270" s="228"/>
      <c r="R270" s="228"/>
      <c r="S270" s="228"/>
      <c r="T270" s="229"/>
      <c r="U270" s="137"/>
      <c r="V270" s="137"/>
      <c r="W270" s="103"/>
      <c r="X270" s="246" t="s">
        <v>95</v>
      </c>
      <c r="Y270" s="246"/>
      <c r="Z270" s="246"/>
      <c r="AA270" s="246"/>
      <c r="AB270" s="246"/>
      <c r="AC270" s="246"/>
      <c r="AD270" s="246"/>
      <c r="AE270" s="246"/>
      <c r="AF270" s="246"/>
      <c r="AG270" s="246"/>
      <c r="AH270" s="246"/>
      <c r="AI270" s="246"/>
      <c r="AJ270" s="246"/>
      <c r="AK270" s="246"/>
      <c r="AL270" s="246"/>
      <c r="AM270" s="246"/>
      <c r="AN270" s="246"/>
      <c r="AO270" s="246"/>
      <c r="AQ270" s="131">
        <v>0</v>
      </c>
      <c r="AR270" s="103">
        <v>0</v>
      </c>
      <c r="AS270" s="103"/>
      <c r="AT270" s="56"/>
    </row>
    <row r="271" spans="2:46" s="96" customFormat="1" ht="5.0999999999999996" hidden="1" customHeight="1" thickBot="1" x14ac:dyDescent="0.25">
      <c r="C271" s="103"/>
      <c r="D271" s="103"/>
      <c r="E271" s="134"/>
      <c r="F271" s="137"/>
      <c r="G271" s="134"/>
      <c r="H271" s="137"/>
      <c r="I271" s="140"/>
      <c r="J271" s="137"/>
      <c r="K271" s="137"/>
      <c r="L271" s="137"/>
      <c r="M271" s="137"/>
      <c r="N271" s="137"/>
      <c r="O271" s="137"/>
      <c r="P271" s="137"/>
      <c r="Q271" s="137"/>
      <c r="R271" s="137"/>
      <c r="S271" s="137"/>
      <c r="T271" s="137"/>
      <c r="U271" s="137"/>
      <c r="V271" s="137"/>
      <c r="W271" s="103"/>
      <c r="X271" s="191" t="s">
        <v>95</v>
      </c>
      <c r="Y271" s="191"/>
      <c r="Z271" s="191"/>
      <c r="AA271" s="191"/>
      <c r="AB271" s="191"/>
      <c r="AC271" s="191"/>
      <c r="AD271" s="191"/>
      <c r="AE271" s="191"/>
      <c r="AF271" s="191"/>
      <c r="AG271" s="191"/>
      <c r="AH271" s="191"/>
      <c r="AI271" s="191"/>
      <c r="AJ271" s="191"/>
      <c r="AK271" s="191"/>
      <c r="AL271" s="191"/>
      <c r="AM271" s="191"/>
      <c r="AN271" s="191"/>
      <c r="AO271" s="191"/>
      <c r="AP271" s="110"/>
      <c r="AQ271" s="103"/>
      <c r="AR271" s="103"/>
      <c r="AS271" s="103"/>
      <c r="AT271" s="56"/>
    </row>
    <row r="272" spans="2:46" s="96" customFormat="1" ht="18" hidden="1" customHeight="1" thickBot="1" x14ac:dyDescent="0.25">
      <c r="B272" s="96">
        <v>26</v>
      </c>
      <c r="C272" s="103"/>
      <c r="D272" s="103"/>
      <c r="E272" s="139" t="s">
        <v>38</v>
      </c>
      <c r="F272" s="72"/>
      <c r="G272" s="134"/>
      <c r="H272" s="137"/>
      <c r="I272" s="140"/>
      <c r="J272" s="222" t="s">
        <v>95</v>
      </c>
      <c r="K272" s="223"/>
      <c r="L272" s="224"/>
      <c r="M272" s="137"/>
      <c r="N272" s="227" t="s">
        <v>95</v>
      </c>
      <c r="O272" s="228"/>
      <c r="P272" s="228"/>
      <c r="Q272" s="228"/>
      <c r="R272" s="228"/>
      <c r="S272" s="228"/>
      <c r="T272" s="229"/>
      <c r="U272" s="137"/>
      <c r="V272" s="137"/>
      <c r="W272" s="103"/>
      <c r="X272" s="246" t="s">
        <v>95</v>
      </c>
      <c r="Y272" s="246"/>
      <c r="Z272" s="246"/>
      <c r="AA272" s="246"/>
      <c r="AB272" s="246"/>
      <c r="AC272" s="246"/>
      <c r="AD272" s="246"/>
      <c r="AE272" s="246"/>
      <c r="AF272" s="246"/>
      <c r="AG272" s="246"/>
      <c r="AH272" s="246"/>
      <c r="AI272" s="246"/>
      <c r="AJ272" s="246"/>
      <c r="AK272" s="246"/>
      <c r="AL272" s="246"/>
      <c r="AM272" s="246"/>
      <c r="AN272" s="246"/>
      <c r="AO272" s="246"/>
      <c r="AP272" s="110"/>
      <c r="AQ272" s="131">
        <v>0</v>
      </c>
      <c r="AR272" s="103">
        <v>0</v>
      </c>
      <c r="AS272" s="103"/>
      <c r="AT272" s="56"/>
    </row>
    <row r="273" spans="2:46" s="96" customFormat="1" ht="5.0999999999999996" hidden="1" customHeight="1" thickBot="1" x14ac:dyDescent="0.25">
      <c r="C273" s="103"/>
      <c r="D273" s="103"/>
      <c r="E273" s="139"/>
      <c r="F273" s="135"/>
      <c r="G273" s="134"/>
      <c r="H273" s="137"/>
      <c r="I273" s="140"/>
      <c r="J273" s="135"/>
      <c r="K273" s="135"/>
      <c r="L273" s="135"/>
      <c r="M273" s="137"/>
      <c r="N273" s="135"/>
      <c r="O273" s="135"/>
      <c r="P273" s="135"/>
      <c r="Q273" s="137"/>
      <c r="R273" s="135"/>
      <c r="S273" s="135"/>
      <c r="T273" s="135"/>
      <c r="U273" s="137"/>
      <c r="V273" s="137"/>
      <c r="W273" s="103"/>
      <c r="X273" s="191" t="s">
        <v>95</v>
      </c>
      <c r="Y273" s="191"/>
      <c r="Z273" s="191"/>
      <c r="AA273" s="191"/>
      <c r="AB273" s="191"/>
      <c r="AC273" s="191"/>
      <c r="AD273" s="191"/>
      <c r="AE273" s="191"/>
      <c r="AF273" s="191"/>
      <c r="AG273" s="191"/>
      <c r="AH273" s="191"/>
      <c r="AI273" s="191"/>
      <c r="AJ273" s="191"/>
      <c r="AK273" s="191"/>
      <c r="AL273" s="191"/>
      <c r="AM273" s="191"/>
      <c r="AN273" s="191"/>
      <c r="AO273" s="191"/>
      <c r="AP273" s="110"/>
      <c r="AQ273" s="103"/>
      <c r="AR273" s="103"/>
      <c r="AS273" s="103"/>
      <c r="AT273" s="56"/>
    </row>
    <row r="274" spans="2:46" s="96" customFormat="1" ht="18" hidden="1" customHeight="1" thickBot="1" x14ac:dyDescent="0.25">
      <c r="B274" s="96">
        <v>26</v>
      </c>
      <c r="C274" s="103"/>
      <c r="D274" s="103"/>
      <c r="E274" s="139" t="s">
        <v>39</v>
      </c>
      <c r="F274" s="72"/>
      <c r="G274" s="134"/>
      <c r="H274" s="137"/>
      <c r="I274" s="140"/>
      <c r="J274" s="222" t="s">
        <v>95</v>
      </c>
      <c r="K274" s="223"/>
      <c r="L274" s="224"/>
      <c r="M274" s="137"/>
      <c r="N274" s="227" t="s">
        <v>95</v>
      </c>
      <c r="O274" s="228"/>
      <c r="P274" s="228"/>
      <c r="Q274" s="228"/>
      <c r="R274" s="228"/>
      <c r="S274" s="228"/>
      <c r="T274" s="229"/>
      <c r="U274" s="137"/>
      <c r="V274" s="137"/>
      <c r="W274" s="103"/>
      <c r="X274" s="246" t="s">
        <v>95</v>
      </c>
      <c r="Y274" s="246"/>
      <c r="Z274" s="246"/>
      <c r="AA274" s="246"/>
      <c r="AB274" s="246"/>
      <c r="AC274" s="246"/>
      <c r="AD274" s="246"/>
      <c r="AE274" s="246"/>
      <c r="AF274" s="246"/>
      <c r="AG274" s="246"/>
      <c r="AH274" s="246"/>
      <c r="AI274" s="246"/>
      <c r="AJ274" s="246"/>
      <c r="AK274" s="246"/>
      <c r="AL274" s="246"/>
      <c r="AM274" s="246"/>
      <c r="AN274" s="246"/>
      <c r="AO274" s="246"/>
      <c r="AP274" s="110"/>
      <c r="AQ274" s="131">
        <v>0</v>
      </c>
      <c r="AR274" s="103">
        <v>0</v>
      </c>
      <c r="AS274" s="103"/>
      <c r="AT274" s="56"/>
    </row>
    <row r="275" spans="2:46" s="96" customFormat="1" ht="15" hidden="1" x14ac:dyDescent="0.2">
      <c r="C275" s="103"/>
      <c r="D275" s="103"/>
      <c r="E275" s="134"/>
      <c r="F275" s="135"/>
      <c r="G275" s="134"/>
      <c r="H275" s="134"/>
      <c r="I275" s="136"/>
      <c r="J275" s="137"/>
      <c r="K275" s="137"/>
      <c r="L275" s="137"/>
      <c r="M275" s="137"/>
      <c r="N275" s="137"/>
      <c r="O275" s="137"/>
      <c r="P275" s="137"/>
      <c r="Q275" s="137"/>
      <c r="R275" s="137"/>
      <c r="S275" s="137"/>
      <c r="T275" s="137"/>
      <c r="U275" s="137"/>
      <c r="V275" s="137"/>
      <c r="W275" s="103"/>
      <c r="X275" s="191" t="s">
        <v>95</v>
      </c>
      <c r="Y275" s="191"/>
      <c r="Z275" s="191"/>
      <c r="AA275" s="191"/>
      <c r="AB275" s="191"/>
      <c r="AC275" s="191"/>
      <c r="AD275" s="191"/>
      <c r="AE275" s="191"/>
      <c r="AF275" s="191"/>
      <c r="AG275" s="191"/>
      <c r="AH275" s="191"/>
      <c r="AI275" s="191"/>
      <c r="AJ275" s="191"/>
      <c r="AK275" s="191"/>
      <c r="AL275" s="191"/>
      <c r="AM275" s="191"/>
      <c r="AN275" s="191"/>
      <c r="AO275" s="191"/>
      <c r="AQ275" s="103"/>
      <c r="AR275" s="103"/>
      <c r="AS275" s="103"/>
      <c r="AT275" s="56"/>
    </row>
    <row r="276" spans="2:46" s="96" customFormat="1" ht="15" hidden="1" x14ac:dyDescent="0.2">
      <c r="C276" s="124"/>
      <c r="D276" s="124"/>
      <c r="E276" s="128"/>
      <c r="F276" s="132"/>
      <c r="G276" s="128"/>
      <c r="H276" s="128"/>
      <c r="I276" s="133"/>
      <c r="J276" s="129"/>
      <c r="K276" s="129"/>
      <c r="L276" s="129"/>
      <c r="M276" s="129"/>
      <c r="N276" s="129"/>
      <c r="O276" s="129"/>
      <c r="P276" s="129"/>
      <c r="Q276" s="129"/>
      <c r="R276" s="129"/>
      <c r="S276" s="129"/>
      <c r="T276" s="129"/>
      <c r="U276" s="129"/>
      <c r="V276" s="129"/>
      <c r="W276" s="124"/>
      <c r="X276" s="191" t="s">
        <v>95</v>
      </c>
      <c r="Y276" s="191"/>
      <c r="Z276" s="191"/>
      <c r="AA276" s="191"/>
      <c r="AB276" s="191"/>
      <c r="AC276" s="191"/>
      <c r="AD276" s="191"/>
      <c r="AE276" s="191"/>
      <c r="AF276" s="191"/>
      <c r="AG276" s="191"/>
      <c r="AH276" s="191"/>
      <c r="AI276" s="191"/>
      <c r="AJ276" s="191"/>
      <c r="AK276" s="191"/>
      <c r="AL276" s="191"/>
      <c r="AM276" s="191"/>
      <c r="AN276" s="191"/>
      <c r="AO276" s="191"/>
      <c r="AQ276" s="103"/>
      <c r="AR276" s="103"/>
      <c r="AS276" s="103"/>
      <c r="AT276" s="56"/>
    </row>
    <row r="277" spans="2:46" s="96" customFormat="1" ht="18" hidden="1" customHeight="1" thickBot="1" x14ac:dyDescent="0.25">
      <c r="B277" s="96">
        <v>27</v>
      </c>
      <c r="C277" s="124"/>
      <c r="D277" s="125" t="s">
        <v>85</v>
      </c>
      <c r="E277" s="126" t="s">
        <v>37</v>
      </c>
      <c r="F277" s="72"/>
      <c r="G277" s="124"/>
      <c r="H277" s="184"/>
      <c r="I277" s="127"/>
      <c r="J277" s="222" t="s">
        <v>95</v>
      </c>
      <c r="K277" s="223"/>
      <c r="L277" s="224"/>
      <c r="M277" s="129"/>
      <c r="N277" s="227" t="s">
        <v>95</v>
      </c>
      <c r="O277" s="228"/>
      <c r="P277" s="228"/>
      <c r="Q277" s="228"/>
      <c r="R277" s="228"/>
      <c r="S277" s="228"/>
      <c r="T277" s="229"/>
      <c r="U277" s="129"/>
      <c r="V277" s="129"/>
      <c r="W277" s="124"/>
      <c r="X277" s="246" t="s">
        <v>95</v>
      </c>
      <c r="Y277" s="246"/>
      <c r="Z277" s="246"/>
      <c r="AA277" s="246"/>
      <c r="AB277" s="246"/>
      <c r="AC277" s="246"/>
      <c r="AD277" s="246"/>
      <c r="AE277" s="246"/>
      <c r="AF277" s="246"/>
      <c r="AG277" s="246"/>
      <c r="AH277" s="246"/>
      <c r="AI277" s="246"/>
      <c r="AJ277" s="246"/>
      <c r="AK277" s="246"/>
      <c r="AL277" s="246"/>
      <c r="AM277" s="246"/>
      <c r="AN277" s="246"/>
      <c r="AO277" s="246"/>
      <c r="AQ277" s="131">
        <v>0</v>
      </c>
      <c r="AR277" s="103">
        <v>0</v>
      </c>
      <c r="AS277" s="103"/>
      <c r="AT277" s="56"/>
    </row>
    <row r="278" spans="2:46" s="96" customFormat="1" ht="5.0999999999999996" hidden="1" customHeight="1" thickBot="1" x14ac:dyDescent="0.25">
      <c r="C278" s="124"/>
      <c r="D278" s="124"/>
      <c r="E278" s="128"/>
      <c r="F278" s="129"/>
      <c r="G278" s="128"/>
      <c r="H278" s="184"/>
      <c r="I278" s="127"/>
      <c r="J278" s="129"/>
      <c r="K278" s="129"/>
      <c r="L278" s="129"/>
      <c r="M278" s="129"/>
      <c r="N278" s="129"/>
      <c r="O278" s="129"/>
      <c r="P278" s="129"/>
      <c r="Q278" s="129"/>
      <c r="R278" s="129"/>
      <c r="S278" s="129"/>
      <c r="T278" s="129"/>
      <c r="U278" s="129"/>
      <c r="V278" s="129"/>
      <c r="W278" s="124"/>
      <c r="X278" s="191" t="s">
        <v>95</v>
      </c>
      <c r="Y278" s="191"/>
      <c r="Z278" s="191"/>
      <c r="AA278" s="191"/>
      <c r="AB278" s="191"/>
      <c r="AC278" s="191"/>
      <c r="AD278" s="191"/>
      <c r="AE278" s="191"/>
      <c r="AF278" s="191"/>
      <c r="AG278" s="191"/>
      <c r="AH278" s="191"/>
      <c r="AI278" s="191"/>
      <c r="AJ278" s="191"/>
      <c r="AK278" s="191"/>
      <c r="AL278" s="191"/>
      <c r="AM278" s="191"/>
      <c r="AN278" s="191"/>
      <c r="AO278" s="191"/>
      <c r="AP278" s="110"/>
      <c r="AQ278" s="103"/>
      <c r="AR278" s="103"/>
      <c r="AS278" s="103"/>
      <c r="AT278" s="56"/>
    </row>
    <row r="279" spans="2:46" s="96" customFormat="1" ht="18" hidden="1" customHeight="1" thickBot="1" x14ac:dyDescent="0.25">
      <c r="B279" s="96">
        <v>27</v>
      </c>
      <c r="C279" s="124"/>
      <c r="D279" s="124"/>
      <c r="E279" s="126" t="s">
        <v>38</v>
      </c>
      <c r="F279" s="72"/>
      <c r="G279" s="128"/>
      <c r="H279" s="184"/>
      <c r="I279" s="127"/>
      <c r="J279" s="222" t="s">
        <v>95</v>
      </c>
      <c r="K279" s="223"/>
      <c r="L279" s="224"/>
      <c r="M279" s="129"/>
      <c r="N279" s="227" t="s">
        <v>95</v>
      </c>
      <c r="O279" s="228"/>
      <c r="P279" s="228"/>
      <c r="Q279" s="228"/>
      <c r="R279" s="228"/>
      <c r="S279" s="228"/>
      <c r="T279" s="229"/>
      <c r="U279" s="129"/>
      <c r="V279" s="129"/>
      <c r="W279" s="124"/>
      <c r="X279" s="246" t="s">
        <v>95</v>
      </c>
      <c r="Y279" s="246"/>
      <c r="Z279" s="246"/>
      <c r="AA279" s="246"/>
      <c r="AB279" s="246"/>
      <c r="AC279" s="246"/>
      <c r="AD279" s="246"/>
      <c r="AE279" s="246"/>
      <c r="AF279" s="246"/>
      <c r="AG279" s="246"/>
      <c r="AH279" s="246"/>
      <c r="AI279" s="246"/>
      <c r="AJ279" s="246"/>
      <c r="AK279" s="246"/>
      <c r="AL279" s="246"/>
      <c r="AM279" s="246"/>
      <c r="AN279" s="246"/>
      <c r="AO279" s="246"/>
      <c r="AP279" s="110"/>
      <c r="AQ279" s="131">
        <v>0</v>
      </c>
      <c r="AR279" s="103">
        <v>0</v>
      </c>
      <c r="AS279" s="103"/>
      <c r="AT279" s="56"/>
    </row>
    <row r="280" spans="2:46" s="96" customFormat="1" ht="5.0999999999999996" hidden="1" customHeight="1" thickBot="1" x14ac:dyDescent="0.25">
      <c r="C280" s="124"/>
      <c r="D280" s="124"/>
      <c r="E280" s="126"/>
      <c r="F280" s="132"/>
      <c r="G280" s="128"/>
      <c r="H280" s="184"/>
      <c r="I280" s="127"/>
      <c r="J280" s="132"/>
      <c r="K280" s="132"/>
      <c r="L280" s="132"/>
      <c r="M280" s="129"/>
      <c r="N280" s="132"/>
      <c r="O280" s="132"/>
      <c r="P280" s="132"/>
      <c r="Q280" s="129"/>
      <c r="R280" s="132"/>
      <c r="S280" s="132"/>
      <c r="T280" s="132"/>
      <c r="U280" s="129"/>
      <c r="V280" s="129"/>
      <c r="W280" s="124"/>
      <c r="X280" s="191" t="s">
        <v>95</v>
      </c>
      <c r="Y280" s="191"/>
      <c r="Z280" s="191"/>
      <c r="AA280" s="191"/>
      <c r="AB280" s="191"/>
      <c r="AC280" s="191"/>
      <c r="AD280" s="191"/>
      <c r="AE280" s="191"/>
      <c r="AF280" s="191"/>
      <c r="AG280" s="191"/>
      <c r="AH280" s="191"/>
      <c r="AI280" s="191"/>
      <c r="AJ280" s="191"/>
      <c r="AK280" s="191"/>
      <c r="AL280" s="191"/>
      <c r="AM280" s="191"/>
      <c r="AN280" s="191"/>
      <c r="AO280" s="191"/>
      <c r="AP280" s="110"/>
      <c r="AQ280" s="103"/>
      <c r="AR280" s="103"/>
      <c r="AS280" s="103"/>
      <c r="AT280" s="56"/>
    </row>
    <row r="281" spans="2:46" s="96" customFormat="1" ht="18" hidden="1" customHeight="1" thickBot="1" x14ac:dyDescent="0.25">
      <c r="B281" s="96">
        <v>27</v>
      </c>
      <c r="C281" s="124"/>
      <c r="D281" s="124"/>
      <c r="E281" s="126" t="s">
        <v>39</v>
      </c>
      <c r="F281" s="72"/>
      <c r="G281" s="128"/>
      <c r="H281" s="184"/>
      <c r="I281" s="127"/>
      <c r="J281" s="222" t="s">
        <v>95</v>
      </c>
      <c r="K281" s="223"/>
      <c r="L281" s="224"/>
      <c r="M281" s="129"/>
      <c r="N281" s="227" t="s">
        <v>95</v>
      </c>
      <c r="O281" s="228"/>
      <c r="P281" s="228"/>
      <c r="Q281" s="228"/>
      <c r="R281" s="228"/>
      <c r="S281" s="228"/>
      <c r="T281" s="229"/>
      <c r="U281" s="129"/>
      <c r="V281" s="129"/>
      <c r="W281" s="124"/>
      <c r="X281" s="246" t="s">
        <v>95</v>
      </c>
      <c r="Y281" s="246"/>
      <c r="Z281" s="246"/>
      <c r="AA281" s="246"/>
      <c r="AB281" s="246"/>
      <c r="AC281" s="246"/>
      <c r="AD281" s="246"/>
      <c r="AE281" s="246"/>
      <c r="AF281" s="246"/>
      <c r="AG281" s="246"/>
      <c r="AH281" s="246"/>
      <c r="AI281" s="246"/>
      <c r="AJ281" s="246"/>
      <c r="AK281" s="246"/>
      <c r="AL281" s="246"/>
      <c r="AM281" s="246"/>
      <c r="AN281" s="246"/>
      <c r="AO281" s="246"/>
      <c r="AP281" s="110"/>
      <c r="AQ281" s="131">
        <v>0</v>
      </c>
      <c r="AR281" s="103">
        <v>0</v>
      </c>
      <c r="AS281" s="103"/>
      <c r="AT281" s="56"/>
    </row>
    <row r="282" spans="2:46" s="96" customFormat="1" ht="15" hidden="1" x14ac:dyDescent="0.2">
      <c r="C282" s="124"/>
      <c r="D282" s="124"/>
      <c r="E282" s="128"/>
      <c r="F282" s="132"/>
      <c r="G282" s="128"/>
      <c r="H282" s="128"/>
      <c r="I282" s="133"/>
      <c r="J282" s="129"/>
      <c r="K282" s="129"/>
      <c r="L282" s="129"/>
      <c r="M282" s="129"/>
      <c r="N282" s="129"/>
      <c r="O282" s="129"/>
      <c r="P282" s="129"/>
      <c r="Q282" s="129"/>
      <c r="R282" s="129"/>
      <c r="S282" s="129"/>
      <c r="T282" s="129"/>
      <c r="U282" s="129"/>
      <c r="V282" s="129"/>
      <c r="W282" s="124"/>
      <c r="X282" s="191" t="s">
        <v>95</v>
      </c>
      <c r="Y282" s="191"/>
      <c r="Z282" s="191"/>
      <c r="AA282" s="191"/>
      <c r="AB282" s="191"/>
      <c r="AC282" s="191"/>
      <c r="AD282" s="191"/>
      <c r="AE282" s="191"/>
      <c r="AF282" s="191"/>
      <c r="AG282" s="191"/>
      <c r="AH282" s="191"/>
      <c r="AI282" s="191"/>
      <c r="AJ282" s="191"/>
      <c r="AK282" s="191"/>
      <c r="AL282" s="191"/>
      <c r="AM282" s="191"/>
      <c r="AN282" s="191"/>
      <c r="AO282" s="191"/>
      <c r="AQ282" s="103"/>
      <c r="AR282" s="103"/>
      <c r="AS282" s="103"/>
      <c r="AT282" s="56"/>
    </row>
    <row r="283" spans="2:46" s="96" customFormat="1" ht="15" hidden="1" x14ac:dyDescent="0.2">
      <c r="C283" s="103"/>
      <c r="D283" s="103"/>
      <c r="E283" s="134"/>
      <c r="F283" s="135"/>
      <c r="G283" s="134"/>
      <c r="H283" s="134"/>
      <c r="I283" s="136"/>
      <c r="J283" s="137"/>
      <c r="K283" s="137"/>
      <c r="L283" s="137"/>
      <c r="M283" s="137"/>
      <c r="N283" s="137"/>
      <c r="O283" s="137"/>
      <c r="P283" s="137"/>
      <c r="Q283" s="137"/>
      <c r="R283" s="137"/>
      <c r="S283" s="137"/>
      <c r="T283" s="137"/>
      <c r="U283" s="137"/>
      <c r="V283" s="137"/>
      <c r="W283" s="103"/>
      <c r="X283" s="191" t="s">
        <v>95</v>
      </c>
      <c r="Y283" s="191"/>
      <c r="Z283" s="191"/>
      <c r="AA283" s="191"/>
      <c r="AB283" s="191"/>
      <c r="AC283" s="191"/>
      <c r="AD283" s="191"/>
      <c r="AE283" s="191"/>
      <c r="AF283" s="191"/>
      <c r="AG283" s="191"/>
      <c r="AH283" s="191"/>
      <c r="AI283" s="191"/>
      <c r="AJ283" s="191"/>
      <c r="AK283" s="191"/>
      <c r="AL283" s="191"/>
      <c r="AM283" s="191"/>
      <c r="AN283" s="191"/>
      <c r="AO283" s="191"/>
      <c r="AQ283" s="103"/>
      <c r="AR283" s="103"/>
      <c r="AS283" s="103"/>
      <c r="AT283" s="56"/>
    </row>
    <row r="284" spans="2:46" s="96" customFormat="1" ht="18" hidden="1" customHeight="1" thickBot="1" x14ac:dyDescent="0.25">
      <c r="B284" s="96">
        <v>28</v>
      </c>
      <c r="C284" s="103"/>
      <c r="D284" s="138" t="s">
        <v>86</v>
      </c>
      <c r="E284" s="139" t="s">
        <v>37</v>
      </c>
      <c r="F284" s="72"/>
      <c r="G284" s="103"/>
      <c r="H284" s="137"/>
      <c r="I284" s="140"/>
      <c r="J284" s="222" t="s">
        <v>95</v>
      </c>
      <c r="K284" s="223"/>
      <c r="L284" s="224"/>
      <c r="M284" s="137"/>
      <c r="N284" s="227" t="s">
        <v>95</v>
      </c>
      <c r="O284" s="228"/>
      <c r="P284" s="228"/>
      <c r="Q284" s="228"/>
      <c r="R284" s="228"/>
      <c r="S284" s="228"/>
      <c r="T284" s="229"/>
      <c r="U284" s="137"/>
      <c r="V284" s="137"/>
      <c r="W284" s="103"/>
      <c r="X284" s="246" t="s">
        <v>95</v>
      </c>
      <c r="Y284" s="246"/>
      <c r="Z284" s="246"/>
      <c r="AA284" s="246"/>
      <c r="AB284" s="246"/>
      <c r="AC284" s="246"/>
      <c r="AD284" s="246"/>
      <c r="AE284" s="246"/>
      <c r="AF284" s="246"/>
      <c r="AG284" s="246"/>
      <c r="AH284" s="246"/>
      <c r="AI284" s="246"/>
      <c r="AJ284" s="246"/>
      <c r="AK284" s="246"/>
      <c r="AL284" s="246"/>
      <c r="AM284" s="246"/>
      <c r="AN284" s="246"/>
      <c r="AO284" s="246"/>
      <c r="AQ284" s="131">
        <v>0</v>
      </c>
      <c r="AR284" s="103">
        <v>0</v>
      </c>
      <c r="AS284" s="103"/>
      <c r="AT284" s="56"/>
    </row>
    <row r="285" spans="2:46" s="96" customFormat="1" ht="5.0999999999999996" hidden="1" customHeight="1" thickBot="1" x14ac:dyDescent="0.25">
      <c r="C285" s="103"/>
      <c r="D285" s="103"/>
      <c r="E285" s="134"/>
      <c r="F285" s="137"/>
      <c r="G285" s="134"/>
      <c r="H285" s="137"/>
      <c r="I285" s="140"/>
      <c r="J285" s="137"/>
      <c r="K285" s="137"/>
      <c r="L285" s="137"/>
      <c r="M285" s="137"/>
      <c r="N285" s="137"/>
      <c r="O285" s="137"/>
      <c r="P285" s="137"/>
      <c r="Q285" s="137"/>
      <c r="R285" s="137"/>
      <c r="S285" s="137"/>
      <c r="T285" s="137"/>
      <c r="U285" s="137"/>
      <c r="V285" s="137"/>
      <c r="W285" s="103"/>
      <c r="X285" s="191" t="s">
        <v>95</v>
      </c>
      <c r="Y285" s="191"/>
      <c r="Z285" s="191"/>
      <c r="AA285" s="191"/>
      <c r="AB285" s="191"/>
      <c r="AC285" s="191"/>
      <c r="AD285" s="191"/>
      <c r="AE285" s="191"/>
      <c r="AF285" s="191"/>
      <c r="AG285" s="191"/>
      <c r="AH285" s="191"/>
      <c r="AI285" s="191"/>
      <c r="AJ285" s="191"/>
      <c r="AK285" s="191"/>
      <c r="AL285" s="191"/>
      <c r="AM285" s="191"/>
      <c r="AN285" s="191"/>
      <c r="AO285" s="191"/>
      <c r="AP285" s="110"/>
      <c r="AQ285" s="103"/>
      <c r="AR285" s="103"/>
      <c r="AS285" s="103"/>
      <c r="AT285" s="56"/>
    </row>
    <row r="286" spans="2:46" s="96" customFormat="1" ht="18" hidden="1" customHeight="1" thickBot="1" x14ac:dyDescent="0.25">
      <c r="B286" s="96">
        <v>28</v>
      </c>
      <c r="C286" s="103"/>
      <c r="D286" s="103"/>
      <c r="E286" s="139" t="s">
        <v>38</v>
      </c>
      <c r="F286" s="72"/>
      <c r="G286" s="134"/>
      <c r="H286" s="137"/>
      <c r="I286" s="140"/>
      <c r="J286" s="222" t="s">
        <v>95</v>
      </c>
      <c r="K286" s="223"/>
      <c r="L286" s="224"/>
      <c r="M286" s="137"/>
      <c r="N286" s="227" t="s">
        <v>95</v>
      </c>
      <c r="O286" s="228"/>
      <c r="P286" s="228"/>
      <c r="Q286" s="228"/>
      <c r="R286" s="228"/>
      <c r="S286" s="228"/>
      <c r="T286" s="229"/>
      <c r="U286" s="137"/>
      <c r="V286" s="137"/>
      <c r="W286" s="103"/>
      <c r="X286" s="246" t="s">
        <v>95</v>
      </c>
      <c r="Y286" s="246"/>
      <c r="Z286" s="246"/>
      <c r="AA286" s="246"/>
      <c r="AB286" s="246"/>
      <c r="AC286" s="246"/>
      <c r="AD286" s="246"/>
      <c r="AE286" s="246"/>
      <c r="AF286" s="246"/>
      <c r="AG286" s="246"/>
      <c r="AH286" s="246"/>
      <c r="AI286" s="246"/>
      <c r="AJ286" s="246"/>
      <c r="AK286" s="246"/>
      <c r="AL286" s="246"/>
      <c r="AM286" s="246"/>
      <c r="AN286" s="246"/>
      <c r="AO286" s="246"/>
      <c r="AP286" s="110"/>
      <c r="AQ286" s="131">
        <v>0</v>
      </c>
      <c r="AR286" s="103">
        <v>0</v>
      </c>
      <c r="AS286" s="103"/>
      <c r="AT286" s="56"/>
    </row>
    <row r="287" spans="2:46" s="96" customFormat="1" ht="5.0999999999999996" hidden="1" customHeight="1" thickBot="1" x14ac:dyDescent="0.25">
      <c r="C287" s="103"/>
      <c r="D287" s="103"/>
      <c r="E287" s="139"/>
      <c r="F287" s="135"/>
      <c r="G287" s="134"/>
      <c r="H287" s="137"/>
      <c r="I287" s="140"/>
      <c r="J287" s="135"/>
      <c r="K287" s="135"/>
      <c r="L287" s="135"/>
      <c r="M287" s="137"/>
      <c r="N287" s="135"/>
      <c r="O287" s="135"/>
      <c r="P287" s="135"/>
      <c r="Q287" s="137"/>
      <c r="R287" s="135"/>
      <c r="S287" s="135"/>
      <c r="T287" s="135"/>
      <c r="U287" s="137"/>
      <c r="V287" s="137"/>
      <c r="W287" s="103"/>
      <c r="X287" s="191" t="s">
        <v>95</v>
      </c>
      <c r="Y287" s="191"/>
      <c r="Z287" s="191"/>
      <c r="AA287" s="191"/>
      <c r="AB287" s="191"/>
      <c r="AC287" s="191"/>
      <c r="AD287" s="191"/>
      <c r="AE287" s="191"/>
      <c r="AF287" s="191"/>
      <c r="AG287" s="191"/>
      <c r="AH287" s="191"/>
      <c r="AI287" s="191"/>
      <c r="AJ287" s="191"/>
      <c r="AK287" s="191"/>
      <c r="AL287" s="191"/>
      <c r="AM287" s="191"/>
      <c r="AN287" s="191"/>
      <c r="AO287" s="191"/>
      <c r="AP287" s="110"/>
      <c r="AQ287" s="103"/>
      <c r="AR287" s="103"/>
      <c r="AS287" s="103"/>
      <c r="AT287" s="56"/>
    </row>
    <row r="288" spans="2:46" s="96" customFormat="1" ht="18" hidden="1" customHeight="1" thickBot="1" x14ac:dyDescent="0.25">
      <c r="B288" s="96">
        <v>28</v>
      </c>
      <c r="C288" s="103"/>
      <c r="D288" s="103"/>
      <c r="E288" s="139" t="s">
        <v>39</v>
      </c>
      <c r="F288" s="72"/>
      <c r="G288" s="134"/>
      <c r="H288" s="137"/>
      <c r="I288" s="140"/>
      <c r="J288" s="222" t="s">
        <v>95</v>
      </c>
      <c r="K288" s="223"/>
      <c r="L288" s="224"/>
      <c r="M288" s="137"/>
      <c r="N288" s="227" t="s">
        <v>95</v>
      </c>
      <c r="O288" s="228"/>
      <c r="P288" s="228"/>
      <c r="Q288" s="228"/>
      <c r="R288" s="228"/>
      <c r="S288" s="228"/>
      <c r="T288" s="229"/>
      <c r="U288" s="137"/>
      <c r="V288" s="137"/>
      <c r="W288" s="103"/>
      <c r="X288" s="246" t="s">
        <v>95</v>
      </c>
      <c r="Y288" s="246"/>
      <c r="Z288" s="246"/>
      <c r="AA288" s="246"/>
      <c r="AB288" s="246"/>
      <c r="AC288" s="246"/>
      <c r="AD288" s="246"/>
      <c r="AE288" s="246"/>
      <c r="AF288" s="246"/>
      <c r="AG288" s="246"/>
      <c r="AH288" s="246"/>
      <c r="AI288" s="246"/>
      <c r="AJ288" s="246"/>
      <c r="AK288" s="246"/>
      <c r="AL288" s="246"/>
      <c r="AM288" s="246"/>
      <c r="AN288" s="246"/>
      <c r="AO288" s="246"/>
      <c r="AP288" s="110"/>
      <c r="AQ288" s="131">
        <v>0</v>
      </c>
      <c r="AR288" s="103">
        <v>0</v>
      </c>
      <c r="AS288" s="103"/>
      <c r="AT288" s="56"/>
    </row>
    <row r="289" spans="2:46" s="96" customFormat="1" ht="15" hidden="1" x14ac:dyDescent="0.2">
      <c r="C289" s="103"/>
      <c r="D289" s="103"/>
      <c r="E289" s="134"/>
      <c r="F289" s="135"/>
      <c r="G289" s="134"/>
      <c r="H289" s="134"/>
      <c r="I289" s="136"/>
      <c r="J289" s="137"/>
      <c r="K289" s="137"/>
      <c r="L289" s="137"/>
      <c r="M289" s="137"/>
      <c r="N289" s="137"/>
      <c r="O289" s="137"/>
      <c r="P289" s="137"/>
      <c r="Q289" s="137"/>
      <c r="R289" s="137"/>
      <c r="S289" s="137"/>
      <c r="T289" s="137"/>
      <c r="U289" s="137"/>
      <c r="V289" s="137"/>
      <c r="W289" s="103"/>
      <c r="X289" s="191" t="s">
        <v>95</v>
      </c>
      <c r="Y289" s="191"/>
      <c r="Z289" s="191"/>
      <c r="AA289" s="191"/>
      <c r="AB289" s="191"/>
      <c r="AC289" s="191"/>
      <c r="AD289" s="191"/>
      <c r="AE289" s="191"/>
      <c r="AF289" s="191"/>
      <c r="AG289" s="191"/>
      <c r="AH289" s="191"/>
      <c r="AI289" s="191"/>
      <c r="AJ289" s="191"/>
      <c r="AK289" s="191"/>
      <c r="AL289" s="191"/>
      <c r="AM289" s="191"/>
      <c r="AN289" s="191"/>
      <c r="AO289" s="191"/>
      <c r="AQ289" s="103"/>
      <c r="AR289" s="103"/>
      <c r="AS289" s="103"/>
      <c r="AT289" s="56"/>
    </row>
    <row r="290" spans="2:46" s="96" customFormat="1" ht="15" hidden="1" x14ac:dyDescent="0.2">
      <c r="C290" s="124"/>
      <c r="D290" s="124"/>
      <c r="E290" s="128"/>
      <c r="F290" s="132"/>
      <c r="G290" s="128"/>
      <c r="H290" s="128"/>
      <c r="I290" s="133"/>
      <c r="J290" s="129"/>
      <c r="K290" s="129"/>
      <c r="L290" s="129"/>
      <c r="M290" s="129"/>
      <c r="N290" s="129"/>
      <c r="O290" s="129"/>
      <c r="P290" s="129"/>
      <c r="Q290" s="129"/>
      <c r="R290" s="129"/>
      <c r="S290" s="129"/>
      <c r="T290" s="129"/>
      <c r="U290" s="129"/>
      <c r="V290" s="129"/>
      <c r="W290" s="124"/>
      <c r="X290" s="191" t="s">
        <v>95</v>
      </c>
      <c r="Y290" s="191"/>
      <c r="Z290" s="191"/>
      <c r="AA290" s="191"/>
      <c r="AB290" s="191"/>
      <c r="AC290" s="191"/>
      <c r="AD290" s="191"/>
      <c r="AE290" s="191"/>
      <c r="AF290" s="191"/>
      <c r="AG290" s="191"/>
      <c r="AH290" s="191"/>
      <c r="AI290" s="191"/>
      <c r="AJ290" s="191"/>
      <c r="AK290" s="191"/>
      <c r="AL290" s="191"/>
      <c r="AM290" s="191"/>
      <c r="AN290" s="191"/>
      <c r="AO290" s="191"/>
      <c r="AQ290" s="103"/>
      <c r="AR290" s="103"/>
      <c r="AS290" s="103"/>
      <c r="AT290" s="56"/>
    </row>
    <row r="291" spans="2:46" s="96" customFormat="1" ht="18" hidden="1" customHeight="1" thickBot="1" x14ac:dyDescent="0.25">
      <c r="B291" s="96">
        <v>29</v>
      </c>
      <c r="C291" s="124"/>
      <c r="D291" s="125" t="s">
        <v>87</v>
      </c>
      <c r="E291" s="126" t="s">
        <v>37</v>
      </c>
      <c r="F291" s="72"/>
      <c r="G291" s="124"/>
      <c r="H291" s="184"/>
      <c r="I291" s="127"/>
      <c r="J291" s="222" t="s">
        <v>95</v>
      </c>
      <c r="K291" s="223"/>
      <c r="L291" s="224"/>
      <c r="M291" s="129"/>
      <c r="N291" s="227" t="s">
        <v>95</v>
      </c>
      <c r="O291" s="228"/>
      <c r="P291" s="228"/>
      <c r="Q291" s="228"/>
      <c r="R291" s="228"/>
      <c r="S291" s="228"/>
      <c r="T291" s="229"/>
      <c r="U291" s="129"/>
      <c r="V291" s="129"/>
      <c r="W291" s="124"/>
      <c r="X291" s="246" t="s">
        <v>95</v>
      </c>
      <c r="Y291" s="246"/>
      <c r="Z291" s="246"/>
      <c r="AA291" s="246"/>
      <c r="AB291" s="246"/>
      <c r="AC291" s="246"/>
      <c r="AD291" s="246"/>
      <c r="AE291" s="246"/>
      <c r="AF291" s="246"/>
      <c r="AG291" s="246"/>
      <c r="AH291" s="246"/>
      <c r="AI291" s="246"/>
      <c r="AJ291" s="246"/>
      <c r="AK291" s="246"/>
      <c r="AL291" s="246"/>
      <c r="AM291" s="246"/>
      <c r="AN291" s="246"/>
      <c r="AO291" s="246"/>
      <c r="AQ291" s="131">
        <v>0</v>
      </c>
      <c r="AR291" s="103">
        <v>0</v>
      </c>
      <c r="AS291" s="103"/>
      <c r="AT291" s="56"/>
    </row>
    <row r="292" spans="2:46" s="96" customFormat="1" ht="5.0999999999999996" hidden="1" customHeight="1" thickBot="1" x14ac:dyDescent="0.25">
      <c r="C292" s="124"/>
      <c r="D292" s="124"/>
      <c r="E292" s="126"/>
      <c r="F292" s="129"/>
      <c r="G292" s="128"/>
      <c r="H292" s="184"/>
      <c r="I292" s="127"/>
      <c r="J292" s="129"/>
      <c r="K292" s="129"/>
      <c r="L292" s="129"/>
      <c r="M292" s="129"/>
      <c r="N292" s="129"/>
      <c r="O292" s="129"/>
      <c r="P292" s="129"/>
      <c r="Q292" s="129"/>
      <c r="R292" s="129"/>
      <c r="S292" s="129"/>
      <c r="T292" s="129"/>
      <c r="U292" s="129"/>
      <c r="V292" s="129"/>
      <c r="W292" s="124"/>
      <c r="X292" s="191" t="s">
        <v>95</v>
      </c>
      <c r="Y292" s="191"/>
      <c r="Z292" s="191"/>
      <c r="AA292" s="191"/>
      <c r="AB292" s="191"/>
      <c r="AC292" s="191"/>
      <c r="AD292" s="191"/>
      <c r="AE292" s="191"/>
      <c r="AF292" s="191"/>
      <c r="AG292" s="191"/>
      <c r="AH292" s="191"/>
      <c r="AI292" s="191"/>
      <c r="AJ292" s="191"/>
      <c r="AK292" s="191"/>
      <c r="AL292" s="191"/>
      <c r="AM292" s="191"/>
      <c r="AN292" s="191"/>
      <c r="AO292" s="191"/>
      <c r="AP292" s="110"/>
      <c r="AQ292" s="103"/>
      <c r="AR292" s="103"/>
      <c r="AS292" s="103"/>
      <c r="AT292" s="56"/>
    </row>
    <row r="293" spans="2:46" s="96" customFormat="1" ht="18" hidden="1" customHeight="1" thickBot="1" x14ac:dyDescent="0.25">
      <c r="B293" s="96">
        <v>29</v>
      </c>
      <c r="C293" s="124"/>
      <c r="D293" s="124"/>
      <c r="E293" s="126" t="s">
        <v>38</v>
      </c>
      <c r="F293" s="72"/>
      <c r="G293" s="128"/>
      <c r="H293" s="184"/>
      <c r="I293" s="127"/>
      <c r="J293" s="222" t="s">
        <v>95</v>
      </c>
      <c r="K293" s="223"/>
      <c r="L293" s="224"/>
      <c r="M293" s="129"/>
      <c r="N293" s="227" t="s">
        <v>95</v>
      </c>
      <c r="O293" s="228"/>
      <c r="P293" s="228"/>
      <c r="Q293" s="228"/>
      <c r="R293" s="228"/>
      <c r="S293" s="228"/>
      <c r="T293" s="229"/>
      <c r="U293" s="129"/>
      <c r="V293" s="129"/>
      <c r="W293" s="124"/>
      <c r="X293" s="246" t="s">
        <v>95</v>
      </c>
      <c r="Y293" s="246"/>
      <c r="Z293" s="246"/>
      <c r="AA293" s="246"/>
      <c r="AB293" s="246"/>
      <c r="AC293" s="246"/>
      <c r="AD293" s="246"/>
      <c r="AE293" s="246"/>
      <c r="AF293" s="246"/>
      <c r="AG293" s="246"/>
      <c r="AH293" s="246"/>
      <c r="AI293" s="246"/>
      <c r="AJ293" s="246"/>
      <c r="AK293" s="246"/>
      <c r="AL293" s="246"/>
      <c r="AM293" s="246"/>
      <c r="AN293" s="246"/>
      <c r="AO293" s="246"/>
      <c r="AP293" s="110"/>
      <c r="AQ293" s="131">
        <v>0</v>
      </c>
      <c r="AR293" s="103">
        <v>0</v>
      </c>
      <c r="AS293" s="103"/>
      <c r="AT293" s="56"/>
    </row>
    <row r="294" spans="2:46" s="96" customFormat="1" ht="5.0999999999999996" hidden="1" customHeight="1" thickBot="1" x14ac:dyDescent="0.25">
      <c r="C294" s="124"/>
      <c r="D294" s="124"/>
      <c r="E294" s="126"/>
      <c r="F294" s="132"/>
      <c r="G294" s="128"/>
      <c r="H294" s="184"/>
      <c r="I294" s="127"/>
      <c r="J294" s="132"/>
      <c r="K294" s="132"/>
      <c r="L294" s="132"/>
      <c r="M294" s="129"/>
      <c r="N294" s="132"/>
      <c r="O294" s="132"/>
      <c r="P294" s="132"/>
      <c r="Q294" s="129"/>
      <c r="R294" s="132"/>
      <c r="S294" s="132"/>
      <c r="T294" s="132"/>
      <c r="U294" s="129"/>
      <c r="V294" s="129"/>
      <c r="W294" s="124"/>
      <c r="X294" s="191" t="s">
        <v>95</v>
      </c>
      <c r="Y294" s="191"/>
      <c r="Z294" s="191"/>
      <c r="AA294" s="191"/>
      <c r="AB294" s="191"/>
      <c r="AC294" s="191"/>
      <c r="AD294" s="191"/>
      <c r="AE294" s="191"/>
      <c r="AF294" s="191"/>
      <c r="AG294" s="191"/>
      <c r="AH294" s="191"/>
      <c r="AI294" s="191"/>
      <c r="AJ294" s="191"/>
      <c r="AK294" s="191"/>
      <c r="AL294" s="191"/>
      <c r="AM294" s="191"/>
      <c r="AN294" s="191"/>
      <c r="AO294" s="191"/>
      <c r="AP294" s="110"/>
      <c r="AQ294" s="103"/>
      <c r="AR294" s="103"/>
      <c r="AS294" s="103"/>
      <c r="AT294" s="56"/>
    </row>
    <row r="295" spans="2:46" s="96" customFormat="1" ht="18" hidden="1" customHeight="1" thickBot="1" x14ac:dyDescent="0.25">
      <c r="B295" s="96">
        <v>29</v>
      </c>
      <c r="C295" s="124"/>
      <c r="D295" s="124"/>
      <c r="E295" s="126" t="s">
        <v>39</v>
      </c>
      <c r="F295" s="72"/>
      <c r="G295" s="128"/>
      <c r="H295" s="184"/>
      <c r="I295" s="127"/>
      <c r="J295" s="222" t="s">
        <v>95</v>
      </c>
      <c r="K295" s="223"/>
      <c r="L295" s="224"/>
      <c r="M295" s="129"/>
      <c r="N295" s="227" t="s">
        <v>95</v>
      </c>
      <c r="O295" s="228"/>
      <c r="P295" s="228"/>
      <c r="Q295" s="228"/>
      <c r="R295" s="228"/>
      <c r="S295" s="228"/>
      <c r="T295" s="229"/>
      <c r="U295" s="129"/>
      <c r="V295" s="129"/>
      <c r="W295" s="124"/>
      <c r="X295" s="246" t="s">
        <v>95</v>
      </c>
      <c r="Y295" s="246"/>
      <c r="Z295" s="246"/>
      <c r="AA295" s="246"/>
      <c r="AB295" s="246"/>
      <c r="AC295" s="246"/>
      <c r="AD295" s="246"/>
      <c r="AE295" s="246"/>
      <c r="AF295" s="246"/>
      <c r="AG295" s="246"/>
      <c r="AH295" s="246"/>
      <c r="AI295" s="246"/>
      <c r="AJ295" s="246"/>
      <c r="AK295" s="246"/>
      <c r="AL295" s="246"/>
      <c r="AM295" s="246"/>
      <c r="AN295" s="246"/>
      <c r="AO295" s="246"/>
      <c r="AP295" s="110"/>
      <c r="AQ295" s="131">
        <v>0</v>
      </c>
      <c r="AR295" s="103">
        <v>0</v>
      </c>
      <c r="AS295" s="103"/>
      <c r="AT295" s="56"/>
    </row>
    <row r="296" spans="2:46" s="96" customFormat="1" ht="15" hidden="1" x14ac:dyDescent="0.2">
      <c r="C296" s="124"/>
      <c r="D296" s="124"/>
      <c r="E296" s="128"/>
      <c r="F296" s="132"/>
      <c r="G296" s="128"/>
      <c r="H296" s="128"/>
      <c r="I296" s="133"/>
      <c r="J296" s="129"/>
      <c r="K296" s="129"/>
      <c r="L296" s="129"/>
      <c r="M296" s="129"/>
      <c r="N296" s="129"/>
      <c r="O296" s="129"/>
      <c r="P296" s="129"/>
      <c r="Q296" s="129"/>
      <c r="R296" s="129"/>
      <c r="S296" s="129"/>
      <c r="T296" s="129"/>
      <c r="U296" s="129"/>
      <c r="V296" s="129"/>
      <c r="W296" s="124"/>
      <c r="X296" s="191" t="s">
        <v>95</v>
      </c>
      <c r="Y296" s="191"/>
      <c r="Z296" s="191"/>
      <c r="AA296" s="191"/>
      <c r="AB296" s="191"/>
      <c r="AC296" s="191"/>
      <c r="AD296" s="191"/>
      <c r="AE296" s="191"/>
      <c r="AF296" s="191"/>
      <c r="AG296" s="191"/>
      <c r="AH296" s="191"/>
      <c r="AI296" s="191"/>
      <c r="AJ296" s="191"/>
      <c r="AK296" s="191"/>
      <c r="AL296" s="191"/>
      <c r="AM296" s="191"/>
      <c r="AN296" s="191"/>
      <c r="AO296" s="191"/>
      <c r="AQ296" s="103"/>
      <c r="AR296" s="103"/>
      <c r="AS296" s="103"/>
      <c r="AT296" s="56"/>
    </row>
    <row r="297" spans="2:46" s="96" customFormat="1" ht="15" hidden="1" x14ac:dyDescent="0.2">
      <c r="C297" s="103"/>
      <c r="D297" s="103"/>
      <c r="E297" s="134"/>
      <c r="F297" s="135"/>
      <c r="G297" s="134"/>
      <c r="H297" s="134"/>
      <c r="I297" s="136"/>
      <c r="J297" s="137"/>
      <c r="K297" s="137"/>
      <c r="L297" s="137"/>
      <c r="M297" s="137"/>
      <c r="N297" s="137"/>
      <c r="O297" s="137"/>
      <c r="P297" s="137"/>
      <c r="Q297" s="137"/>
      <c r="R297" s="137"/>
      <c r="S297" s="137"/>
      <c r="T297" s="137"/>
      <c r="U297" s="137"/>
      <c r="V297" s="137"/>
      <c r="W297" s="103"/>
      <c r="X297" s="191" t="s">
        <v>95</v>
      </c>
      <c r="Y297" s="191"/>
      <c r="Z297" s="191"/>
      <c r="AA297" s="191"/>
      <c r="AB297" s="191"/>
      <c r="AC297" s="191"/>
      <c r="AD297" s="191"/>
      <c r="AE297" s="191"/>
      <c r="AF297" s="191"/>
      <c r="AG297" s="191"/>
      <c r="AH297" s="191"/>
      <c r="AI297" s="191"/>
      <c r="AJ297" s="191"/>
      <c r="AK297" s="191"/>
      <c r="AL297" s="191"/>
      <c r="AM297" s="191"/>
      <c r="AN297" s="191"/>
      <c r="AO297" s="191"/>
      <c r="AQ297" s="103"/>
      <c r="AR297" s="103"/>
      <c r="AS297" s="103"/>
      <c r="AT297" s="56"/>
    </row>
    <row r="298" spans="2:46" s="96" customFormat="1" ht="18" hidden="1" customHeight="1" thickBot="1" x14ac:dyDescent="0.25">
      <c r="B298" s="96">
        <v>30</v>
      </c>
      <c r="C298" s="103"/>
      <c r="D298" s="138" t="s">
        <v>88</v>
      </c>
      <c r="E298" s="139" t="s">
        <v>37</v>
      </c>
      <c r="F298" s="72"/>
      <c r="G298" s="103"/>
      <c r="H298" s="137"/>
      <c r="I298" s="140"/>
      <c r="J298" s="222" t="s">
        <v>95</v>
      </c>
      <c r="K298" s="223"/>
      <c r="L298" s="224"/>
      <c r="M298" s="137"/>
      <c r="N298" s="227" t="s">
        <v>95</v>
      </c>
      <c r="O298" s="228"/>
      <c r="P298" s="228"/>
      <c r="Q298" s="228"/>
      <c r="R298" s="228"/>
      <c r="S298" s="228"/>
      <c r="T298" s="229"/>
      <c r="U298" s="137"/>
      <c r="V298" s="137"/>
      <c r="W298" s="103"/>
      <c r="X298" s="246" t="s">
        <v>95</v>
      </c>
      <c r="Y298" s="246"/>
      <c r="Z298" s="246"/>
      <c r="AA298" s="246"/>
      <c r="AB298" s="246"/>
      <c r="AC298" s="246"/>
      <c r="AD298" s="246"/>
      <c r="AE298" s="246"/>
      <c r="AF298" s="246"/>
      <c r="AG298" s="246"/>
      <c r="AH298" s="246"/>
      <c r="AI298" s="246"/>
      <c r="AJ298" s="246"/>
      <c r="AK298" s="246"/>
      <c r="AL298" s="246"/>
      <c r="AM298" s="246"/>
      <c r="AN298" s="246"/>
      <c r="AO298" s="246"/>
      <c r="AQ298" s="131">
        <v>0</v>
      </c>
      <c r="AR298" s="103">
        <v>0</v>
      </c>
      <c r="AS298" s="103"/>
      <c r="AT298" s="56"/>
    </row>
    <row r="299" spans="2:46" s="96" customFormat="1" ht="5.0999999999999996" hidden="1" customHeight="1" thickBot="1" x14ac:dyDescent="0.25">
      <c r="C299" s="103"/>
      <c r="D299" s="103"/>
      <c r="E299" s="134"/>
      <c r="F299" s="137"/>
      <c r="G299" s="134"/>
      <c r="H299" s="137"/>
      <c r="I299" s="140"/>
      <c r="J299" s="137"/>
      <c r="K299" s="137"/>
      <c r="L299" s="137"/>
      <c r="M299" s="137"/>
      <c r="N299" s="137"/>
      <c r="O299" s="137"/>
      <c r="P299" s="137"/>
      <c r="Q299" s="137"/>
      <c r="R299" s="137"/>
      <c r="S299" s="137"/>
      <c r="T299" s="137"/>
      <c r="U299" s="137"/>
      <c r="V299" s="137"/>
      <c r="W299" s="103"/>
      <c r="X299" s="191" t="s">
        <v>95</v>
      </c>
      <c r="Y299" s="191"/>
      <c r="Z299" s="191"/>
      <c r="AA299" s="191"/>
      <c r="AB299" s="191"/>
      <c r="AC299" s="191"/>
      <c r="AD299" s="191"/>
      <c r="AE299" s="191"/>
      <c r="AF299" s="191"/>
      <c r="AG299" s="191"/>
      <c r="AH299" s="191"/>
      <c r="AI299" s="191"/>
      <c r="AJ299" s="191"/>
      <c r="AK299" s="191"/>
      <c r="AL299" s="191"/>
      <c r="AM299" s="191"/>
      <c r="AN299" s="191"/>
      <c r="AO299" s="191"/>
      <c r="AP299" s="110"/>
      <c r="AQ299" s="103"/>
      <c r="AR299" s="103"/>
      <c r="AS299" s="103"/>
      <c r="AT299" s="56"/>
    </row>
    <row r="300" spans="2:46" s="96" customFormat="1" ht="18" hidden="1" customHeight="1" thickBot="1" x14ac:dyDescent="0.25">
      <c r="B300" s="96">
        <v>30</v>
      </c>
      <c r="C300" s="103"/>
      <c r="D300" s="103"/>
      <c r="E300" s="139" t="s">
        <v>38</v>
      </c>
      <c r="F300" s="72"/>
      <c r="G300" s="134"/>
      <c r="H300" s="137"/>
      <c r="I300" s="140"/>
      <c r="J300" s="222" t="s">
        <v>95</v>
      </c>
      <c r="K300" s="223"/>
      <c r="L300" s="224"/>
      <c r="M300" s="137"/>
      <c r="N300" s="227" t="s">
        <v>95</v>
      </c>
      <c r="O300" s="228"/>
      <c r="P300" s="228"/>
      <c r="Q300" s="228"/>
      <c r="R300" s="228"/>
      <c r="S300" s="228"/>
      <c r="T300" s="229"/>
      <c r="U300" s="137"/>
      <c r="V300" s="137"/>
      <c r="W300" s="103"/>
      <c r="X300" s="246" t="s">
        <v>95</v>
      </c>
      <c r="Y300" s="246"/>
      <c r="Z300" s="246"/>
      <c r="AA300" s="246"/>
      <c r="AB300" s="246"/>
      <c r="AC300" s="246"/>
      <c r="AD300" s="246"/>
      <c r="AE300" s="246"/>
      <c r="AF300" s="246"/>
      <c r="AG300" s="246"/>
      <c r="AH300" s="246"/>
      <c r="AI300" s="246"/>
      <c r="AJ300" s="246"/>
      <c r="AK300" s="246"/>
      <c r="AL300" s="246"/>
      <c r="AM300" s="246"/>
      <c r="AN300" s="246"/>
      <c r="AO300" s="246"/>
      <c r="AP300" s="110"/>
      <c r="AQ300" s="131">
        <v>0</v>
      </c>
      <c r="AR300" s="103">
        <v>0</v>
      </c>
      <c r="AS300" s="103"/>
      <c r="AT300" s="56"/>
    </row>
    <row r="301" spans="2:46" s="96" customFormat="1" ht="5.0999999999999996" hidden="1" customHeight="1" thickBot="1" x14ac:dyDescent="0.25">
      <c r="C301" s="103"/>
      <c r="D301" s="103"/>
      <c r="E301" s="139"/>
      <c r="F301" s="135"/>
      <c r="G301" s="134"/>
      <c r="H301" s="137"/>
      <c r="I301" s="140"/>
      <c r="J301" s="135"/>
      <c r="K301" s="135"/>
      <c r="L301" s="135"/>
      <c r="M301" s="137"/>
      <c r="N301" s="135"/>
      <c r="O301" s="135"/>
      <c r="P301" s="135"/>
      <c r="Q301" s="137"/>
      <c r="R301" s="135"/>
      <c r="S301" s="135"/>
      <c r="T301" s="135"/>
      <c r="U301" s="137"/>
      <c r="V301" s="137"/>
      <c r="W301" s="103"/>
      <c r="X301" s="191" t="s">
        <v>95</v>
      </c>
      <c r="Y301" s="191"/>
      <c r="Z301" s="191"/>
      <c r="AA301" s="191"/>
      <c r="AB301" s="191"/>
      <c r="AC301" s="191"/>
      <c r="AD301" s="191"/>
      <c r="AE301" s="191"/>
      <c r="AF301" s="191"/>
      <c r="AG301" s="191"/>
      <c r="AH301" s="191"/>
      <c r="AI301" s="191"/>
      <c r="AJ301" s="191"/>
      <c r="AK301" s="191"/>
      <c r="AL301" s="191"/>
      <c r="AM301" s="191"/>
      <c r="AN301" s="191"/>
      <c r="AO301" s="191"/>
      <c r="AP301" s="110"/>
      <c r="AQ301" s="103"/>
      <c r="AR301" s="103"/>
      <c r="AS301" s="103"/>
      <c r="AT301" s="56"/>
    </row>
    <row r="302" spans="2:46" s="96" customFormat="1" ht="18" hidden="1" customHeight="1" thickBot="1" x14ac:dyDescent="0.25">
      <c r="B302" s="96">
        <v>30</v>
      </c>
      <c r="C302" s="103"/>
      <c r="D302" s="103"/>
      <c r="E302" s="139" t="s">
        <v>39</v>
      </c>
      <c r="F302" s="72"/>
      <c r="G302" s="134"/>
      <c r="H302" s="137"/>
      <c r="I302" s="140"/>
      <c r="J302" s="222" t="s">
        <v>95</v>
      </c>
      <c r="K302" s="223"/>
      <c r="L302" s="224"/>
      <c r="M302" s="137"/>
      <c r="N302" s="227" t="s">
        <v>95</v>
      </c>
      <c r="O302" s="228"/>
      <c r="P302" s="228"/>
      <c r="Q302" s="228"/>
      <c r="R302" s="228"/>
      <c r="S302" s="228"/>
      <c r="T302" s="229"/>
      <c r="U302" s="137"/>
      <c r="V302" s="137"/>
      <c r="W302" s="103"/>
      <c r="X302" s="246" t="s">
        <v>95</v>
      </c>
      <c r="Y302" s="246"/>
      <c r="Z302" s="246"/>
      <c r="AA302" s="246"/>
      <c r="AB302" s="246"/>
      <c r="AC302" s="246"/>
      <c r="AD302" s="246"/>
      <c r="AE302" s="246"/>
      <c r="AF302" s="246"/>
      <c r="AG302" s="246"/>
      <c r="AH302" s="246"/>
      <c r="AI302" s="246"/>
      <c r="AJ302" s="246"/>
      <c r="AK302" s="246"/>
      <c r="AL302" s="246"/>
      <c r="AM302" s="246"/>
      <c r="AN302" s="246"/>
      <c r="AO302" s="246"/>
      <c r="AP302" s="110"/>
      <c r="AQ302" s="131">
        <v>0</v>
      </c>
      <c r="AR302" s="103">
        <v>0</v>
      </c>
      <c r="AS302" s="103"/>
      <c r="AT302" s="56"/>
    </row>
    <row r="303" spans="2:46" s="96" customFormat="1" ht="15" hidden="1" x14ac:dyDescent="0.2">
      <c r="C303" s="103"/>
      <c r="D303" s="103"/>
      <c r="E303" s="134"/>
      <c r="F303" s="135"/>
      <c r="G303" s="134"/>
      <c r="H303" s="134"/>
      <c r="I303" s="136"/>
      <c r="J303" s="137"/>
      <c r="K303" s="137"/>
      <c r="L303" s="137"/>
      <c r="M303" s="137"/>
      <c r="N303" s="137"/>
      <c r="O303" s="137"/>
      <c r="P303" s="137"/>
      <c r="Q303" s="137"/>
      <c r="R303" s="137"/>
      <c r="S303" s="137"/>
      <c r="T303" s="137"/>
      <c r="U303" s="137"/>
      <c r="V303" s="137"/>
      <c r="W303" s="103"/>
      <c r="X303" s="191" t="s">
        <v>95</v>
      </c>
      <c r="Y303" s="191"/>
      <c r="Z303" s="191"/>
      <c r="AA303" s="191"/>
      <c r="AB303" s="191"/>
      <c r="AC303" s="191"/>
      <c r="AD303" s="191"/>
      <c r="AE303" s="191"/>
      <c r="AF303" s="191"/>
      <c r="AG303" s="191"/>
      <c r="AH303" s="191"/>
      <c r="AI303" s="191"/>
      <c r="AJ303" s="191"/>
      <c r="AK303" s="191"/>
      <c r="AL303" s="191"/>
      <c r="AM303" s="191"/>
      <c r="AN303" s="191"/>
      <c r="AO303" s="191"/>
      <c r="AQ303" s="103"/>
      <c r="AR303" s="103"/>
      <c r="AS303" s="103"/>
      <c r="AT303" s="56"/>
    </row>
    <row r="304" spans="2:46" s="96" customFormat="1" ht="15" hidden="1" x14ac:dyDescent="0.2">
      <c r="C304" s="103"/>
      <c r="D304" s="103"/>
      <c r="E304" s="134"/>
      <c r="F304" s="134"/>
      <c r="G304" s="134"/>
      <c r="H304" s="134"/>
      <c r="I304" s="136"/>
      <c r="J304" s="103"/>
      <c r="K304" s="103"/>
      <c r="L304" s="103"/>
      <c r="M304" s="103"/>
      <c r="N304" s="103"/>
      <c r="O304" s="103"/>
      <c r="P304" s="103"/>
      <c r="Q304" s="103"/>
      <c r="R304" s="103"/>
      <c r="S304" s="103"/>
      <c r="T304" s="103"/>
      <c r="U304" s="103"/>
      <c r="V304" s="103"/>
      <c r="W304" s="103"/>
      <c r="AQ304" s="103"/>
      <c r="AR304" s="103"/>
      <c r="AS304" s="103"/>
      <c r="AT304" s="56"/>
    </row>
    <row r="305" spans="3:46" s="96" customFormat="1" ht="15" hidden="1" x14ac:dyDescent="0.2">
      <c r="C305" s="103"/>
      <c r="D305" s="103"/>
      <c r="E305" s="134"/>
      <c r="F305" s="103"/>
      <c r="G305" s="103"/>
      <c r="H305" s="103"/>
      <c r="I305" s="140"/>
      <c r="J305" s="103"/>
      <c r="K305" s="103"/>
      <c r="L305" s="103"/>
      <c r="M305" s="103"/>
      <c r="N305" s="103"/>
      <c r="O305" s="103"/>
      <c r="P305" s="103"/>
      <c r="Q305" s="103"/>
      <c r="R305" s="103"/>
      <c r="S305" s="103"/>
      <c r="T305" s="251" t="s">
        <v>89</v>
      </c>
      <c r="U305" s="251"/>
      <c r="V305" s="251"/>
      <c r="W305" s="103"/>
      <c r="AQ305" s="103"/>
      <c r="AR305" s="103"/>
      <c r="AS305" s="103"/>
      <c r="AT305" s="56"/>
    </row>
    <row r="306" spans="3:46" s="96" customFormat="1" ht="6.6" hidden="1" customHeight="1" x14ac:dyDescent="0.2">
      <c r="C306" s="103"/>
      <c r="D306" s="103"/>
      <c r="E306" s="134"/>
      <c r="F306" s="103"/>
      <c r="G306" s="103"/>
      <c r="H306" s="103"/>
      <c r="I306" s="140"/>
      <c r="J306" s="103"/>
      <c r="K306" s="103"/>
      <c r="L306" s="103"/>
      <c r="M306" s="103"/>
      <c r="N306" s="103"/>
      <c r="O306" s="103"/>
      <c r="P306" s="103"/>
      <c r="Q306" s="103"/>
      <c r="R306" s="103"/>
      <c r="S306" s="103"/>
      <c r="T306" s="141"/>
      <c r="U306" s="141"/>
      <c r="V306" s="141"/>
      <c r="W306" s="103"/>
      <c r="AQ306" s="103"/>
      <c r="AR306" s="103"/>
      <c r="AS306" s="103"/>
      <c r="AT306" s="56"/>
    </row>
    <row r="307" spans="3:46" s="96" customFormat="1" ht="7.2" hidden="1" customHeight="1" x14ac:dyDescent="0.2">
      <c r="E307" s="97"/>
      <c r="I307" s="98"/>
      <c r="AQ307" s="103"/>
      <c r="AR307" s="103"/>
      <c r="AS307" s="103"/>
      <c r="AT307" s="56"/>
    </row>
    <row r="308" spans="3:46" s="96" customFormat="1" ht="9" customHeight="1" x14ac:dyDescent="0.2">
      <c r="C308" s="112"/>
      <c r="D308" s="112"/>
      <c r="E308" s="142"/>
      <c r="F308" s="143"/>
      <c r="G308" s="143"/>
      <c r="H308" s="143"/>
      <c r="I308" s="144"/>
      <c r="J308" s="145"/>
      <c r="K308" s="145"/>
      <c r="L308" s="145"/>
      <c r="M308" s="145"/>
      <c r="N308" s="145"/>
      <c r="O308" s="146"/>
      <c r="P308" s="143"/>
      <c r="Q308" s="143"/>
      <c r="R308" s="143"/>
      <c r="S308" s="143"/>
      <c r="T308" s="143"/>
      <c r="U308" s="143"/>
      <c r="V308" s="143"/>
      <c r="W308" s="112"/>
      <c r="AQ308" s="103"/>
      <c r="AR308" s="103"/>
      <c r="AS308" s="103"/>
      <c r="AT308" s="56"/>
    </row>
    <row r="309" spans="3:46" s="96" customFormat="1" ht="15" x14ac:dyDescent="0.2">
      <c r="C309" s="112" t="s">
        <v>308</v>
      </c>
      <c r="D309" s="112"/>
      <c r="E309" s="109"/>
      <c r="F309" s="112"/>
      <c r="G309" s="112"/>
      <c r="H309" s="112"/>
      <c r="I309" s="144"/>
      <c r="J309" s="112"/>
      <c r="K309" s="112"/>
      <c r="L309" s="112"/>
      <c r="M309" s="112"/>
      <c r="N309" s="112"/>
      <c r="O309" s="112"/>
      <c r="P309" s="112"/>
      <c r="Q309" s="112"/>
      <c r="R309" s="112"/>
      <c r="S309" s="112"/>
      <c r="T309" s="112"/>
      <c r="U309" s="112"/>
      <c r="V309" s="112"/>
      <c r="W309" s="112"/>
      <c r="AQ309" s="103"/>
      <c r="AR309" s="103"/>
      <c r="AS309" s="103"/>
      <c r="AT309" s="56"/>
    </row>
    <row r="310" spans="3:46" s="96" customFormat="1" ht="5.0999999999999996" customHeight="1" x14ac:dyDescent="0.2">
      <c r="C310" s="112"/>
      <c r="D310" s="112"/>
      <c r="E310" s="142"/>
      <c r="F310" s="143"/>
      <c r="G310" s="143"/>
      <c r="H310" s="143"/>
      <c r="I310" s="144"/>
      <c r="J310" s="146"/>
      <c r="K310" s="146"/>
      <c r="L310" s="146"/>
      <c r="M310" s="146"/>
      <c r="N310" s="146"/>
      <c r="O310" s="146"/>
      <c r="P310" s="143"/>
      <c r="Q310" s="143"/>
      <c r="R310" s="143"/>
      <c r="S310" s="143"/>
      <c r="T310" s="143"/>
      <c r="U310" s="143"/>
      <c r="V310" s="143"/>
      <c r="W310" s="112"/>
      <c r="AQ310" s="103"/>
      <c r="AR310" s="103"/>
      <c r="AS310" s="103"/>
      <c r="AT310" s="56"/>
    </row>
    <row r="311" spans="3:46" s="101" customFormat="1" ht="15" x14ac:dyDescent="0.2">
      <c r="C311" s="143"/>
      <c r="D311" s="143" t="s">
        <v>41</v>
      </c>
      <c r="E311" s="143"/>
      <c r="F311" s="143"/>
      <c r="G311" s="143"/>
      <c r="H311" s="143"/>
      <c r="I311" s="144"/>
      <c r="J311" s="143"/>
      <c r="K311" s="143"/>
      <c r="L311" s="143"/>
      <c r="M311" s="143"/>
      <c r="N311" s="143"/>
      <c r="O311" s="143"/>
      <c r="P311" s="143"/>
      <c r="Q311" s="143"/>
      <c r="R311" s="143"/>
      <c r="S311" s="143"/>
      <c r="T311" s="143"/>
      <c r="U311" s="143"/>
      <c r="V311" s="143"/>
      <c r="W311" s="143"/>
      <c r="X311" s="96"/>
      <c r="Y311" s="96"/>
      <c r="Z311" s="96"/>
      <c r="AA311" s="96"/>
      <c r="AB311" s="96"/>
      <c r="AQ311" s="137"/>
      <c r="AR311" s="103"/>
      <c r="AS311" s="137"/>
      <c r="AT311" s="51"/>
    </row>
    <row r="312" spans="3:46" s="101" customFormat="1" ht="15" x14ac:dyDescent="0.2">
      <c r="C312" s="143"/>
      <c r="D312" s="143" t="s">
        <v>285</v>
      </c>
      <c r="E312" s="143"/>
      <c r="F312" s="143"/>
      <c r="G312" s="143"/>
      <c r="H312" s="143"/>
      <c r="I312" s="144"/>
      <c r="J312" s="143"/>
      <c r="K312" s="143"/>
      <c r="L312" s="143"/>
      <c r="M312" s="143"/>
      <c r="N312" s="143"/>
      <c r="O312" s="143"/>
      <c r="P312" s="143"/>
      <c r="Q312" s="143"/>
      <c r="R312" s="143"/>
      <c r="S312" s="143"/>
      <c r="T312" s="143"/>
      <c r="U312" s="143"/>
      <c r="V312" s="143"/>
      <c r="W312" s="143"/>
      <c r="X312" s="96"/>
      <c r="Y312" s="96"/>
      <c r="Z312" s="96"/>
      <c r="AA312" s="96"/>
      <c r="AB312" s="96"/>
      <c r="AQ312" s="137"/>
      <c r="AR312" s="103"/>
      <c r="AS312" s="137"/>
      <c r="AT312" s="51"/>
    </row>
    <row r="313" spans="3:46" s="101" customFormat="1" ht="15" x14ac:dyDescent="0.2">
      <c r="C313" s="143"/>
      <c r="D313" s="143" t="s">
        <v>286</v>
      </c>
      <c r="E313" s="143"/>
      <c r="F313" s="143"/>
      <c r="G313" s="143"/>
      <c r="H313" s="143"/>
      <c r="I313" s="144"/>
      <c r="J313" s="143"/>
      <c r="K313" s="143"/>
      <c r="L313" s="143"/>
      <c r="M313" s="143"/>
      <c r="N313" s="143"/>
      <c r="O313" s="143"/>
      <c r="P313" s="143"/>
      <c r="Q313" s="143"/>
      <c r="R313" s="143"/>
      <c r="S313" s="143"/>
      <c r="T313" s="143"/>
      <c r="U313" s="143"/>
      <c r="V313" s="143"/>
      <c r="W313" s="143"/>
      <c r="X313" s="96"/>
      <c r="Y313" s="96"/>
      <c r="Z313" s="96"/>
      <c r="AA313" s="96"/>
      <c r="AB313" s="96"/>
      <c r="AQ313" s="137"/>
      <c r="AR313" s="103"/>
      <c r="AS313" s="137"/>
      <c r="AT313" s="51"/>
    </row>
    <row r="314" spans="3:46" s="101" customFormat="1" ht="7.8" customHeight="1" x14ac:dyDescent="0.2">
      <c r="C314" s="143"/>
      <c r="D314" s="143"/>
      <c r="E314" s="143"/>
      <c r="F314" s="143"/>
      <c r="G314" s="143"/>
      <c r="H314" s="143"/>
      <c r="I314" s="144"/>
      <c r="J314" s="143"/>
      <c r="K314" s="143"/>
      <c r="L314" s="143"/>
      <c r="M314" s="143"/>
      <c r="N314" s="143"/>
      <c r="O314" s="143"/>
      <c r="P314" s="143"/>
      <c r="Q314" s="143"/>
      <c r="R314" s="143"/>
      <c r="S314" s="143"/>
      <c r="T314" s="143"/>
      <c r="U314" s="143"/>
      <c r="V314" s="143"/>
      <c r="W314" s="143"/>
      <c r="X314" s="96"/>
      <c r="Y314" s="96"/>
      <c r="Z314" s="96"/>
      <c r="AA314" s="96"/>
      <c r="AB314" s="96"/>
      <c r="AQ314" s="137"/>
      <c r="AR314" s="103"/>
      <c r="AS314" s="137"/>
      <c r="AT314" s="51"/>
    </row>
    <row r="315" spans="3:46" s="101" customFormat="1" ht="15" x14ac:dyDescent="0.2">
      <c r="C315" s="143"/>
      <c r="D315" s="143" t="s">
        <v>288</v>
      </c>
      <c r="E315" s="143"/>
      <c r="F315" s="143"/>
      <c r="G315" s="143"/>
      <c r="H315" s="143"/>
      <c r="I315" s="144"/>
      <c r="J315" s="143"/>
      <c r="K315" s="143"/>
      <c r="L315" s="143"/>
      <c r="M315" s="143"/>
      <c r="N315" s="143"/>
      <c r="O315" s="143"/>
      <c r="P315" s="143"/>
      <c r="Q315" s="143"/>
      <c r="R315" s="143"/>
      <c r="S315" s="143"/>
      <c r="T315" s="143"/>
      <c r="U315" s="143"/>
      <c r="V315" s="143"/>
      <c r="W315" s="143"/>
      <c r="X315" s="96"/>
      <c r="Y315" s="96"/>
      <c r="Z315" s="96"/>
      <c r="AA315" s="96"/>
      <c r="AB315" s="96"/>
      <c r="AQ315" s="137"/>
      <c r="AR315" s="103"/>
      <c r="AS315" s="137"/>
      <c r="AT315" s="51"/>
    </row>
    <row r="316" spans="3:46" s="101" customFormat="1" ht="37.200000000000003" customHeight="1" x14ac:dyDescent="0.2">
      <c r="C316" s="143"/>
      <c r="D316" s="256" t="s">
        <v>293</v>
      </c>
      <c r="E316" s="256"/>
      <c r="F316" s="256"/>
      <c r="G316" s="256"/>
      <c r="H316" s="256"/>
      <c r="I316" s="256"/>
      <c r="J316" s="256"/>
      <c r="K316" s="256"/>
      <c r="L316" s="256"/>
      <c r="M316" s="256"/>
      <c r="N316" s="256"/>
      <c r="O316" s="256"/>
      <c r="P316" s="256"/>
      <c r="Q316" s="256"/>
      <c r="R316" s="256"/>
      <c r="S316" s="256"/>
      <c r="T316" s="256"/>
      <c r="U316" s="256"/>
      <c r="V316" s="256"/>
      <c r="W316" s="256"/>
      <c r="X316" s="96"/>
      <c r="Y316" s="96"/>
      <c r="Z316" s="96"/>
      <c r="AA316" s="96"/>
      <c r="AB316" s="96"/>
      <c r="AQ316" s="137"/>
      <c r="AR316" s="103"/>
      <c r="AS316" s="137"/>
      <c r="AT316" s="51"/>
    </row>
    <row r="317" spans="3:46" s="101" customFormat="1" ht="6.6" customHeight="1" x14ac:dyDescent="0.2">
      <c r="C317" s="143"/>
      <c r="D317" s="143"/>
      <c r="E317" s="143"/>
      <c r="F317" s="143"/>
      <c r="G317" s="143"/>
      <c r="H317" s="143"/>
      <c r="I317" s="144"/>
      <c r="J317" s="143"/>
      <c r="K317" s="143"/>
      <c r="L317" s="143"/>
      <c r="M317" s="143"/>
      <c r="N317" s="143"/>
      <c r="O317" s="143"/>
      <c r="P317" s="143"/>
      <c r="Q317" s="143"/>
      <c r="R317" s="143"/>
      <c r="S317" s="143"/>
      <c r="T317" s="143"/>
      <c r="U317" s="143"/>
      <c r="V317" s="143"/>
      <c r="W317" s="143"/>
      <c r="X317" s="96"/>
      <c r="Y317" s="96"/>
      <c r="Z317" s="96"/>
      <c r="AA317" s="96"/>
      <c r="AB317" s="96"/>
      <c r="AQ317" s="137"/>
      <c r="AR317" s="103"/>
      <c r="AS317" s="137"/>
      <c r="AT317" s="51"/>
    </row>
    <row r="318" spans="3:46" s="96" customFormat="1" ht="15" x14ac:dyDescent="0.2">
      <c r="C318" s="112"/>
      <c r="D318" s="112" t="s">
        <v>96</v>
      </c>
      <c r="E318" s="109"/>
      <c r="F318" s="112"/>
      <c r="G318" s="112"/>
      <c r="H318" s="112"/>
      <c r="I318" s="144"/>
      <c r="J318" s="112"/>
      <c r="K318" s="112"/>
      <c r="L318" s="112"/>
      <c r="M318" s="112"/>
      <c r="N318" s="112"/>
      <c r="O318" s="112"/>
      <c r="P318" s="112"/>
      <c r="Q318" s="112"/>
      <c r="R318" s="112"/>
      <c r="S318" s="112"/>
      <c r="T318" s="112"/>
      <c r="U318" s="112"/>
      <c r="V318" s="112"/>
      <c r="W318" s="112"/>
      <c r="AQ318" s="103"/>
      <c r="AR318" s="103"/>
      <c r="AS318" s="103"/>
      <c r="AT318" s="56"/>
    </row>
    <row r="319" spans="3:46" s="96" customFormat="1" ht="15" x14ac:dyDescent="0.2">
      <c r="C319" s="112"/>
      <c r="D319" s="113" t="s">
        <v>97</v>
      </c>
      <c r="E319" s="109"/>
      <c r="F319" s="112"/>
      <c r="G319" s="112"/>
      <c r="H319" s="112"/>
      <c r="I319" s="144"/>
      <c r="J319" s="112"/>
      <c r="K319" s="112"/>
      <c r="L319" s="112"/>
      <c r="M319" s="112"/>
      <c r="N319" s="112"/>
      <c r="O319" s="112"/>
      <c r="P319" s="112"/>
      <c r="Q319" s="112"/>
      <c r="R319" s="112"/>
      <c r="S319" s="112"/>
      <c r="T319" s="112"/>
      <c r="U319" s="112"/>
      <c r="V319" s="112"/>
      <c r="W319" s="112"/>
      <c r="AQ319" s="103"/>
      <c r="AR319" s="103"/>
      <c r="AS319" s="103"/>
      <c r="AT319" s="56"/>
    </row>
    <row r="320" spans="3:46" s="96" customFormat="1" ht="9.6" customHeight="1" x14ac:dyDescent="0.2">
      <c r="C320" s="112"/>
      <c r="D320" s="112"/>
      <c r="E320" s="109"/>
      <c r="F320" s="112"/>
      <c r="G320" s="112"/>
      <c r="H320" s="112"/>
      <c r="I320" s="144"/>
      <c r="J320" s="112"/>
      <c r="K320" s="112"/>
      <c r="L320" s="112"/>
      <c r="M320" s="112"/>
      <c r="N320" s="112"/>
      <c r="O320" s="112"/>
      <c r="P320" s="112"/>
      <c r="Q320" s="112"/>
      <c r="R320" s="112"/>
      <c r="S320" s="112"/>
      <c r="T320" s="112"/>
      <c r="U320" s="112"/>
      <c r="V320" s="112"/>
      <c r="W320" s="112"/>
      <c r="AQ320" s="103"/>
      <c r="AR320" s="103"/>
      <c r="AS320" s="103"/>
      <c r="AT320" s="56"/>
    </row>
    <row r="321" spans="2:46" s="96" customFormat="1" ht="49.95" customHeight="1" x14ac:dyDescent="0.2">
      <c r="C321" s="112"/>
      <c r="D321" s="112"/>
      <c r="E321" s="109"/>
      <c r="F321" s="252" t="s">
        <v>98</v>
      </c>
      <c r="G321" s="252"/>
      <c r="H321" s="252"/>
      <c r="I321" s="147"/>
      <c r="J321" s="148" t="s">
        <v>295</v>
      </c>
      <c r="K321" s="148"/>
      <c r="L321" s="169" t="s">
        <v>281</v>
      </c>
      <c r="M321" s="148"/>
      <c r="N321" s="148" t="s">
        <v>44</v>
      </c>
      <c r="O321" s="148"/>
      <c r="P321" s="149" t="s">
        <v>45</v>
      </c>
      <c r="Q321" s="142"/>
      <c r="R321" s="149" t="s">
        <v>46</v>
      </c>
      <c r="S321" s="149"/>
      <c r="T321" s="150" t="s">
        <v>47</v>
      </c>
      <c r="U321" s="142"/>
      <c r="V321" s="149" t="s">
        <v>287</v>
      </c>
      <c r="W321" s="112"/>
      <c r="AQ321" s="103" t="s">
        <v>48</v>
      </c>
      <c r="AR321" s="103" t="s">
        <v>49</v>
      </c>
      <c r="AS321" s="103" t="s">
        <v>99</v>
      </c>
      <c r="AT321" s="56"/>
    </row>
    <row r="322" spans="2:46" s="96" customFormat="1" ht="15.6" thickBot="1" x14ac:dyDescent="0.25">
      <c r="C322" s="112"/>
      <c r="D322" s="112"/>
      <c r="E322" s="109"/>
      <c r="F322" s="143"/>
      <c r="G322" s="143"/>
      <c r="H322" s="143"/>
      <c r="I322" s="144"/>
      <c r="J322" s="143"/>
      <c r="K322" s="143"/>
      <c r="L322" s="143"/>
      <c r="M322" s="143"/>
      <c r="N322" s="143"/>
      <c r="O322" s="143"/>
      <c r="P322" s="143"/>
      <c r="Q322" s="143"/>
      <c r="R322" s="143"/>
      <c r="S322" s="143"/>
      <c r="T322" s="143"/>
      <c r="U322" s="143"/>
      <c r="V322" s="143"/>
      <c r="W322" s="112"/>
      <c r="AQ322" s="103"/>
      <c r="AR322" s="103"/>
      <c r="AS322" s="103"/>
      <c r="AT322" s="56"/>
    </row>
    <row r="323" spans="2:46" s="96" customFormat="1" ht="18" customHeight="1" thickBot="1" x14ac:dyDescent="0.25">
      <c r="C323" s="112"/>
      <c r="D323" s="105" t="s">
        <v>29</v>
      </c>
      <c r="E323" s="151" t="s">
        <v>100</v>
      </c>
      <c r="F323" s="253" t="s">
        <v>95</v>
      </c>
      <c r="G323" s="254"/>
      <c r="H323" s="255"/>
      <c r="I323" s="144"/>
      <c r="J323" s="152">
        <v>0</v>
      </c>
      <c r="K323" s="145"/>
      <c r="L323" s="152">
        <v>0</v>
      </c>
      <c r="M323" s="145"/>
      <c r="N323" s="152">
        <v>0</v>
      </c>
      <c r="O323" s="146"/>
      <c r="P323" s="153">
        <v>0</v>
      </c>
      <c r="Q323" s="143"/>
      <c r="R323" s="153">
        <v>0</v>
      </c>
      <c r="S323" s="143"/>
      <c r="T323" s="154" t="s">
        <v>316</v>
      </c>
      <c r="U323" s="143"/>
      <c r="V323" s="153">
        <v>0</v>
      </c>
      <c r="W323" s="112"/>
      <c r="X323" s="96" t="s">
        <v>304</v>
      </c>
      <c r="AQ323" s="131">
        <v>1</v>
      </c>
      <c r="AR323" s="103">
        <v>0</v>
      </c>
      <c r="AS323" s="103" t="s">
        <v>95</v>
      </c>
      <c r="AT323" s="56"/>
    </row>
    <row r="324" spans="2:46" s="96" customFormat="1" ht="5.0999999999999996" customHeight="1" thickBot="1" x14ac:dyDescent="0.25">
      <c r="C324" s="112"/>
      <c r="D324" s="112"/>
      <c r="E324" s="151"/>
      <c r="F324" s="143"/>
      <c r="G324" s="143"/>
      <c r="H324" s="143"/>
      <c r="I324" s="144"/>
      <c r="J324" s="145"/>
      <c r="K324" s="145"/>
      <c r="L324" s="145"/>
      <c r="M324" s="145"/>
      <c r="N324" s="145"/>
      <c r="O324" s="146"/>
      <c r="P324" s="143"/>
      <c r="Q324" s="143"/>
      <c r="R324" s="143"/>
      <c r="S324" s="143"/>
      <c r="T324" s="143"/>
      <c r="U324" s="143"/>
      <c r="V324" s="143"/>
      <c r="W324" s="112"/>
      <c r="AQ324" s="131"/>
      <c r="AR324" s="103"/>
      <c r="AS324" s="103"/>
      <c r="AT324" s="56"/>
    </row>
    <row r="325" spans="2:46" s="96" customFormat="1" ht="18" customHeight="1" thickBot="1" x14ac:dyDescent="0.25">
      <c r="C325" s="112"/>
      <c r="D325" s="170" t="s">
        <v>282</v>
      </c>
      <c r="E325" s="151" t="s">
        <v>101</v>
      </c>
      <c r="F325" s="253" t="s">
        <v>95</v>
      </c>
      <c r="G325" s="254"/>
      <c r="H325" s="255"/>
      <c r="I325" s="144"/>
      <c r="J325" s="152">
        <v>0</v>
      </c>
      <c r="K325" s="145"/>
      <c r="L325" s="152">
        <v>0</v>
      </c>
      <c r="M325" s="145"/>
      <c r="N325" s="152">
        <v>0</v>
      </c>
      <c r="O325" s="146"/>
      <c r="P325" s="143"/>
      <c r="Q325" s="143"/>
      <c r="R325" s="143"/>
      <c r="S325" s="143"/>
      <c r="T325" s="143"/>
      <c r="U325" s="143"/>
      <c r="V325" s="143"/>
      <c r="W325" s="112"/>
      <c r="X325" s="96" t="s">
        <v>95</v>
      </c>
      <c r="AQ325" s="131">
        <v>0</v>
      </c>
      <c r="AR325" s="103">
        <v>0</v>
      </c>
      <c r="AS325" s="103" t="s">
        <v>95</v>
      </c>
      <c r="AT325" s="56"/>
    </row>
    <row r="326" spans="2:46" s="96" customFormat="1" ht="5.0999999999999996" customHeight="1" thickBot="1" x14ac:dyDescent="0.25">
      <c r="C326" s="112"/>
      <c r="D326" s="112"/>
      <c r="E326" s="151"/>
      <c r="F326" s="143"/>
      <c r="G326" s="143"/>
      <c r="H326" s="143"/>
      <c r="I326" s="144"/>
      <c r="J326" s="145"/>
      <c r="K326" s="145"/>
      <c r="L326" s="145"/>
      <c r="M326" s="145"/>
      <c r="N326" s="145"/>
      <c r="O326" s="146"/>
      <c r="P326" s="143"/>
      <c r="Q326" s="143"/>
      <c r="R326" s="143"/>
      <c r="S326" s="143"/>
      <c r="T326" s="143"/>
      <c r="U326" s="143"/>
      <c r="V326" s="143"/>
      <c r="W326" s="112"/>
      <c r="AQ326" s="131"/>
      <c r="AR326" s="103"/>
      <c r="AS326" s="103"/>
      <c r="AT326" s="56"/>
    </row>
    <row r="327" spans="2:46" s="96" customFormat="1" ht="18" customHeight="1" thickBot="1" x14ac:dyDescent="0.25">
      <c r="C327" s="112"/>
      <c r="D327" s="112"/>
      <c r="E327" s="151" t="s">
        <v>102</v>
      </c>
      <c r="F327" s="253" t="s">
        <v>95</v>
      </c>
      <c r="G327" s="254"/>
      <c r="H327" s="255"/>
      <c r="I327" s="144"/>
      <c r="J327" s="152">
        <v>0</v>
      </c>
      <c r="K327" s="145"/>
      <c r="L327" s="152">
        <v>0</v>
      </c>
      <c r="M327" s="145"/>
      <c r="N327" s="152">
        <v>0</v>
      </c>
      <c r="O327" s="146"/>
      <c r="P327" s="143"/>
      <c r="Q327" s="143"/>
      <c r="R327" s="143"/>
      <c r="S327" s="143"/>
      <c r="T327" s="143"/>
      <c r="U327" s="143"/>
      <c r="V327" s="143"/>
      <c r="W327" s="112"/>
      <c r="X327" s="96" t="s">
        <v>95</v>
      </c>
      <c r="AQ327" s="131">
        <v>0</v>
      </c>
      <c r="AR327" s="103">
        <v>0</v>
      </c>
      <c r="AS327" s="103" t="s">
        <v>95</v>
      </c>
      <c r="AT327" s="56"/>
    </row>
    <row r="328" spans="2:46" s="96" customFormat="1" ht="15" x14ac:dyDescent="0.2">
      <c r="C328" s="112"/>
      <c r="D328" s="112"/>
      <c r="E328" s="151"/>
      <c r="F328" s="146"/>
      <c r="G328" s="146"/>
      <c r="H328" s="146"/>
      <c r="I328" s="146"/>
      <c r="J328" s="146"/>
      <c r="K328" s="146"/>
      <c r="L328" s="146"/>
      <c r="M328" s="143"/>
      <c r="N328" s="143"/>
      <c r="O328" s="143"/>
      <c r="P328" s="146"/>
      <c r="Q328" s="143"/>
      <c r="R328" s="143"/>
      <c r="S328" s="143"/>
      <c r="T328" s="143"/>
      <c r="U328" s="143"/>
      <c r="V328" s="143"/>
      <c r="W328" s="112"/>
      <c r="AQ328" s="103"/>
      <c r="AR328" s="103"/>
      <c r="AS328" s="103"/>
      <c r="AT328" s="56"/>
    </row>
    <row r="329" spans="2:46" s="96" customFormat="1" ht="15.6" thickBot="1" x14ac:dyDescent="0.25">
      <c r="C329" s="155"/>
      <c r="D329" s="155"/>
      <c r="E329" s="156"/>
      <c r="F329" s="155"/>
      <c r="G329" s="155"/>
      <c r="H329" s="155"/>
      <c r="I329" s="157"/>
      <c r="J329" s="155"/>
      <c r="K329" s="155"/>
      <c r="L329" s="155"/>
      <c r="M329" s="155"/>
      <c r="N329" s="155"/>
      <c r="O329" s="155"/>
      <c r="P329" s="155"/>
      <c r="Q329" s="155"/>
      <c r="R329" s="155"/>
      <c r="S329" s="155"/>
      <c r="T329" s="155"/>
      <c r="U329" s="155"/>
      <c r="V329" s="155"/>
      <c r="W329" s="155"/>
      <c r="AQ329" s="103"/>
      <c r="AR329" s="103"/>
      <c r="AS329" s="103"/>
      <c r="AT329" s="56"/>
    </row>
    <row r="330" spans="2:46" s="96" customFormat="1" ht="18" customHeight="1" thickBot="1" x14ac:dyDescent="0.25">
      <c r="B330" s="96">
        <v>2</v>
      </c>
      <c r="C330" s="155"/>
      <c r="D330" s="158" t="s">
        <v>60</v>
      </c>
      <c r="E330" s="156" t="s">
        <v>100</v>
      </c>
      <c r="F330" s="248" t="s">
        <v>212</v>
      </c>
      <c r="G330" s="249"/>
      <c r="H330" s="250"/>
      <c r="I330" s="157"/>
      <c r="J330" s="88">
        <v>200000</v>
      </c>
      <c r="K330" s="159"/>
      <c r="L330" s="88">
        <v>50000</v>
      </c>
      <c r="M330" s="159"/>
      <c r="N330" s="88">
        <v>100000</v>
      </c>
      <c r="O330" s="159"/>
      <c r="P330" s="153">
        <v>0</v>
      </c>
      <c r="Q330" s="160"/>
      <c r="R330" s="153">
        <v>0</v>
      </c>
      <c r="S330" s="160"/>
      <c r="T330" s="161" t="s">
        <v>316</v>
      </c>
      <c r="U330" s="160"/>
      <c r="V330" s="153">
        <v>0</v>
      </c>
      <c r="W330" s="155"/>
      <c r="X330" s="96" t="s">
        <v>304</v>
      </c>
      <c r="AQ330" s="131">
        <v>0</v>
      </c>
      <c r="AR330" s="103">
        <v>1</v>
      </c>
      <c r="AS330" s="103" t="s">
        <v>95</v>
      </c>
      <c r="AT330" s="56"/>
    </row>
    <row r="331" spans="2:46" s="96" customFormat="1" ht="5.0999999999999996" customHeight="1" thickBot="1" x14ac:dyDescent="0.25">
      <c r="C331" s="155"/>
      <c r="D331" s="155"/>
      <c r="E331" s="156"/>
      <c r="F331" s="160"/>
      <c r="G331" s="160"/>
      <c r="H331" s="160"/>
      <c r="I331" s="157"/>
      <c r="J331" s="159"/>
      <c r="K331" s="159"/>
      <c r="L331" s="159"/>
      <c r="M331" s="159"/>
      <c r="N331" s="159"/>
      <c r="O331" s="159"/>
      <c r="P331" s="160" t="s">
        <v>95</v>
      </c>
      <c r="Q331" s="160"/>
      <c r="R331" s="160" t="s">
        <v>95</v>
      </c>
      <c r="S331" s="160"/>
      <c r="T331" s="160"/>
      <c r="U331" s="160"/>
      <c r="V331" s="160" t="s">
        <v>95</v>
      </c>
      <c r="W331" s="155"/>
      <c r="X331" s="96" t="s">
        <v>95</v>
      </c>
      <c r="AQ331" s="103" t="s">
        <v>95</v>
      </c>
      <c r="AR331" s="103"/>
      <c r="AS331" s="103"/>
      <c r="AT331" s="56"/>
    </row>
    <row r="332" spans="2:46" s="96" customFormat="1" ht="18" customHeight="1" thickBot="1" x14ac:dyDescent="0.25">
      <c r="B332" s="96">
        <v>2</v>
      </c>
      <c r="C332" s="155"/>
      <c r="D332" s="155"/>
      <c r="E332" s="156" t="s">
        <v>101</v>
      </c>
      <c r="F332" s="248" t="s">
        <v>215</v>
      </c>
      <c r="G332" s="249"/>
      <c r="H332" s="250"/>
      <c r="I332" s="157"/>
      <c r="J332" s="88"/>
      <c r="K332" s="159"/>
      <c r="L332" s="88">
        <v>250000</v>
      </c>
      <c r="M332" s="159"/>
      <c r="N332" s="88">
        <v>300000</v>
      </c>
      <c r="O332" s="159"/>
      <c r="P332" s="160" t="s">
        <v>95</v>
      </c>
      <c r="Q332" s="160"/>
      <c r="R332" s="160" t="s">
        <v>95</v>
      </c>
      <c r="S332" s="160"/>
      <c r="T332" s="160"/>
      <c r="U332" s="160"/>
      <c r="V332" s="162"/>
      <c r="W332" s="155"/>
      <c r="X332" s="96" t="s">
        <v>95</v>
      </c>
      <c r="AQ332" s="131">
        <v>0</v>
      </c>
      <c r="AR332" s="103">
        <v>2</v>
      </c>
      <c r="AS332" s="103" t="s">
        <v>95</v>
      </c>
      <c r="AT332" s="56"/>
    </row>
    <row r="333" spans="2:46" s="96" customFormat="1" ht="5.0999999999999996" customHeight="1" thickBot="1" x14ac:dyDescent="0.25">
      <c r="C333" s="155"/>
      <c r="D333" s="155"/>
      <c r="E333" s="156"/>
      <c r="F333" s="160"/>
      <c r="G333" s="160"/>
      <c r="H333" s="160"/>
      <c r="I333" s="157"/>
      <c r="J333" s="159"/>
      <c r="K333" s="159"/>
      <c r="L333" s="159"/>
      <c r="M333" s="159"/>
      <c r="N333" s="159"/>
      <c r="O333" s="159"/>
      <c r="P333" s="160" t="s">
        <v>95</v>
      </c>
      <c r="Q333" s="160"/>
      <c r="R333" s="160" t="s">
        <v>95</v>
      </c>
      <c r="S333" s="160"/>
      <c r="T333" s="160"/>
      <c r="U333" s="160"/>
      <c r="V333" s="160" t="s">
        <v>95</v>
      </c>
      <c r="W333" s="155"/>
      <c r="X333" s="96" t="s">
        <v>95</v>
      </c>
      <c r="AQ333" s="131" t="s">
        <v>95</v>
      </c>
      <c r="AR333" s="103"/>
      <c r="AS333" s="103"/>
      <c r="AT333" s="56"/>
    </row>
    <row r="334" spans="2:46" s="96" customFormat="1" ht="18" customHeight="1" thickBot="1" x14ac:dyDescent="0.25">
      <c r="B334" s="96">
        <v>2</v>
      </c>
      <c r="C334" s="155"/>
      <c r="D334" s="155"/>
      <c r="E334" s="156" t="s">
        <v>102</v>
      </c>
      <c r="F334" s="248" t="s">
        <v>215</v>
      </c>
      <c r="G334" s="249"/>
      <c r="H334" s="250"/>
      <c r="I334" s="157"/>
      <c r="J334" s="88"/>
      <c r="K334" s="159"/>
      <c r="L334" s="88">
        <v>150000</v>
      </c>
      <c r="M334" s="159"/>
      <c r="N334" s="88">
        <v>200000</v>
      </c>
      <c r="O334" s="159"/>
      <c r="P334" s="160" t="s">
        <v>95</v>
      </c>
      <c r="Q334" s="160"/>
      <c r="R334" s="160" t="s">
        <v>95</v>
      </c>
      <c r="S334" s="160"/>
      <c r="T334" s="160"/>
      <c r="U334" s="160"/>
      <c r="V334" s="160" t="s">
        <v>95</v>
      </c>
      <c r="W334" s="155"/>
      <c r="X334" s="96" t="s">
        <v>95</v>
      </c>
      <c r="AQ334" s="131">
        <v>0</v>
      </c>
      <c r="AR334" s="103">
        <v>2</v>
      </c>
      <c r="AS334" s="103" t="s">
        <v>95</v>
      </c>
      <c r="AT334" s="56"/>
    </row>
    <row r="335" spans="2:46" s="96" customFormat="1" ht="15" x14ac:dyDescent="0.2">
      <c r="C335" s="155"/>
      <c r="D335" s="155"/>
      <c r="E335" s="156"/>
      <c r="F335" s="159"/>
      <c r="G335" s="159"/>
      <c r="H335" s="159"/>
      <c r="I335" s="159"/>
      <c r="J335" s="159"/>
      <c r="K335" s="159"/>
      <c r="L335" s="159"/>
      <c r="M335" s="160"/>
      <c r="N335" s="160"/>
      <c r="O335" s="160"/>
      <c r="P335" s="159" t="s">
        <v>95</v>
      </c>
      <c r="Q335" s="160"/>
      <c r="R335" s="160" t="s">
        <v>95</v>
      </c>
      <c r="S335" s="160"/>
      <c r="T335" s="160"/>
      <c r="U335" s="160"/>
      <c r="V335" s="160" t="s">
        <v>95</v>
      </c>
      <c r="W335" s="155"/>
      <c r="X335" s="96" t="s">
        <v>95</v>
      </c>
      <c r="AQ335" s="103" t="s">
        <v>95</v>
      </c>
      <c r="AR335" s="103"/>
      <c r="AS335" s="103"/>
      <c r="AT335" s="56"/>
    </row>
    <row r="336" spans="2:46" s="96" customFormat="1" ht="15.6" thickBot="1" x14ac:dyDescent="0.25">
      <c r="C336" s="112"/>
      <c r="D336" s="112"/>
      <c r="E336" s="151"/>
      <c r="F336" s="143"/>
      <c r="G336" s="143"/>
      <c r="H336" s="143"/>
      <c r="I336" s="144"/>
      <c r="J336" s="143"/>
      <c r="K336" s="143"/>
      <c r="L336" s="143"/>
      <c r="M336" s="143"/>
      <c r="N336" s="143"/>
      <c r="O336" s="143"/>
      <c r="P336" s="143" t="s">
        <v>95</v>
      </c>
      <c r="Q336" s="143"/>
      <c r="R336" s="143" t="s">
        <v>95</v>
      </c>
      <c r="S336" s="143"/>
      <c r="T336" s="143"/>
      <c r="U336" s="143"/>
      <c r="V336" s="143" t="s">
        <v>95</v>
      </c>
      <c r="W336" s="112"/>
      <c r="X336" s="96" t="s">
        <v>95</v>
      </c>
      <c r="AQ336" s="103" t="s">
        <v>95</v>
      </c>
      <c r="AR336" s="103"/>
      <c r="AS336" s="103"/>
      <c r="AT336" s="56"/>
    </row>
    <row r="337" spans="2:46" s="96" customFormat="1" ht="18" customHeight="1" thickBot="1" x14ac:dyDescent="0.25">
      <c r="B337" s="96">
        <v>3</v>
      </c>
      <c r="C337" s="112"/>
      <c r="D337" s="105" t="s">
        <v>61</v>
      </c>
      <c r="E337" s="151" t="s">
        <v>100</v>
      </c>
      <c r="F337" s="248"/>
      <c r="G337" s="249"/>
      <c r="H337" s="250"/>
      <c r="I337" s="144"/>
      <c r="J337" s="88"/>
      <c r="K337" s="146"/>
      <c r="L337" s="88"/>
      <c r="M337" s="146"/>
      <c r="N337" s="88"/>
      <c r="O337" s="146"/>
      <c r="P337" s="153">
        <v>0</v>
      </c>
      <c r="Q337" s="143"/>
      <c r="R337" s="153">
        <v>0</v>
      </c>
      <c r="S337" s="143"/>
      <c r="T337" s="154" t="s">
        <v>316</v>
      </c>
      <c r="U337" s="143"/>
      <c r="V337" s="153">
        <v>0</v>
      </c>
      <c r="W337" s="112"/>
      <c r="X337" s="96" t="s">
        <v>304</v>
      </c>
      <c r="AQ337" s="131">
        <v>0</v>
      </c>
      <c r="AR337" s="103">
        <v>0</v>
      </c>
      <c r="AS337" s="103" t="s">
        <v>95</v>
      </c>
      <c r="AT337" s="56"/>
    </row>
    <row r="338" spans="2:46" s="96" customFormat="1" ht="5.0999999999999996" customHeight="1" thickBot="1" x14ac:dyDescent="0.25">
      <c r="C338" s="112"/>
      <c r="D338" s="112"/>
      <c r="E338" s="151"/>
      <c r="F338" s="143"/>
      <c r="G338" s="143"/>
      <c r="H338" s="143"/>
      <c r="I338" s="144"/>
      <c r="J338" s="146"/>
      <c r="K338" s="146"/>
      <c r="L338" s="146"/>
      <c r="M338" s="146"/>
      <c r="N338" s="146"/>
      <c r="O338" s="146"/>
      <c r="P338" s="143" t="s">
        <v>95</v>
      </c>
      <c r="Q338" s="143"/>
      <c r="R338" s="143" t="s">
        <v>95</v>
      </c>
      <c r="S338" s="143"/>
      <c r="T338" s="143"/>
      <c r="U338" s="143"/>
      <c r="V338" s="143" t="s">
        <v>95</v>
      </c>
      <c r="W338" s="112"/>
      <c r="X338" s="96" t="s">
        <v>95</v>
      </c>
      <c r="AQ338" s="103" t="s">
        <v>95</v>
      </c>
      <c r="AR338" s="103"/>
      <c r="AS338" s="103"/>
      <c r="AT338" s="56"/>
    </row>
    <row r="339" spans="2:46" s="96" customFormat="1" ht="18" customHeight="1" thickBot="1" x14ac:dyDescent="0.25">
      <c r="B339" s="96">
        <v>3</v>
      </c>
      <c r="C339" s="112"/>
      <c r="D339" s="112"/>
      <c r="E339" s="151" t="s">
        <v>101</v>
      </c>
      <c r="F339" s="248"/>
      <c r="G339" s="249"/>
      <c r="H339" s="250"/>
      <c r="I339" s="144"/>
      <c r="J339" s="88"/>
      <c r="K339" s="146"/>
      <c r="L339" s="88"/>
      <c r="M339" s="146"/>
      <c r="N339" s="88"/>
      <c r="O339" s="146"/>
      <c r="P339" s="143" t="s">
        <v>95</v>
      </c>
      <c r="Q339" s="143"/>
      <c r="R339" s="143" t="s">
        <v>95</v>
      </c>
      <c r="S339" s="143"/>
      <c r="T339" s="143"/>
      <c r="U339" s="143"/>
      <c r="V339" s="143" t="s">
        <v>95</v>
      </c>
      <c r="W339" s="112"/>
      <c r="X339" s="96" t="s">
        <v>95</v>
      </c>
      <c r="AQ339" s="131">
        <v>0</v>
      </c>
      <c r="AR339" s="103">
        <v>0</v>
      </c>
      <c r="AS339" s="103" t="s">
        <v>95</v>
      </c>
      <c r="AT339" s="56"/>
    </row>
    <row r="340" spans="2:46" s="96" customFormat="1" ht="5.0999999999999996" customHeight="1" thickBot="1" x14ac:dyDescent="0.25">
      <c r="C340" s="112"/>
      <c r="D340" s="112"/>
      <c r="E340" s="151"/>
      <c r="F340" s="143"/>
      <c r="G340" s="143"/>
      <c r="H340" s="143"/>
      <c r="I340" s="144"/>
      <c r="J340" s="146"/>
      <c r="K340" s="146"/>
      <c r="L340" s="146"/>
      <c r="M340" s="146"/>
      <c r="N340" s="146"/>
      <c r="O340" s="146"/>
      <c r="P340" s="143" t="s">
        <v>95</v>
      </c>
      <c r="Q340" s="143"/>
      <c r="R340" s="143" t="s">
        <v>95</v>
      </c>
      <c r="S340" s="143"/>
      <c r="T340" s="143"/>
      <c r="U340" s="143"/>
      <c r="V340" s="143" t="s">
        <v>95</v>
      </c>
      <c r="W340" s="112"/>
      <c r="X340" s="96" t="s">
        <v>95</v>
      </c>
      <c r="AQ340" s="131" t="s">
        <v>95</v>
      </c>
      <c r="AR340" s="103"/>
      <c r="AS340" s="103"/>
      <c r="AT340" s="56"/>
    </row>
    <row r="341" spans="2:46" s="96" customFormat="1" ht="18" customHeight="1" thickBot="1" x14ac:dyDescent="0.25">
      <c r="B341" s="96">
        <v>3</v>
      </c>
      <c r="C341" s="112"/>
      <c r="D341" s="112"/>
      <c r="E341" s="151" t="s">
        <v>102</v>
      </c>
      <c r="F341" s="248"/>
      <c r="G341" s="249"/>
      <c r="H341" s="250"/>
      <c r="I341" s="144"/>
      <c r="J341" s="88"/>
      <c r="K341" s="146"/>
      <c r="L341" s="88"/>
      <c r="M341" s="146"/>
      <c r="N341" s="88"/>
      <c r="O341" s="146"/>
      <c r="P341" s="143" t="s">
        <v>95</v>
      </c>
      <c r="Q341" s="143"/>
      <c r="R341" s="143" t="s">
        <v>95</v>
      </c>
      <c r="S341" s="143"/>
      <c r="T341" s="143"/>
      <c r="U341" s="143"/>
      <c r="V341" s="143" t="s">
        <v>95</v>
      </c>
      <c r="W341" s="112"/>
      <c r="X341" s="96" t="s">
        <v>95</v>
      </c>
      <c r="AQ341" s="131">
        <v>0</v>
      </c>
      <c r="AR341" s="103">
        <v>0</v>
      </c>
      <c r="AS341" s="103" t="s">
        <v>95</v>
      </c>
      <c r="AT341" s="56"/>
    </row>
    <row r="342" spans="2:46" s="96" customFormat="1" ht="15" x14ac:dyDescent="0.2">
      <c r="C342" s="112"/>
      <c r="D342" s="112"/>
      <c r="E342" s="106"/>
      <c r="F342" s="146"/>
      <c r="G342" s="146"/>
      <c r="H342" s="146"/>
      <c r="I342" s="146"/>
      <c r="J342" s="146"/>
      <c r="K342" s="146"/>
      <c r="L342" s="146"/>
      <c r="M342" s="143"/>
      <c r="N342" s="143"/>
      <c r="O342" s="143"/>
      <c r="P342" s="146" t="s">
        <v>95</v>
      </c>
      <c r="Q342" s="143"/>
      <c r="R342" s="143" t="s">
        <v>95</v>
      </c>
      <c r="S342" s="143"/>
      <c r="T342" s="143"/>
      <c r="U342" s="143"/>
      <c r="V342" s="143" t="s">
        <v>95</v>
      </c>
      <c r="W342" s="112"/>
      <c r="X342" s="96" t="s">
        <v>95</v>
      </c>
      <c r="AQ342" s="103" t="s">
        <v>95</v>
      </c>
      <c r="AR342" s="103"/>
      <c r="AS342" s="103"/>
      <c r="AT342" s="56"/>
    </row>
    <row r="343" spans="2:46" s="96" customFormat="1" ht="15" hidden="1" x14ac:dyDescent="0.2">
      <c r="C343" s="155"/>
      <c r="D343" s="155"/>
      <c r="E343" s="156"/>
      <c r="F343" s="155"/>
      <c r="G343" s="155"/>
      <c r="H343" s="155"/>
      <c r="I343" s="157"/>
      <c r="J343" s="155"/>
      <c r="K343" s="155"/>
      <c r="L343" s="155"/>
      <c r="M343" s="155"/>
      <c r="N343" s="155"/>
      <c r="O343" s="155"/>
      <c r="P343" s="155" t="s">
        <v>95</v>
      </c>
      <c r="Q343" s="155"/>
      <c r="R343" s="155" t="s">
        <v>95</v>
      </c>
      <c r="S343" s="155"/>
      <c r="T343" s="155"/>
      <c r="U343" s="155"/>
      <c r="V343" s="155" t="s">
        <v>95</v>
      </c>
      <c r="W343" s="155"/>
      <c r="X343" s="96" t="s">
        <v>95</v>
      </c>
      <c r="AQ343" s="103" t="s">
        <v>95</v>
      </c>
      <c r="AR343" s="103"/>
      <c r="AS343" s="103"/>
      <c r="AT343" s="56"/>
    </row>
    <row r="344" spans="2:46" s="96" customFormat="1" ht="18" hidden="1" customHeight="1" thickBot="1" x14ac:dyDescent="0.25">
      <c r="B344" s="96">
        <v>4</v>
      </c>
      <c r="C344" s="155"/>
      <c r="D344" s="158" t="s">
        <v>62</v>
      </c>
      <c r="E344" s="156" t="s">
        <v>100</v>
      </c>
      <c r="F344" s="248"/>
      <c r="G344" s="249"/>
      <c r="H344" s="250"/>
      <c r="I344" s="157"/>
      <c r="J344" s="88"/>
      <c r="K344" s="159"/>
      <c r="L344" s="88"/>
      <c r="M344" s="159"/>
      <c r="N344" s="88"/>
      <c r="O344" s="159"/>
      <c r="P344" s="153">
        <v>0</v>
      </c>
      <c r="Q344" s="160"/>
      <c r="R344" s="153">
        <v>0</v>
      </c>
      <c r="S344" s="160"/>
      <c r="T344" s="161" t="s">
        <v>273</v>
      </c>
      <c r="U344" s="160"/>
      <c r="V344" s="153">
        <v>0</v>
      </c>
      <c r="W344" s="155"/>
      <c r="X344" s="96" t="s">
        <v>95</v>
      </c>
      <c r="AQ344" s="131">
        <v>0</v>
      </c>
      <c r="AR344" s="103">
        <v>0</v>
      </c>
      <c r="AS344" s="103" t="s">
        <v>95</v>
      </c>
      <c r="AT344" s="56"/>
    </row>
    <row r="345" spans="2:46" s="96" customFormat="1" ht="5.0999999999999996" hidden="1" customHeight="1" thickBot="1" x14ac:dyDescent="0.25">
      <c r="C345" s="155"/>
      <c r="D345" s="155"/>
      <c r="E345" s="156"/>
      <c r="F345" s="160"/>
      <c r="G345" s="160"/>
      <c r="H345" s="160"/>
      <c r="I345" s="157"/>
      <c r="J345" s="159"/>
      <c r="K345" s="159"/>
      <c r="L345" s="159"/>
      <c r="M345" s="159"/>
      <c r="N345" s="159"/>
      <c r="O345" s="159"/>
      <c r="P345" s="160" t="s">
        <v>95</v>
      </c>
      <c r="Q345" s="160"/>
      <c r="R345" s="160" t="s">
        <v>95</v>
      </c>
      <c r="S345" s="160"/>
      <c r="T345" s="160"/>
      <c r="U345" s="160"/>
      <c r="V345" s="160" t="s">
        <v>95</v>
      </c>
      <c r="W345" s="155"/>
      <c r="X345" s="96" t="s">
        <v>95</v>
      </c>
      <c r="AQ345" s="103" t="s">
        <v>95</v>
      </c>
      <c r="AR345" s="103"/>
      <c r="AS345" s="103"/>
      <c r="AT345" s="56"/>
    </row>
    <row r="346" spans="2:46" s="96" customFormat="1" ht="18" hidden="1" customHeight="1" thickBot="1" x14ac:dyDescent="0.25">
      <c r="B346" s="96">
        <v>4</v>
      </c>
      <c r="C346" s="155"/>
      <c r="D346" s="155"/>
      <c r="E346" s="156" t="s">
        <v>101</v>
      </c>
      <c r="F346" s="248"/>
      <c r="G346" s="249"/>
      <c r="H346" s="250"/>
      <c r="I346" s="157"/>
      <c r="J346" s="88"/>
      <c r="K346" s="159"/>
      <c r="L346" s="88"/>
      <c r="M346" s="159"/>
      <c r="N346" s="88"/>
      <c r="O346" s="159"/>
      <c r="P346" s="160" t="s">
        <v>95</v>
      </c>
      <c r="Q346" s="160"/>
      <c r="R346" s="160" t="s">
        <v>95</v>
      </c>
      <c r="S346" s="160"/>
      <c r="T346" s="160"/>
      <c r="U346" s="160"/>
      <c r="V346" s="160" t="s">
        <v>95</v>
      </c>
      <c r="W346" s="155"/>
      <c r="X346" s="96" t="s">
        <v>95</v>
      </c>
      <c r="AQ346" s="131">
        <v>0</v>
      </c>
      <c r="AR346" s="103">
        <v>0</v>
      </c>
      <c r="AS346" s="103" t="s">
        <v>95</v>
      </c>
      <c r="AT346" s="56"/>
    </row>
    <row r="347" spans="2:46" s="96" customFormat="1" ht="5.0999999999999996" hidden="1" customHeight="1" thickBot="1" x14ac:dyDescent="0.25">
      <c r="C347" s="155"/>
      <c r="D347" s="155"/>
      <c r="E347" s="156"/>
      <c r="F347" s="160"/>
      <c r="G347" s="160"/>
      <c r="H347" s="160"/>
      <c r="I347" s="157"/>
      <c r="J347" s="159"/>
      <c r="K347" s="159"/>
      <c r="L347" s="159"/>
      <c r="M347" s="159"/>
      <c r="N347" s="159"/>
      <c r="O347" s="159"/>
      <c r="P347" s="160" t="s">
        <v>95</v>
      </c>
      <c r="Q347" s="160"/>
      <c r="R347" s="160" t="s">
        <v>95</v>
      </c>
      <c r="S347" s="160"/>
      <c r="T347" s="160"/>
      <c r="U347" s="160"/>
      <c r="V347" s="160" t="s">
        <v>95</v>
      </c>
      <c r="W347" s="155"/>
      <c r="X347" s="96" t="s">
        <v>95</v>
      </c>
      <c r="AQ347" s="131" t="s">
        <v>95</v>
      </c>
      <c r="AR347" s="103"/>
      <c r="AS347" s="103"/>
      <c r="AT347" s="56"/>
    </row>
    <row r="348" spans="2:46" s="96" customFormat="1" ht="18" hidden="1" customHeight="1" thickBot="1" x14ac:dyDescent="0.25">
      <c r="B348" s="96">
        <v>4</v>
      </c>
      <c r="C348" s="155"/>
      <c r="D348" s="155"/>
      <c r="E348" s="156" t="s">
        <v>102</v>
      </c>
      <c r="F348" s="248"/>
      <c r="G348" s="249"/>
      <c r="H348" s="250"/>
      <c r="I348" s="157"/>
      <c r="J348" s="88"/>
      <c r="K348" s="159"/>
      <c r="L348" s="88"/>
      <c r="M348" s="159"/>
      <c r="N348" s="88"/>
      <c r="O348" s="159"/>
      <c r="P348" s="160" t="s">
        <v>95</v>
      </c>
      <c r="Q348" s="160"/>
      <c r="R348" s="160" t="s">
        <v>95</v>
      </c>
      <c r="S348" s="160"/>
      <c r="T348" s="160"/>
      <c r="U348" s="160"/>
      <c r="V348" s="160" t="s">
        <v>95</v>
      </c>
      <c r="W348" s="155"/>
      <c r="X348" s="96" t="s">
        <v>95</v>
      </c>
      <c r="AQ348" s="131">
        <v>0</v>
      </c>
      <c r="AR348" s="103">
        <v>0</v>
      </c>
      <c r="AS348" s="103" t="s">
        <v>95</v>
      </c>
      <c r="AT348" s="56"/>
    </row>
    <row r="349" spans="2:46" s="96" customFormat="1" ht="15" hidden="1" x14ac:dyDescent="0.2">
      <c r="C349" s="155"/>
      <c r="D349" s="155"/>
      <c r="E349" s="156"/>
      <c r="F349" s="159"/>
      <c r="G349" s="159"/>
      <c r="H349" s="159"/>
      <c r="I349" s="159"/>
      <c r="J349" s="159"/>
      <c r="K349" s="159"/>
      <c r="L349" s="159"/>
      <c r="M349" s="160"/>
      <c r="N349" s="160"/>
      <c r="O349" s="160"/>
      <c r="P349" s="159" t="s">
        <v>95</v>
      </c>
      <c r="Q349" s="160"/>
      <c r="R349" s="160" t="s">
        <v>95</v>
      </c>
      <c r="S349" s="160"/>
      <c r="T349" s="160"/>
      <c r="U349" s="160"/>
      <c r="V349" s="160" t="s">
        <v>95</v>
      </c>
      <c r="W349" s="155"/>
      <c r="X349" s="96" t="s">
        <v>95</v>
      </c>
      <c r="AQ349" s="103" t="s">
        <v>95</v>
      </c>
      <c r="AR349" s="103"/>
      <c r="AS349" s="103"/>
      <c r="AT349" s="56"/>
    </row>
    <row r="350" spans="2:46" s="96" customFormat="1" ht="15" hidden="1" x14ac:dyDescent="0.2">
      <c r="C350" s="112"/>
      <c r="D350" s="112"/>
      <c r="E350" s="151"/>
      <c r="F350" s="143"/>
      <c r="G350" s="143"/>
      <c r="H350" s="143"/>
      <c r="I350" s="144"/>
      <c r="J350" s="143"/>
      <c r="K350" s="143"/>
      <c r="L350" s="143"/>
      <c r="M350" s="143"/>
      <c r="N350" s="143"/>
      <c r="O350" s="143"/>
      <c r="P350" s="143" t="s">
        <v>95</v>
      </c>
      <c r="Q350" s="143"/>
      <c r="R350" s="143" t="s">
        <v>95</v>
      </c>
      <c r="S350" s="143"/>
      <c r="T350" s="143"/>
      <c r="U350" s="143"/>
      <c r="V350" s="143" t="s">
        <v>95</v>
      </c>
      <c r="W350" s="112"/>
      <c r="X350" s="96" t="s">
        <v>95</v>
      </c>
      <c r="AQ350" s="103" t="s">
        <v>95</v>
      </c>
      <c r="AR350" s="103"/>
      <c r="AS350" s="103"/>
      <c r="AT350" s="56"/>
    </row>
    <row r="351" spans="2:46" s="96" customFormat="1" ht="18" hidden="1" customHeight="1" thickBot="1" x14ac:dyDescent="0.25">
      <c r="B351" s="96">
        <v>5</v>
      </c>
      <c r="C351" s="112"/>
      <c r="D351" s="105" t="s">
        <v>63</v>
      </c>
      <c r="E351" s="151" t="s">
        <v>100</v>
      </c>
      <c r="F351" s="248"/>
      <c r="G351" s="249"/>
      <c r="H351" s="250"/>
      <c r="I351" s="144"/>
      <c r="J351" s="88"/>
      <c r="K351" s="146"/>
      <c r="L351" s="88"/>
      <c r="M351" s="146"/>
      <c r="N351" s="88"/>
      <c r="O351" s="146"/>
      <c r="P351" s="153">
        <v>0</v>
      </c>
      <c r="Q351" s="143"/>
      <c r="R351" s="153">
        <v>0</v>
      </c>
      <c r="S351" s="143"/>
      <c r="T351" s="154" t="s">
        <v>273</v>
      </c>
      <c r="U351" s="143"/>
      <c r="V351" s="153">
        <v>0</v>
      </c>
      <c r="W351" s="112"/>
      <c r="X351" s="96" t="s">
        <v>95</v>
      </c>
      <c r="AQ351" s="131">
        <v>0</v>
      </c>
      <c r="AR351" s="103">
        <v>0</v>
      </c>
      <c r="AS351" s="103" t="s">
        <v>95</v>
      </c>
      <c r="AT351" s="56"/>
    </row>
    <row r="352" spans="2:46" s="96" customFormat="1" ht="5.0999999999999996" hidden="1" customHeight="1" thickBot="1" x14ac:dyDescent="0.25">
      <c r="C352" s="112"/>
      <c r="D352" s="112"/>
      <c r="E352" s="151"/>
      <c r="F352" s="143"/>
      <c r="G352" s="143"/>
      <c r="H352" s="143"/>
      <c r="I352" s="144"/>
      <c r="J352" s="146"/>
      <c r="K352" s="146"/>
      <c r="L352" s="146"/>
      <c r="M352" s="146"/>
      <c r="N352" s="146"/>
      <c r="O352" s="146"/>
      <c r="P352" s="143" t="s">
        <v>95</v>
      </c>
      <c r="Q352" s="143"/>
      <c r="R352" s="143" t="s">
        <v>95</v>
      </c>
      <c r="S352" s="143"/>
      <c r="T352" s="143"/>
      <c r="U352" s="143"/>
      <c r="V352" s="143" t="s">
        <v>95</v>
      </c>
      <c r="W352" s="112"/>
      <c r="X352" s="96" t="s">
        <v>95</v>
      </c>
      <c r="AQ352" s="103" t="s">
        <v>95</v>
      </c>
      <c r="AR352" s="103"/>
      <c r="AS352" s="103"/>
      <c r="AT352" s="56"/>
    </row>
    <row r="353" spans="2:46" s="96" customFormat="1" ht="18" hidden="1" customHeight="1" thickBot="1" x14ac:dyDescent="0.25">
      <c r="B353" s="96">
        <v>5</v>
      </c>
      <c r="C353" s="112"/>
      <c r="D353" s="112"/>
      <c r="E353" s="151" t="s">
        <v>101</v>
      </c>
      <c r="F353" s="248"/>
      <c r="G353" s="249"/>
      <c r="H353" s="250"/>
      <c r="I353" s="144"/>
      <c r="J353" s="88"/>
      <c r="K353" s="146"/>
      <c r="L353" s="88"/>
      <c r="M353" s="146"/>
      <c r="N353" s="88"/>
      <c r="O353" s="146"/>
      <c r="P353" s="143" t="s">
        <v>95</v>
      </c>
      <c r="Q353" s="143"/>
      <c r="R353" s="143" t="s">
        <v>95</v>
      </c>
      <c r="S353" s="143"/>
      <c r="T353" s="143"/>
      <c r="U353" s="143"/>
      <c r="V353" s="143" t="s">
        <v>95</v>
      </c>
      <c r="W353" s="112"/>
      <c r="X353" s="96" t="s">
        <v>95</v>
      </c>
      <c r="AQ353" s="131">
        <v>0</v>
      </c>
      <c r="AR353" s="103">
        <v>0</v>
      </c>
      <c r="AS353" s="103" t="s">
        <v>95</v>
      </c>
      <c r="AT353" s="56"/>
    </row>
    <row r="354" spans="2:46" s="96" customFormat="1" ht="5.0999999999999996" hidden="1" customHeight="1" thickBot="1" x14ac:dyDescent="0.25">
      <c r="C354" s="112"/>
      <c r="D354" s="112"/>
      <c r="E354" s="151"/>
      <c r="F354" s="143"/>
      <c r="G354" s="143"/>
      <c r="H354" s="143"/>
      <c r="I354" s="144"/>
      <c r="J354" s="146"/>
      <c r="K354" s="146"/>
      <c r="L354" s="146"/>
      <c r="M354" s="146"/>
      <c r="N354" s="146"/>
      <c r="O354" s="146"/>
      <c r="P354" s="143" t="s">
        <v>95</v>
      </c>
      <c r="Q354" s="143"/>
      <c r="R354" s="143" t="s">
        <v>95</v>
      </c>
      <c r="S354" s="143"/>
      <c r="T354" s="143"/>
      <c r="U354" s="143"/>
      <c r="V354" s="143" t="s">
        <v>95</v>
      </c>
      <c r="W354" s="112"/>
      <c r="X354" s="96" t="s">
        <v>95</v>
      </c>
      <c r="AQ354" s="131" t="s">
        <v>95</v>
      </c>
      <c r="AR354" s="103"/>
      <c r="AS354" s="103"/>
      <c r="AT354" s="56"/>
    </row>
    <row r="355" spans="2:46" s="96" customFormat="1" ht="18" hidden="1" customHeight="1" thickBot="1" x14ac:dyDescent="0.25">
      <c r="B355" s="96">
        <v>5</v>
      </c>
      <c r="C355" s="112"/>
      <c r="D355" s="112"/>
      <c r="E355" s="151" t="s">
        <v>102</v>
      </c>
      <c r="F355" s="248"/>
      <c r="G355" s="249"/>
      <c r="H355" s="250"/>
      <c r="I355" s="144"/>
      <c r="J355" s="88"/>
      <c r="K355" s="146"/>
      <c r="L355" s="88"/>
      <c r="M355" s="146"/>
      <c r="N355" s="88"/>
      <c r="O355" s="146"/>
      <c r="P355" s="143" t="s">
        <v>95</v>
      </c>
      <c r="Q355" s="143"/>
      <c r="R355" s="143" t="s">
        <v>95</v>
      </c>
      <c r="S355" s="143"/>
      <c r="T355" s="143"/>
      <c r="U355" s="143"/>
      <c r="V355" s="143" t="s">
        <v>95</v>
      </c>
      <c r="W355" s="112"/>
      <c r="X355" s="96" t="s">
        <v>95</v>
      </c>
      <c r="AQ355" s="131">
        <v>0</v>
      </c>
      <c r="AR355" s="103">
        <v>0</v>
      </c>
      <c r="AS355" s="103" t="s">
        <v>95</v>
      </c>
      <c r="AT355" s="56"/>
    </row>
    <row r="356" spans="2:46" s="96" customFormat="1" ht="15" hidden="1" x14ac:dyDescent="0.2">
      <c r="C356" s="112"/>
      <c r="D356" s="112"/>
      <c r="E356" s="106"/>
      <c r="F356" s="146"/>
      <c r="G356" s="146"/>
      <c r="H356" s="146"/>
      <c r="I356" s="146"/>
      <c r="J356" s="146"/>
      <c r="K356" s="146"/>
      <c r="L356" s="146"/>
      <c r="M356" s="143"/>
      <c r="N356" s="143"/>
      <c r="O356" s="143"/>
      <c r="P356" s="146" t="s">
        <v>95</v>
      </c>
      <c r="Q356" s="143"/>
      <c r="R356" s="143" t="s">
        <v>95</v>
      </c>
      <c r="S356" s="143"/>
      <c r="T356" s="143"/>
      <c r="U356" s="143"/>
      <c r="V356" s="143" t="s">
        <v>95</v>
      </c>
      <c r="W356" s="112"/>
      <c r="X356" s="96" t="s">
        <v>95</v>
      </c>
      <c r="AQ356" s="103" t="s">
        <v>95</v>
      </c>
      <c r="AR356" s="103"/>
      <c r="AS356" s="103"/>
      <c r="AT356" s="56"/>
    </row>
    <row r="357" spans="2:46" s="96" customFormat="1" ht="15" hidden="1" x14ac:dyDescent="0.2">
      <c r="C357" s="155"/>
      <c r="D357" s="155"/>
      <c r="E357" s="156"/>
      <c r="F357" s="155"/>
      <c r="G357" s="155"/>
      <c r="H357" s="155"/>
      <c r="I357" s="157"/>
      <c r="J357" s="155"/>
      <c r="K357" s="155"/>
      <c r="L357" s="155"/>
      <c r="M357" s="155"/>
      <c r="N357" s="155"/>
      <c r="O357" s="155"/>
      <c r="P357" s="155" t="s">
        <v>95</v>
      </c>
      <c r="Q357" s="155"/>
      <c r="R357" s="155" t="s">
        <v>95</v>
      </c>
      <c r="S357" s="155"/>
      <c r="T357" s="155"/>
      <c r="U357" s="155"/>
      <c r="V357" s="155" t="s">
        <v>95</v>
      </c>
      <c r="W357" s="155"/>
      <c r="X357" s="96" t="s">
        <v>95</v>
      </c>
      <c r="AQ357" s="103" t="s">
        <v>95</v>
      </c>
      <c r="AR357" s="103"/>
      <c r="AS357" s="103"/>
      <c r="AT357" s="56"/>
    </row>
    <row r="358" spans="2:46" s="96" customFormat="1" ht="18" hidden="1" customHeight="1" thickBot="1" x14ac:dyDescent="0.25">
      <c r="B358" s="96">
        <v>6</v>
      </c>
      <c r="C358" s="155"/>
      <c r="D358" s="158" t="s">
        <v>64</v>
      </c>
      <c r="E358" s="156" t="s">
        <v>100</v>
      </c>
      <c r="F358" s="248"/>
      <c r="G358" s="249"/>
      <c r="H358" s="250"/>
      <c r="I358" s="157"/>
      <c r="J358" s="88"/>
      <c r="K358" s="159"/>
      <c r="L358" s="88"/>
      <c r="M358" s="159"/>
      <c r="N358" s="88"/>
      <c r="O358" s="159"/>
      <c r="P358" s="153">
        <v>0</v>
      </c>
      <c r="Q358" s="160"/>
      <c r="R358" s="153">
        <v>0</v>
      </c>
      <c r="S358" s="160"/>
      <c r="T358" s="161" t="s">
        <v>273</v>
      </c>
      <c r="U358" s="160"/>
      <c r="V358" s="153">
        <v>0</v>
      </c>
      <c r="W358" s="155"/>
      <c r="X358" s="96" t="s">
        <v>95</v>
      </c>
      <c r="AQ358" s="131">
        <v>0</v>
      </c>
      <c r="AR358" s="103">
        <v>0</v>
      </c>
      <c r="AS358" s="103" t="s">
        <v>95</v>
      </c>
      <c r="AT358" s="56"/>
    </row>
    <row r="359" spans="2:46" s="96" customFormat="1" ht="5.0999999999999996" hidden="1" customHeight="1" thickBot="1" x14ac:dyDescent="0.25">
      <c r="C359" s="155"/>
      <c r="D359" s="155"/>
      <c r="E359" s="156"/>
      <c r="F359" s="160"/>
      <c r="G359" s="160"/>
      <c r="H359" s="160"/>
      <c r="I359" s="157"/>
      <c r="J359" s="159"/>
      <c r="K359" s="159"/>
      <c r="L359" s="159"/>
      <c r="M359" s="159"/>
      <c r="N359" s="159"/>
      <c r="O359" s="159"/>
      <c r="P359" s="160" t="s">
        <v>95</v>
      </c>
      <c r="Q359" s="160"/>
      <c r="R359" s="160" t="s">
        <v>95</v>
      </c>
      <c r="S359" s="160"/>
      <c r="T359" s="160"/>
      <c r="U359" s="160"/>
      <c r="V359" s="160" t="s">
        <v>95</v>
      </c>
      <c r="W359" s="155"/>
      <c r="X359" s="96" t="s">
        <v>95</v>
      </c>
      <c r="AQ359" s="103" t="s">
        <v>95</v>
      </c>
      <c r="AR359" s="103"/>
      <c r="AS359" s="103"/>
      <c r="AT359" s="56"/>
    </row>
    <row r="360" spans="2:46" s="96" customFormat="1" ht="18" hidden="1" customHeight="1" thickBot="1" x14ac:dyDescent="0.25">
      <c r="B360" s="96">
        <v>6</v>
      </c>
      <c r="C360" s="155"/>
      <c r="D360" s="155"/>
      <c r="E360" s="156" t="s">
        <v>101</v>
      </c>
      <c r="F360" s="248"/>
      <c r="G360" s="249"/>
      <c r="H360" s="250"/>
      <c r="I360" s="157"/>
      <c r="J360" s="88"/>
      <c r="K360" s="159"/>
      <c r="L360" s="88"/>
      <c r="M360" s="159"/>
      <c r="N360" s="88"/>
      <c r="O360" s="159"/>
      <c r="P360" s="160" t="s">
        <v>95</v>
      </c>
      <c r="Q360" s="160"/>
      <c r="R360" s="160" t="s">
        <v>95</v>
      </c>
      <c r="S360" s="160"/>
      <c r="T360" s="160"/>
      <c r="U360" s="160"/>
      <c r="V360" s="160" t="s">
        <v>95</v>
      </c>
      <c r="W360" s="155"/>
      <c r="X360" s="96" t="s">
        <v>95</v>
      </c>
      <c r="AQ360" s="131">
        <v>0</v>
      </c>
      <c r="AR360" s="103">
        <v>0</v>
      </c>
      <c r="AS360" s="103" t="s">
        <v>95</v>
      </c>
      <c r="AT360" s="56"/>
    </row>
    <row r="361" spans="2:46" s="96" customFormat="1" ht="5.0999999999999996" hidden="1" customHeight="1" thickBot="1" x14ac:dyDescent="0.25">
      <c r="C361" s="155"/>
      <c r="D361" s="155"/>
      <c r="E361" s="156"/>
      <c r="F361" s="160"/>
      <c r="G361" s="160"/>
      <c r="H361" s="160"/>
      <c r="I361" s="157"/>
      <c r="J361" s="159"/>
      <c r="K361" s="159"/>
      <c r="L361" s="159"/>
      <c r="M361" s="159"/>
      <c r="N361" s="159"/>
      <c r="O361" s="159"/>
      <c r="P361" s="160" t="s">
        <v>95</v>
      </c>
      <c r="Q361" s="160"/>
      <c r="R361" s="160" t="s">
        <v>95</v>
      </c>
      <c r="S361" s="160"/>
      <c r="T361" s="160"/>
      <c r="U361" s="160"/>
      <c r="V361" s="160" t="s">
        <v>95</v>
      </c>
      <c r="W361" s="155"/>
      <c r="X361" s="96" t="s">
        <v>95</v>
      </c>
      <c r="AQ361" s="131" t="s">
        <v>95</v>
      </c>
      <c r="AR361" s="103"/>
      <c r="AS361" s="103"/>
      <c r="AT361" s="56"/>
    </row>
    <row r="362" spans="2:46" s="96" customFormat="1" ht="18" hidden="1" customHeight="1" thickBot="1" x14ac:dyDescent="0.25">
      <c r="B362" s="96">
        <v>6</v>
      </c>
      <c r="C362" s="155"/>
      <c r="D362" s="155"/>
      <c r="E362" s="156" t="s">
        <v>102</v>
      </c>
      <c r="F362" s="248"/>
      <c r="G362" s="249"/>
      <c r="H362" s="250"/>
      <c r="I362" s="157"/>
      <c r="J362" s="88"/>
      <c r="K362" s="159"/>
      <c r="L362" s="88"/>
      <c r="M362" s="159"/>
      <c r="N362" s="88"/>
      <c r="O362" s="159"/>
      <c r="P362" s="160" t="s">
        <v>95</v>
      </c>
      <c r="Q362" s="160"/>
      <c r="R362" s="160" t="s">
        <v>95</v>
      </c>
      <c r="S362" s="160"/>
      <c r="T362" s="160"/>
      <c r="U362" s="160"/>
      <c r="V362" s="160" t="s">
        <v>95</v>
      </c>
      <c r="W362" s="155"/>
      <c r="X362" s="96" t="s">
        <v>95</v>
      </c>
      <c r="AQ362" s="131">
        <v>0</v>
      </c>
      <c r="AR362" s="103">
        <v>0</v>
      </c>
      <c r="AS362" s="103" t="s">
        <v>95</v>
      </c>
      <c r="AT362" s="56"/>
    </row>
    <row r="363" spans="2:46" s="96" customFormat="1" ht="15" hidden="1" x14ac:dyDescent="0.2">
      <c r="C363" s="155"/>
      <c r="D363" s="155"/>
      <c r="E363" s="156"/>
      <c r="F363" s="159"/>
      <c r="G363" s="159"/>
      <c r="H363" s="159"/>
      <c r="I363" s="159"/>
      <c r="J363" s="159"/>
      <c r="K363" s="159"/>
      <c r="L363" s="159"/>
      <c r="M363" s="160"/>
      <c r="N363" s="160"/>
      <c r="O363" s="160"/>
      <c r="P363" s="159" t="s">
        <v>95</v>
      </c>
      <c r="Q363" s="160"/>
      <c r="R363" s="160" t="s">
        <v>95</v>
      </c>
      <c r="S363" s="160"/>
      <c r="T363" s="160"/>
      <c r="U363" s="160"/>
      <c r="V363" s="160" t="s">
        <v>95</v>
      </c>
      <c r="W363" s="155"/>
      <c r="X363" s="96" t="s">
        <v>95</v>
      </c>
      <c r="AQ363" s="103" t="s">
        <v>95</v>
      </c>
      <c r="AR363" s="103"/>
      <c r="AS363" s="103"/>
      <c r="AT363" s="56"/>
    </row>
    <row r="364" spans="2:46" s="96" customFormat="1" ht="15" hidden="1" x14ac:dyDescent="0.2">
      <c r="C364" s="112"/>
      <c r="D364" s="112"/>
      <c r="E364" s="151"/>
      <c r="F364" s="143"/>
      <c r="G364" s="143"/>
      <c r="H364" s="143"/>
      <c r="I364" s="144"/>
      <c r="J364" s="143"/>
      <c r="K364" s="143"/>
      <c r="L364" s="143"/>
      <c r="M364" s="143"/>
      <c r="N364" s="143"/>
      <c r="O364" s="143"/>
      <c r="P364" s="143" t="s">
        <v>95</v>
      </c>
      <c r="Q364" s="143"/>
      <c r="R364" s="143" t="s">
        <v>95</v>
      </c>
      <c r="S364" s="143"/>
      <c r="T364" s="143"/>
      <c r="U364" s="143"/>
      <c r="V364" s="143" t="s">
        <v>95</v>
      </c>
      <c r="W364" s="112"/>
      <c r="X364" s="96" t="s">
        <v>95</v>
      </c>
      <c r="AQ364" s="103" t="s">
        <v>95</v>
      </c>
      <c r="AR364" s="103"/>
      <c r="AS364" s="103"/>
      <c r="AT364" s="56"/>
    </row>
    <row r="365" spans="2:46" s="96" customFormat="1" ht="18" hidden="1" customHeight="1" thickBot="1" x14ac:dyDescent="0.25">
      <c r="B365" s="96">
        <v>7</v>
      </c>
      <c r="C365" s="112"/>
      <c r="D365" s="105" t="s">
        <v>65</v>
      </c>
      <c r="E365" s="151" t="s">
        <v>100</v>
      </c>
      <c r="F365" s="248"/>
      <c r="G365" s="249"/>
      <c r="H365" s="250"/>
      <c r="I365" s="144"/>
      <c r="J365" s="88"/>
      <c r="K365" s="146"/>
      <c r="L365" s="88"/>
      <c r="M365" s="146"/>
      <c r="N365" s="88"/>
      <c r="O365" s="146"/>
      <c r="P365" s="153">
        <v>0</v>
      </c>
      <c r="Q365" s="143"/>
      <c r="R365" s="153">
        <v>0</v>
      </c>
      <c r="S365" s="143"/>
      <c r="T365" s="154" t="s">
        <v>273</v>
      </c>
      <c r="U365" s="143"/>
      <c r="V365" s="153">
        <v>0</v>
      </c>
      <c r="W365" s="112"/>
      <c r="X365" s="96" t="s">
        <v>95</v>
      </c>
      <c r="AQ365" s="131">
        <v>0</v>
      </c>
      <c r="AR365" s="103">
        <v>0</v>
      </c>
      <c r="AS365" s="103" t="s">
        <v>95</v>
      </c>
      <c r="AT365" s="56"/>
    </row>
    <row r="366" spans="2:46" s="96" customFormat="1" ht="5.0999999999999996" hidden="1" customHeight="1" thickBot="1" x14ac:dyDescent="0.25">
      <c r="C366" s="112"/>
      <c r="D366" s="112"/>
      <c r="E366" s="151"/>
      <c r="F366" s="143"/>
      <c r="G366" s="143"/>
      <c r="H366" s="143"/>
      <c r="I366" s="144"/>
      <c r="J366" s="146"/>
      <c r="K366" s="146"/>
      <c r="L366" s="146"/>
      <c r="M366" s="146"/>
      <c r="N366" s="146"/>
      <c r="O366" s="146"/>
      <c r="P366" s="143" t="s">
        <v>95</v>
      </c>
      <c r="Q366" s="143"/>
      <c r="R366" s="143" t="s">
        <v>95</v>
      </c>
      <c r="S366" s="143"/>
      <c r="T366" s="143"/>
      <c r="U366" s="143"/>
      <c r="V366" s="143" t="s">
        <v>95</v>
      </c>
      <c r="W366" s="112"/>
      <c r="X366" s="96" t="s">
        <v>95</v>
      </c>
      <c r="AQ366" s="103" t="s">
        <v>95</v>
      </c>
      <c r="AR366" s="103"/>
      <c r="AS366" s="103"/>
      <c r="AT366" s="56"/>
    </row>
    <row r="367" spans="2:46" s="96" customFormat="1" ht="18" hidden="1" customHeight="1" thickBot="1" x14ac:dyDescent="0.25">
      <c r="B367" s="96">
        <v>7</v>
      </c>
      <c r="C367" s="112"/>
      <c r="D367" s="112"/>
      <c r="E367" s="151" t="s">
        <v>101</v>
      </c>
      <c r="F367" s="248"/>
      <c r="G367" s="249"/>
      <c r="H367" s="250"/>
      <c r="I367" s="144"/>
      <c r="J367" s="88"/>
      <c r="K367" s="146"/>
      <c r="L367" s="88"/>
      <c r="M367" s="146"/>
      <c r="N367" s="88"/>
      <c r="O367" s="146"/>
      <c r="P367" s="143" t="s">
        <v>95</v>
      </c>
      <c r="Q367" s="143"/>
      <c r="R367" s="143" t="s">
        <v>95</v>
      </c>
      <c r="S367" s="143"/>
      <c r="T367" s="143"/>
      <c r="U367" s="143"/>
      <c r="V367" s="143" t="s">
        <v>95</v>
      </c>
      <c r="W367" s="112"/>
      <c r="X367" s="96" t="s">
        <v>95</v>
      </c>
      <c r="AQ367" s="131">
        <v>0</v>
      </c>
      <c r="AR367" s="103">
        <v>0</v>
      </c>
      <c r="AS367" s="103" t="s">
        <v>95</v>
      </c>
      <c r="AT367" s="56"/>
    </row>
    <row r="368" spans="2:46" s="96" customFormat="1" ht="5.0999999999999996" hidden="1" customHeight="1" thickBot="1" x14ac:dyDescent="0.25">
      <c r="C368" s="112"/>
      <c r="D368" s="112"/>
      <c r="E368" s="151"/>
      <c r="F368" s="143"/>
      <c r="G368" s="143"/>
      <c r="H368" s="143"/>
      <c r="I368" s="144"/>
      <c r="J368" s="146"/>
      <c r="K368" s="146"/>
      <c r="L368" s="146"/>
      <c r="M368" s="146"/>
      <c r="N368" s="146"/>
      <c r="O368" s="146"/>
      <c r="P368" s="143" t="s">
        <v>95</v>
      </c>
      <c r="Q368" s="143"/>
      <c r="R368" s="143" t="s">
        <v>95</v>
      </c>
      <c r="S368" s="143"/>
      <c r="T368" s="143"/>
      <c r="U368" s="143"/>
      <c r="V368" s="143" t="s">
        <v>95</v>
      </c>
      <c r="W368" s="112"/>
      <c r="X368" s="96" t="s">
        <v>95</v>
      </c>
      <c r="AQ368" s="131" t="s">
        <v>95</v>
      </c>
      <c r="AR368" s="103"/>
      <c r="AS368" s="103"/>
      <c r="AT368" s="56"/>
    </row>
    <row r="369" spans="2:46" s="96" customFormat="1" ht="18" hidden="1" customHeight="1" thickBot="1" x14ac:dyDescent="0.25">
      <c r="B369" s="96">
        <v>7</v>
      </c>
      <c r="C369" s="112"/>
      <c r="D369" s="112"/>
      <c r="E369" s="151" t="s">
        <v>102</v>
      </c>
      <c r="F369" s="248"/>
      <c r="G369" s="249"/>
      <c r="H369" s="250"/>
      <c r="I369" s="144"/>
      <c r="J369" s="88"/>
      <c r="K369" s="146"/>
      <c r="L369" s="88"/>
      <c r="M369" s="146"/>
      <c r="N369" s="88"/>
      <c r="O369" s="146"/>
      <c r="P369" s="143" t="s">
        <v>95</v>
      </c>
      <c r="Q369" s="143"/>
      <c r="R369" s="143" t="s">
        <v>95</v>
      </c>
      <c r="S369" s="143"/>
      <c r="T369" s="143"/>
      <c r="U369" s="143"/>
      <c r="V369" s="143" t="s">
        <v>95</v>
      </c>
      <c r="W369" s="112"/>
      <c r="X369" s="96" t="s">
        <v>95</v>
      </c>
      <c r="AQ369" s="131">
        <v>0</v>
      </c>
      <c r="AR369" s="103">
        <v>0</v>
      </c>
      <c r="AS369" s="103" t="s">
        <v>95</v>
      </c>
      <c r="AT369" s="56"/>
    </row>
    <row r="370" spans="2:46" s="96" customFormat="1" ht="15" hidden="1" x14ac:dyDescent="0.2">
      <c r="C370" s="112"/>
      <c r="D370" s="112"/>
      <c r="E370" s="106"/>
      <c r="F370" s="146"/>
      <c r="G370" s="146"/>
      <c r="H370" s="146"/>
      <c r="I370" s="146"/>
      <c r="J370" s="146"/>
      <c r="K370" s="146"/>
      <c r="L370" s="146"/>
      <c r="M370" s="143"/>
      <c r="N370" s="143"/>
      <c r="O370" s="143"/>
      <c r="P370" s="146" t="s">
        <v>95</v>
      </c>
      <c r="Q370" s="143"/>
      <c r="R370" s="143" t="s">
        <v>95</v>
      </c>
      <c r="S370" s="143"/>
      <c r="T370" s="143"/>
      <c r="U370" s="143"/>
      <c r="V370" s="143" t="s">
        <v>95</v>
      </c>
      <c r="W370" s="112"/>
      <c r="X370" s="96" t="s">
        <v>95</v>
      </c>
      <c r="AQ370" s="103" t="s">
        <v>95</v>
      </c>
      <c r="AR370" s="103"/>
      <c r="AS370" s="103"/>
      <c r="AT370" s="56"/>
    </row>
    <row r="371" spans="2:46" s="96" customFormat="1" ht="15" hidden="1" x14ac:dyDescent="0.2">
      <c r="C371" s="155"/>
      <c r="D371" s="155"/>
      <c r="E371" s="156"/>
      <c r="F371" s="155"/>
      <c r="G371" s="155"/>
      <c r="H371" s="155"/>
      <c r="I371" s="157"/>
      <c r="J371" s="155"/>
      <c r="K371" s="155"/>
      <c r="L371" s="155"/>
      <c r="M371" s="155"/>
      <c r="N371" s="155"/>
      <c r="O371" s="155"/>
      <c r="P371" s="155" t="s">
        <v>95</v>
      </c>
      <c r="Q371" s="155"/>
      <c r="R371" s="155" t="s">
        <v>95</v>
      </c>
      <c r="S371" s="155"/>
      <c r="T371" s="155"/>
      <c r="U371" s="155"/>
      <c r="V371" s="155" t="s">
        <v>95</v>
      </c>
      <c r="W371" s="155"/>
      <c r="X371" s="96" t="s">
        <v>95</v>
      </c>
      <c r="AQ371" s="103" t="s">
        <v>95</v>
      </c>
      <c r="AR371" s="103"/>
      <c r="AS371" s="103"/>
      <c r="AT371" s="56"/>
    </row>
    <row r="372" spans="2:46" s="96" customFormat="1" ht="18" hidden="1" customHeight="1" thickBot="1" x14ac:dyDescent="0.25">
      <c r="B372" s="96">
        <v>8</v>
      </c>
      <c r="C372" s="155"/>
      <c r="D372" s="158" t="s">
        <v>66</v>
      </c>
      <c r="E372" s="156" t="s">
        <v>100</v>
      </c>
      <c r="F372" s="248"/>
      <c r="G372" s="249"/>
      <c r="H372" s="250"/>
      <c r="I372" s="157"/>
      <c r="J372" s="88"/>
      <c r="K372" s="159"/>
      <c r="L372" s="88"/>
      <c r="M372" s="159"/>
      <c r="N372" s="88"/>
      <c r="O372" s="159"/>
      <c r="P372" s="153">
        <v>0</v>
      </c>
      <c r="Q372" s="160"/>
      <c r="R372" s="153">
        <v>0</v>
      </c>
      <c r="S372" s="160"/>
      <c r="T372" s="161" t="s">
        <v>273</v>
      </c>
      <c r="U372" s="160"/>
      <c r="V372" s="153">
        <v>0</v>
      </c>
      <c r="W372" s="155"/>
      <c r="X372" s="96" t="s">
        <v>95</v>
      </c>
      <c r="AQ372" s="131">
        <v>0</v>
      </c>
      <c r="AR372" s="103">
        <v>0</v>
      </c>
      <c r="AS372" s="103" t="s">
        <v>95</v>
      </c>
      <c r="AT372" s="56"/>
    </row>
    <row r="373" spans="2:46" s="96" customFormat="1" ht="5.0999999999999996" hidden="1" customHeight="1" thickBot="1" x14ac:dyDescent="0.25">
      <c r="C373" s="155"/>
      <c r="D373" s="155"/>
      <c r="E373" s="156"/>
      <c r="F373" s="160"/>
      <c r="G373" s="160"/>
      <c r="H373" s="160"/>
      <c r="I373" s="157"/>
      <c r="J373" s="159"/>
      <c r="K373" s="159"/>
      <c r="L373" s="159"/>
      <c r="M373" s="159"/>
      <c r="N373" s="159"/>
      <c r="O373" s="159"/>
      <c r="P373" s="160" t="s">
        <v>95</v>
      </c>
      <c r="Q373" s="160"/>
      <c r="R373" s="160" t="s">
        <v>95</v>
      </c>
      <c r="S373" s="160"/>
      <c r="T373" s="160"/>
      <c r="U373" s="160"/>
      <c r="V373" s="160" t="s">
        <v>95</v>
      </c>
      <c r="W373" s="155"/>
      <c r="X373" s="96" t="s">
        <v>95</v>
      </c>
      <c r="AQ373" s="103" t="s">
        <v>95</v>
      </c>
      <c r="AR373" s="103"/>
      <c r="AS373" s="103"/>
      <c r="AT373" s="56"/>
    </row>
    <row r="374" spans="2:46" s="96" customFormat="1" ht="18" hidden="1" customHeight="1" thickBot="1" x14ac:dyDescent="0.25">
      <c r="B374" s="96">
        <v>8</v>
      </c>
      <c r="C374" s="155"/>
      <c r="D374" s="155"/>
      <c r="E374" s="156" t="s">
        <v>101</v>
      </c>
      <c r="F374" s="248"/>
      <c r="G374" s="249"/>
      <c r="H374" s="250"/>
      <c r="I374" s="157"/>
      <c r="J374" s="88"/>
      <c r="K374" s="159"/>
      <c r="L374" s="88"/>
      <c r="M374" s="159"/>
      <c r="N374" s="88"/>
      <c r="O374" s="159"/>
      <c r="P374" s="160" t="s">
        <v>95</v>
      </c>
      <c r="Q374" s="160"/>
      <c r="R374" s="160" t="s">
        <v>95</v>
      </c>
      <c r="S374" s="160"/>
      <c r="T374" s="160"/>
      <c r="U374" s="160"/>
      <c r="V374" s="160" t="s">
        <v>95</v>
      </c>
      <c r="W374" s="155"/>
      <c r="X374" s="96" t="s">
        <v>95</v>
      </c>
      <c r="AQ374" s="131">
        <v>0</v>
      </c>
      <c r="AR374" s="103">
        <v>0</v>
      </c>
      <c r="AS374" s="103" t="s">
        <v>95</v>
      </c>
      <c r="AT374" s="56"/>
    </row>
    <row r="375" spans="2:46" s="96" customFormat="1" ht="5.0999999999999996" hidden="1" customHeight="1" thickBot="1" x14ac:dyDescent="0.25">
      <c r="C375" s="155"/>
      <c r="D375" s="155"/>
      <c r="E375" s="156"/>
      <c r="F375" s="160"/>
      <c r="G375" s="160"/>
      <c r="H375" s="160"/>
      <c r="I375" s="157"/>
      <c r="J375" s="159"/>
      <c r="K375" s="159"/>
      <c r="L375" s="159"/>
      <c r="M375" s="159"/>
      <c r="N375" s="159"/>
      <c r="O375" s="159"/>
      <c r="P375" s="160" t="s">
        <v>95</v>
      </c>
      <c r="Q375" s="160"/>
      <c r="R375" s="160" t="s">
        <v>95</v>
      </c>
      <c r="S375" s="160"/>
      <c r="T375" s="160"/>
      <c r="U375" s="160"/>
      <c r="V375" s="160" t="s">
        <v>95</v>
      </c>
      <c r="W375" s="155"/>
      <c r="X375" s="96" t="s">
        <v>95</v>
      </c>
      <c r="AQ375" s="131" t="s">
        <v>95</v>
      </c>
      <c r="AR375" s="103"/>
      <c r="AS375" s="103"/>
      <c r="AT375" s="56"/>
    </row>
    <row r="376" spans="2:46" s="96" customFormat="1" ht="18" hidden="1" customHeight="1" thickBot="1" x14ac:dyDescent="0.25">
      <c r="B376" s="96">
        <v>8</v>
      </c>
      <c r="C376" s="155"/>
      <c r="D376" s="155"/>
      <c r="E376" s="156" t="s">
        <v>102</v>
      </c>
      <c r="F376" s="248"/>
      <c r="G376" s="249"/>
      <c r="H376" s="250"/>
      <c r="I376" s="157"/>
      <c r="J376" s="88"/>
      <c r="K376" s="159"/>
      <c r="L376" s="88"/>
      <c r="M376" s="159"/>
      <c r="N376" s="88"/>
      <c r="O376" s="159"/>
      <c r="P376" s="160" t="s">
        <v>95</v>
      </c>
      <c r="Q376" s="160"/>
      <c r="R376" s="160" t="s">
        <v>95</v>
      </c>
      <c r="S376" s="160"/>
      <c r="T376" s="160"/>
      <c r="U376" s="160"/>
      <c r="V376" s="160" t="s">
        <v>95</v>
      </c>
      <c r="W376" s="155"/>
      <c r="X376" s="96" t="s">
        <v>95</v>
      </c>
      <c r="AQ376" s="131">
        <v>0</v>
      </c>
      <c r="AR376" s="103">
        <v>0</v>
      </c>
      <c r="AS376" s="103" t="s">
        <v>95</v>
      </c>
      <c r="AT376" s="56"/>
    </row>
    <row r="377" spans="2:46" s="96" customFormat="1" ht="15" hidden="1" x14ac:dyDescent="0.2">
      <c r="C377" s="155"/>
      <c r="D377" s="155"/>
      <c r="E377" s="156"/>
      <c r="F377" s="159"/>
      <c r="G377" s="159"/>
      <c r="H377" s="159"/>
      <c r="I377" s="159"/>
      <c r="J377" s="159"/>
      <c r="K377" s="159"/>
      <c r="L377" s="159"/>
      <c r="M377" s="160"/>
      <c r="N377" s="160"/>
      <c r="O377" s="160"/>
      <c r="P377" s="159" t="s">
        <v>95</v>
      </c>
      <c r="Q377" s="160"/>
      <c r="R377" s="160" t="s">
        <v>95</v>
      </c>
      <c r="S377" s="160"/>
      <c r="T377" s="160"/>
      <c r="U377" s="160"/>
      <c r="V377" s="160" t="s">
        <v>95</v>
      </c>
      <c r="W377" s="155"/>
      <c r="X377" s="96" t="s">
        <v>95</v>
      </c>
      <c r="AQ377" s="103" t="s">
        <v>95</v>
      </c>
      <c r="AR377" s="103"/>
      <c r="AS377" s="103"/>
      <c r="AT377" s="56"/>
    </row>
    <row r="378" spans="2:46" s="96" customFormat="1" ht="15" hidden="1" x14ac:dyDescent="0.2">
      <c r="C378" s="112"/>
      <c r="D378" s="112"/>
      <c r="E378" s="151"/>
      <c r="F378" s="143"/>
      <c r="G378" s="143"/>
      <c r="H378" s="143"/>
      <c r="I378" s="144"/>
      <c r="J378" s="143"/>
      <c r="K378" s="143"/>
      <c r="L378" s="143"/>
      <c r="M378" s="143"/>
      <c r="N378" s="143"/>
      <c r="O378" s="143"/>
      <c r="P378" s="143" t="s">
        <v>95</v>
      </c>
      <c r="Q378" s="143"/>
      <c r="R378" s="143" t="s">
        <v>95</v>
      </c>
      <c r="S378" s="143"/>
      <c r="T378" s="143"/>
      <c r="U378" s="143"/>
      <c r="V378" s="143" t="s">
        <v>95</v>
      </c>
      <c r="W378" s="112"/>
      <c r="X378" s="96" t="s">
        <v>95</v>
      </c>
      <c r="AQ378" s="103" t="s">
        <v>95</v>
      </c>
      <c r="AR378" s="103"/>
      <c r="AS378" s="103"/>
      <c r="AT378" s="56"/>
    </row>
    <row r="379" spans="2:46" s="96" customFormat="1" ht="18" hidden="1" customHeight="1" thickBot="1" x14ac:dyDescent="0.25">
      <c r="B379" s="96">
        <v>9</v>
      </c>
      <c r="C379" s="112"/>
      <c r="D379" s="105" t="s">
        <v>67</v>
      </c>
      <c r="E379" s="151" t="s">
        <v>100</v>
      </c>
      <c r="F379" s="248"/>
      <c r="G379" s="249"/>
      <c r="H379" s="250"/>
      <c r="I379" s="144"/>
      <c r="J379" s="88"/>
      <c r="K379" s="146"/>
      <c r="L379" s="88"/>
      <c r="M379" s="146"/>
      <c r="N379" s="88"/>
      <c r="O379" s="146"/>
      <c r="P379" s="153">
        <v>0</v>
      </c>
      <c r="Q379" s="143"/>
      <c r="R379" s="153">
        <v>0</v>
      </c>
      <c r="S379" s="143"/>
      <c r="T379" s="154" t="s">
        <v>273</v>
      </c>
      <c r="U379" s="143"/>
      <c r="V379" s="153">
        <v>0</v>
      </c>
      <c r="W379" s="112"/>
      <c r="X379" s="96" t="s">
        <v>95</v>
      </c>
      <c r="AQ379" s="131">
        <v>0</v>
      </c>
      <c r="AR379" s="103">
        <v>0</v>
      </c>
      <c r="AS379" s="103" t="s">
        <v>95</v>
      </c>
      <c r="AT379" s="56"/>
    </row>
    <row r="380" spans="2:46" s="96" customFormat="1" ht="5.0999999999999996" hidden="1" customHeight="1" thickBot="1" x14ac:dyDescent="0.25">
      <c r="C380" s="112"/>
      <c r="D380" s="112"/>
      <c r="E380" s="151"/>
      <c r="F380" s="143"/>
      <c r="G380" s="143"/>
      <c r="H380" s="143"/>
      <c r="I380" s="144"/>
      <c r="J380" s="146"/>
      <c r="K380" s="146"/>
      <c r="L380" s="146"/>
      <c r="M380" s="146"/>
      <c r="N380" s="146"/>
      <c r="O380" s="146"/>
      <c r="P380" s="143" t="s">
        <v>95</v>
      </c>
      <c r="Q380" s="143"/>
      <c r="R380" s="143" t="s">
        <v>95</v>
      </c>
      <c r="S380" s="143"/>
      <c r="T380" s="143"/>
      <c r="U380" s="143"/>
      <c r="V380" s="143" t="s">
        <v>95</v>
      </c>
      <c r="W380" s="112"/>
      <c r="X380" s="96" t="s">
        <v>95</v>
      </c>
      <c r="AQ380" s="103" t="s">
        <v>95</v>
      </c>
      <c r="AR380" s="103"/>
      <c r="AS380" s="103"/>
      <c r="AT380" s="56"/>
    </row>
    <row r="381" spans="2:46" s="96" customFormat="1" ht="18" hidden="1" customHeight="1" thickBot="1" x14ac:dyDescent="0.25">
      <c r="B381" s="96">
        <v>9</v>
      </c>
      <c r="C381" s="112"/>
      <c r="D381" s="112"/>
      <c r="E381" s="151" t="s">
        <v>101</v>
      </c>
      <c r="F381" s="248"/>
      <c r="G381" s="249"/>
      <c r="H381" s="250"/>
      <c r="I381" s="144"/>
      <c r="J381" s="88"/>
      <c r="K381" s="146"/>
      <c r="L381" s="88"/>
      <c r="M381" s="146"/>
      <c r="N381" s="88"/>
      <c r="O381" s="146"/>
      <c r="P381" s="143" t="s">
        <v>95</v>
      </c>
      <c r="Q381" s="143"/>
      <c r="R381" s="143" t="s">
        <v>95</v>
      </c>
      <c r="S381" s="143"/>
      <c r="T381" s="143"/>
      <c r="U381" s="143"/>
      <c r="V381" s="143" t="s">
        <v>95</v>
      </c>
      <c r="W381" s="112"/>
      <c r="X381" s="96" t="s">
        <v>95</v>
      </c>
      <c r="AQ381" s="131">
        <v>0</v>
      </c>
      <c r="AR381" s="103">
        <v>0</v>
      </c>
      <c r="AS381" s="103" t="s">
        <v>95</v>
      </c>
      <c r="AT381" s="56"/>
    </row>
    <row r="382" spans="2:46" s="96" customFormat="1" ht="5.0999999999999996" hidden="1" customHeight="1" thickBot="1" x14ac:dyDescent="0.25">
      <c r="C382" s="112"/>
      <c r="D382" s="112"/>
      <c r="E382" s="151"/>
      <c r="F382" s="143"/>
      <c r="G382" s="143"/>
      <c r="H382" s="143"/>
      <c r="I382" s="144"/>
      <c r="J382" s="146"/>
      <c r="K382" s="146"/>
      <c r="L382" s="146"/>
      <c r="M382" s="146"/>
      <c r="N382" s="146"/>
      <c r="O382" s="146"/>
      <c r="P382" s="143" t="s">
        <v>95</v>
      </c>
      <c r="Q382" s="143"/>
      <c r="R382" s="143" t="s">
        <v>95</v>
      </c>
      <c r="S382" s="143"/>
      <c r="T382" s="143"/>
      <c r="U382" s="143"/>
      <c r="V382" s="143" t="s">
        <v>95</v>
      </c>
      <c r="W382" s="112"/>
      <c r="X382" s="96" t="s">
        <v>95</v>
      </c>
      <c r="AQ382" s="131" t="s">
        <v>95</v>
      </c>
      <c r="AR382" s="103"/>
      <c r="AS382" s="103"/>
      <c r="AT382" s="56"/>
    </row>
    <row r="383" spans="2:46" s="96" customFormat="1" ht="18" hidden="1" customHeight="1" thickBot="1" x14ac:dyDescent="0.25">
      <c r="B383" s="96">
        <v>9</v>
      </c>
      <c r="C383" s="112"/>
      <c r="D383" s="112"/>
      <c r="E383" s="151" t="s">
        <v>102</v>
      </c>
      <c r="F383" s="248"/>
      <c r="G383" s="249"/>
      <c r="H383" s="250"/>
      <c r="I383" s="144"/>
      <c r="J383" s="88"/>
      <c r="K383" s="146"/>
      <c r="L383" s="88"/>
      <c r="M383" s="146"/>
      <c r="N383" s="88"/>
      <c r="O383" s="146"/>
      <c r="P383" s="143" t="s">
        <v>95</v>
      </c>
      <c r="Q383" s="143"/>
      <c r="R383" s="143" t="s">
        <v>95</v>
      </c>
      <c r="S383" s="143"/>
      <c r="T383" s="143"/>
      <c r="U383" s="143"/>
      <c r="V383" s="143" t="s">
        <v>95</v>
      </c>
      <c r="W383" s="112"/>
      <c r="X383" s="96" t="s">
        <v>95</v>
      </c>
      <c r="AQ383" s="131">
        <v>0</v>
      </c>
      <c r="AR383" s="103">
        <v>0</v>
      </c>
      <c r="AS383" s="103" t="s">
        <v>95</v>
      </c>
      <c r="AT383" s="56"/>
    </row>
    <row r="384" spans="2:46" s="96" customFormat="1" ht="15" hidden="1" x14ac:dyDescent="0.2">
      <c r="C384" s="112"/>
      <c r="D384" s="112"/>
      <c r="E384" s="106"/>
      <c r="F384" s="146"/>
      <c r="G384" s="146"/>
      <c r="H384" s="146"/>
      <c r="I384" s="146"/>
      <c r="J384" s="146"/>
      <c r="K384" s="146"/>
      <c r="L384" s="146"/>
      <c r="M384" s="143"/>
      <c r="N384" s="143"/>
      <c r="O384" s="143"/>
      <c r="P384" s="146" t="s">
        <v>95</v>
      </c>
      <c r="Q384" s="143"/>
      <c r="R384" s="143" t="s">
        <v>95</v>
      </c>
      <c r="S384" s="143"/>
      <c r="T384" s="143"/>
      <c r="U384" s="143"/>
      <c r="V384" s="143" t="s">
        <v>95</v>
      </c>
      <c r="W384" s="112"/>
      <c r="X384" s="96" t="s">
        <v>95</v>
      </c>
      <c r="AQ384" s="103" t="s">
        <v>95</v>
      </c>
      <c r="AR384" s="103"/>
      <c r="AS384" s="103"/>
      <c r="AT384" s="56"/>
    </row>
    <row r="385" spans="2:46" s="96" customFormat="1" ht="15" hidden="1" x14ac:dyDescent="0.2">
      <c r="C385" s="155"/>
      <c r="D385" s="155"/>
      <c r="E385" s="156"/>
      <c r="F385" s="155"/>
      <c r="G385" s="155"/>
      <c r="H385" s="155"/>
      <c r="I385" s="157"/>
      <c r="J385" s="155"/>
      <c r="K385" s="155"/>
      <c r="L385" s="155"/>
      <c r="M385" s="155"/>
      <c r="N385" s="155"/>
      <c r="O385" s="155"/>
      <c r="P385" s="155" t="s">
        <v>95</v>
      </c>
      <c r="Q385" s="155"/>
      <c r="R385" s="155" t="s">
        <v>95</v>
      </c>
      <c r="S385" s="155"/>
      <c r="T385" s="155"/>
      <c r="U385" s="155"/>
      <c r="V385" s="155" t="s">
        <v>95</v>
      </c>
      <c r="W385" s="155"/>
      <c r="X385" s="96" t="s">
        <v>95</v>
      </c>
      <c r="AQ385" s="103" t="s">
        <v>95</v>
      </c>
      <c r="AR385" s="103"/>
      <c r="AS385" s="103"/>
      <c r="AT385" s="56"/>
    </row>
    <row r="386" spans="2:46" s="96" customFormat="1" ht="18" hidden="1" customHeight="1" thickBot="1" x14ac:dyDescent="0.25">
      <c r="B386" s="96">
        <v>10</v>
      </c>
      <c r="C386" s="155"/>
      <c r="D386" s="158" t="s">
        <v>68</v>
      </c>
      <c r="E386" s="156" t="s">
        <v>100</v>
      </c>
      <c r="F386" s="248"/>
      <c r="G386" s="249"/>
      <c r="H386" s="250"/>
      <c r="I386" s="157"/>
      <c r="J386" s="88"/>
      <c r="K386" s="159"/>
      <c r="L386" s="88"/>
      <c r="M386" s="159"/>
      <c r="N386" s="88"/>
      <c r="O386" s="159"/>
      <c r="P386" s="153">
        <v>0</v>
      </c>
      <c r="Q386" s="160"/>
      <c r="R386" s="153">
        <v>0</v>
      </c>
      <c r="S386" s="160"/>
      <c r="T386" s="161" t="s">
        <v>273</v>
      </c>
      <c r="U386" s="160"/>
      <c r="V386" s="153">
        <v>0</v>
      </c>
      <c r="W386" s="155"/>
      <c r="X386" s="96" t="s">
        <v>95</v>
      </c>
      <c r="AQ386" s="131">
        <v>0</v>
      </c>
      <c r="AR386" s="103">
        <v>0</v>
      </c>
      <c r="AS386" s="103" t="s">
        <v>95</v>
      </c>
      <c r="AT386" s="56"/>
    </row>
    <row r="387" spans="2:46" s="96" customFormat="1" ht="5.0999999999999996" hidden="1" customHeight="1" thickBot="1" x14ac:dyDescent="0.25">
      <c r="C387" s="155"/>
      <c r="D387" s="155"/>
      <c r="E387" s="156"/>
      <c r="F387" s="160"/>
      <c r="G387" s="160"/>
      <c r="H387" s="160"/>
      <c r="I387" s="157"/>
      <c r="J387" s="159"/>
      <c r="K387" s="159"/>
      <c r="L387" s="159"/>
      <c r="M387" s="159"/>
      <c r="N387" s="159"/>
      <c r="O387" s="159"/>
      <c r="P387" s="160" t="s">
        <v>95</v>
      </c>
      <c r="Q387" s="160"/>
      <c r="R387" s="160" t="s">
        <v>95</v>
      </c>
      <c r="S387" s="160"/>
      <c r="T387" s="160"/>
      <c r="U387" s="160"/>
      <c r="V387" s="160" t="s">
        <v>95</v>
      </c>
      <c r="W387" s="155"/>
      <c r="X387" s="96" t="s">
        <v>95</v>
      </c>
      <c r="AQ387" s="103" t="s">
        <v>95</v>
      </c>
      <c r="AR387" s="103"/>
      <c r="AS387" s="103"/>
      <c r="AT387" s="56"/>
    </row>
    <row r="388" spans="2:46" s="96" customFormat="1" ht="18" hidden="1" customHeight="1" thickBot="1" x14ac:dyDescent="0.25">
      <c r="B388" s="96">
        <v>10</v>
      </c>
      <c r="C388" s="155"/>
      <c r="D388" s="155"/>
      <c r="E388" s="156" t="s">
        <v>101</v>
      </c>
      <c r="F388" s="248"/>
      <c r="G388" s="249"/>
      <c r="H388" s="250"/>
      <c r="I388" s="157"/>
      <c r="J388" s="88"/>
      <c r="K388" s="159"/>
      <c r="L388" s="88"/>
      <c r="M388" s="159"/>
      <c r="N388" s="88"/>
      <c r="O388" s="159"/>
      <c r="P388" s="160" t="s">
        <v>95</v>
      </c>
      <c r="Q388" s="160"/>
      <c r="R388" s="160" t="s">
        <v>95</v>
      </c>
      <c r="S388" s="160"/>
      <c r="T388" s="160"/>
      <c r="U388" s="160"/>
      <c r="V388" s="160" t="s">
        <v>95</v>
      </c>
      <c r="W388" s="155"/>
      <c r="X388" s="96" t="s">
        <v>95</v>
      </c>
      <c r="AQ388" s="131">
        <v>0</v>
      </c>
      <c r="AR388" s="103">
        <v>0</v>
      </c>
      <c r="AS388" s="103" t="s">
        <v>95</v>
      </c>
      <c r="AT388" s="56"/>
    </row>
    <row r="389" spans="2:46" s="96" customFormat="1" ht="5.0999999999999996" hidden="1" customHeight="1" thickBot="1" x14ac:dyDescent="0.25">
      <c r="C389" s="155"/>
      <c r="D389" s="155"/>
      <c r="E389" s="156"/>
      <c r="F389" s="160"/>
      <c r="G389" s="160"/>
      <c r="H389" s="160"/>
      <c r="I389" s="157"/>
      <c r="J389" s="159"/>
      <c r="K389" s="159"/>
      <c r="L389" s="159"/>
      <c r="M389" s="159"/>
      <c r="N389" s="159"/>
      <c r="O389" s="159"/>
      <c r="P389" s="160" t="s">
        <v>95</v>
      </c>
      <c r="Q389" s="160"/>
      <c r="R389" s="160" t="s">
        <v>95</v>
      </c>
      <c r="S389" s="160"/>
      <c r="T389" s="160"/>
      <c r="U389" s="160"/>
      <c r="V389" s="160" t="s">
        <v>95</v>
      </c>
      <c r="W389" s="155"/>
      <c r="X389" s="96" t="s">
        <v>95</v>
      </c>
      <c r="AQ389" s="131" t="s">
        <v>95</v>
      </c>
      <c r="AR389" s="103"/>
      <c r="AS389" s="103"/>
      <c r="AT389" s="56"/>
    </row>
    <row r="390" spans="2:46" s="96" customFormat="1" ht="18" hidden="1" customHeight="1" thickBot="1" x14ac:dyDescent="0.25">
      <c r="B390" s="96">
        <v>10</v>
      </c>
      <c r="C390" s="155"/>
      <c r="D390" s="155"/>
      <c r="E390" s="156" t="s">
        <v>102</v>
      </c>
      <c r="F390" s="248"/>
      <c r="G390" s="249"/>
      <c r="H390" s="250"/>
      <c r="I390" s="157"/>
      <c r="J390" s="88"/>
      <c r="K390" s="159"/>
      <c r="L390" s="88"/>
      <c r="M390" s="159"/>
      <c r="N390" s="88"/>
      <c r="O390" s="159"/>
      <c r="P390" s="160" t="s">
        <v>95</v>
      </c>
      <c r="Q390" s="160"/>
      <c r="R390" s="160" t="s">
        <v>95</v>
      </c>
      <c r="S390" s="160"/>
      <c r="T390" s="160"/>
      <c r="U390" s="160"/>
      <c r="V390" s="160" t="s">
        <v>95</v>
      </c>
      <c r="W390" s="155"/>
      <c r="X390" s="96" t="s">
        <v>95</v>
      </c>
      <c r="AQ390" s="131">
        <v>0</v>
      </c>
      <c r="AR390" s="103">
        <v>0</v>
      </c>
      <c r="AS390" s="103" t="s">
        <v>95</v>
      </c>
      <c r="AT390" s="56"/>
    </row>
    <row r="391" spans="2:46" s="96" customFormat="1" ht="15" hidden="1" x14ac:dyDescent="0.2">
      <c r="C391" s="155"/>
      <c r="D391" s="155"/>
      <c r="E391" s="156"/>
      <c r="F391" s="159"/>
      <c r="G391" s="159"/>
      <c r="H391" s="159"/>
      <c r="I391" s="159"/>
      <c r="J391" s="159"/>
      <c r="K391" s="159"/>
      <c r="L391" s="159"/>
      <c r="M391" s="160"/>
      <c r="N391" s="160"/>
      <c r="O391" s="160"/>
      <c r="P391" s="159" t="s">
        <v>95</v>
      </c>
      <c r="Q391" s="160"/>
      <c r="R391" s="160" t="s">
        <v>95</v>
      </c>
      <c r="S391" s="160"/>
      <c r="T391" s="160"/>
      <c r="U391" s="160"/>
      <c r="V391" s="160" t="s">
        <v>95</v>
      </c>
      <c r="W391" s="155"/>
      <c r="X391" s="96" t="s">
        <v>95</v>
      </c>
      <c r="AQ391" s="103" t="s">
        <v>95</v>
      </c>
      <c r="AR391" s="103"/>
      <c r="AS391" s="103"/>
      <c r="AT391" s="56"/>
    </row>
    <row r="392" spans="2:46" s="96" customFormat="1" ht="15" hidden="1" x14ac:dyDescent="0.2">
      <c r="C392" s="112"/>
      <c r="D392" s="112"/>
      <c r="E392" s="151"/>
      <c r="F392" s="143"/>
      <c r="G392" s="143"/>
      <c r="H392" s="143"/>
      <c r="I392" s="144"/>
      <c r="J392" s="143"/>
      <c r="K392" s="143"/>
      <c r="L392" s="143"/>
      <c r="M392" s="143"/>
      <c r="N392" s="143"/>
      <c r="O392" s="143"/>
      <c r="P392" s="143" t="s">
        <v>95</v>
      </c>
      <c r="Q392" s="143"/>
      <c r="R392" s="143" t="s">
        <v>95</v>
      </c>
      <c r="S392" s="143"/>
      <c r="T392" s="143"/>
      <c r="U392" s="143"/>
      <c r="V392" s="143" t="s">
        <v>95</v>
      </c>
      <c r="W392" s="112"/>
      <c r="X392" s="96" t="s">
        <v>95</v>
      </c>
      <c r="AQ392" s="103" t="s">
        <v>95</v>
      </c>
      <c r="AR392" s="103"/>
      <c r="AS392" s="103"/>
      <c r="AT392" s="56"/>
    </row>
    <row r="393" spans="2:46" s="96" customFormat="1" ht="18" hidden="1" customHeight="1" thickBot="1" x14ac:dyDescent="0.25">
      <c r="B393" s="96">
        <v>11</v>
      </c>
      <c r="C393" s="112"/>
      <c r="D393" s="105" t="s">
        <v>69</v>
      </c>
      <c r="E393" s="151" t="s">
        <v>100</v>
      </c>
      <c r="F393" s="248"/>
      <c r="G393" s="249"/>
      <c r="H393" s="250"/>
      <c r="I393" s="144"/>
      <c r="J393" s="88"/>
      <c r="K393" s="146"/>
      <c r="L393" s="88"/>
      <c r="M393" s="146"/>
      <c r="N393" s="88"/>
      <c r="O393" s="146"/>
      <c r="P393" s="153">
        <v>0</v>
      </c>
      <c r="Q393" s="143"/>
      <c r="R393" s="153">
        <v>0</v>
      </c>
      <c r="S393" s="143"/>
      <c r="T393" s="154" t="s">
        <v>273</v>
      </c>
      <c r="U393" s="143"/>
      <c r="V393" s="153">
        <v>0</v>
      </c>
      <c r="W393" s="112"/>
      <c r="X393" s="96" t="s">
        <v>95</v>
      </c>
      <c r="AQ393" s="131">
        <v>0</v>
      </c>
      <c r="AR393" s="103">
        <v>0</v>
      </c>
      <c r="AS393" s="103" t="s">
        <v>95</v>
      </c>
      <c r="AT393" s="56"/>
    </row>
    <row r="394" spans="2:46" s="96" customFormat="1" ht="5.0999999999999996" hidden="1" customHeight="1" thickBot="1" x14ac:dyDescent="0.25">
      <c r="C394" s="112"/>
      <c r="D394" s="112"/>
      <c r="E394" s="151"/>
      <c r="F394" s="143"/>
      <c r="G394" s="143"/>
      <c r="H394" s="143"/>
      <c r="I394" s="144"/>
      <c r="J394" s="146"/>
      <c r="K394" s="146"/>
      <c r="L394" s="146"/>
      <c r="M394" s="146"/>
      <c r="N394" s="146"/>
      <c r="O394" s="146"/>
      <c r="P394" s="143" t="s">
        <v>95</v>
      </c>
      <c r="Q394" s="143"/>
      <c r="R394" s="143" t="s">
        <v>95</v>
      </c>
      <c r="S394" s="143"/>
      <c r="T394" s="143"/>
      <c r="U394" s="143"/>
      <c r="V394" s="143" t="s">
        <v>95</v>
      </c>
      <c r="W394" s="112"/>
      <c r="X394" s="96" t="s">
        <v>95</v>
      </c>
      <c r="AQ394" s="103" t="s">
        <v>95</v>
      </c>
      <c r="AR394" s="103"/>
      <c r="AS394" s="103"/>
      <c r="AT394" s="56"/>
    </row>
    <row r="395" spans="2:46" s="96" customFormat="1" ht="18" hidden="1" customHeight="1" thickBot="1" x14ac:dyDescent="0.25">
      <c r="B395" s="96">
        <v>11</v>
      </c>
      <c r="C395" s="112"/>
      <c r="D395" s="112"/>
      <c r="E395" s="151" t="s">
        <v>101</v>
      </c>
      <c r="F395" s="248"/>
      <c r="G395" s="249"/>
      <c r="H395" s="250"/>
      <c r="I395" s="144"/>
      <c r="J395" s="88"/>
      <c r="K395" s="146"/>
      <c r="L395" s="88"/>
      <c r="M395" s="146"/>
      <c r="N395" s="88"/>
      <c r="O395" s="146"/>
      <c r="P395" s="143" t="s">
        <v>95</v>
      </c>
      <c r="Q395" s="143"/>
      <c r="R395" s="143" t="s">
        <v>95</v>
      </c>
      <c r="S395" s="143"/>
      <c r="T395" s="143"/>
      <c r="U395" s="143"/>
      <c r="V395" s="143" t="s">
        <v>95</v>
      </c>
      <c r="W395" s="112"/>
      <c r="X395" s="96" t="s">
        <v>95</v>
      </c>
      <c r="AQ395" s="131">
        <v>0</v>
      </c>
      <c r="AR395" s="103">
        <v>0</v>
      </c>
      <c r="AS395" s="103" t="s">
        <v>95</v>
      </c>
      <c r="AT395" s="56"/>
    </row>
    <row r="396" spans="2:46" s="96" customFormat="1" ht="5.0999999999999996" hidden="1" customHeight="1" thickBot="1" x14ac:dyDescent="0.25">
      <c r="C396" s="112"/>
      <c r="D396" s="112"/>
      <c r="E396" s="151"/>
      <c r="F396" s="143"/>
      <c r="G396" s="143"/>
      <c r="H396" s="143"/>
      <c r="I396" s="144"/>
      <c r="J396" s="146"/>
      <c r="K396" s="146"/>
      <c r="L396" s="146"/>
      <c r="M396" s="146"/>
      <c r="N396" s="146"/>
      <c r="O396" s="146"/>
      <c r="P396" s="143" t="s">
        <v>95</v>
      </c>
      <c r="Q396" s="143"/>
      <c r="R396" s="143" t="s">
        <v>95</v>
      </c>
      <c r="S396" s="143"/>
      <c r="T396" s="143"/>
      <c r="U396" s="143"/>
      <c r="V396" s="143" t="s">
        <v>95</v>
      </c>
      <c r="W396" s="112"/>
      <c r="X396" s="96" t="s">
        <v>95</v>
      </c>
      <c r="AQ396" s="131" t="s">
        <v>95</v>
      </c>
      <c r="AR396" s="103"/>
      <c r="AS396" s="103"/>
      <c r="AT396" s="56"/>
    </row>
    <row r="397" spans="2:46" s="96" customFormat="1" ht="18" hidden="1" customHeight="1" thickBot="1" x14ac:dyDescent="0.25">
      <c r="B397" s="96">
        <v>11</v>
      </c>
      <c r="C397" s="112"/>
      <c r="D397" s="112"/>
      <c r="E397" s="151" t="s">
        <v>102</v>
      </c>
      <c r="F397" s="248"/>
      <c r="G397" s="249"/>
      <c r="H397" s="250"/>
      <c r="I397" s="144"/>
      <c r="J397" s="88"/>
      <c r="K397" s="146"/>
      <c r="L397" s="88"/>
      <c r="M397" s="146"/>
      <c r="N397" s="88"/>
      <c r="O397" s="146"/>
      <c r="P397" s="143" t="s">
        <v>95</v>
      </c>
      <c r="Q397" s="143"/>
      <c r="R397" s="143" t="s">
        <v>95</v>
      </c>
      <c r="S397" s="143"/>
      <c r="T397" s="143"/>
      <c r="U397" s="143"/>
      <c r="V397" s="143" t="s">
        <v>95</v>
      </c>
      <c r="W397" s="112"/>
      <c r="X397" s="96" t="s">
        <v>95</v>
      </c>
      <c r="AQ397" s="131">
        <v>0</v>
      </c>
      <c r="AR397" s="103">
        <v>0</v>
      </c>
      <c r="AS397" s="103" t="s">
        <v>95</v>
      </c>
      <c r="AT397" s="56"/>
    </row>
    <row r="398" spans="2:46" s="96" customFormat="1" ht="15" hidden="1" x14ac:dyDescent="0.2">
      <c r="C398" s="112"/>
      <c r="D398" s="112"/>
      <c r="E398" s="106"/>
      <c r="F398" s="146"/>
      <c r="G398" s="146"/>
      <c r="H398" s="146"/>
      <c r="I398" s="146"/>
      <c r="J398" s="146"/>
      <c r="K398" s="146"/>
      <c r="L398" s="146"/>
      <c r="M398" s="143"/>
      <c r="N398" s="143"/>
      <c r="O398" s="143"/>
      <c r="P398" s="146" t="s">
        <v>95</v>
      </c>
      <c r="Q398" s="143"/>
      <c r="R398" s="143" t="s">
        <v>95</v>
      </c>
      <c r="S398" s="143"/>
      <c r="T398" s="143"/>
      <c r="U398" s="143"/>
      <c r="V398" s="143" t="s">
        <v>95</v>
      </c>
      <c r="W398" s="112"/>
      <c r="X398" s="96" t="s">
        <v>95</v>
      </c>
      <c r="AQ398" s="103" t="s">
        <v>95</v>
      </c>
      <c r="AR398" s="103"/>
      <c r="AS398" s="103"/>
      <c r="AT398" s="56"/>
    </row>
    <row r="399" spans="2:46" s="96" customFormat="1" ht="15" hidden="1" x14ac:dyDescent="0.2">
      <c r="C399" s="155"/>
      <c r="D399" s="155"/>
      <c r="E399" s="156"/>
      <c r="F399" s="155"/>
      <c r="G399" s="155"/>
      <c r="H399" s="155"/>
      <c r="I399" s="157"/>
      <c r="J399" s="155"/>
      <c r="K399" s="155"/>
      <c r="L399" s="155"/>
      <c r="M399" s="155"/>
      <c r="N399" s="155"/>
      <c r="O399" s="155"/>
      <c r="P399" s="155" t="s">
        <v>95</v>
      </c>
      <c r="Q399" s="155"/>
      <c r="R399" s="155" t="s">
        <v>95</v>
      </c>
      <c r="S399" s="155"/>
      <c r="T399" s="155"/>
      <c r="U399" s="155"/>
      <c r="V399" s="155" t="s">
        <v>95</v>
      </c>
      <c r="W399" s="155"/>
      <c r="X399" s="96" t="s">
        <v>95</v>
      </c>
      <c r="AQ399" s="103" t="s">
        <v>95</v>
      </c>
      <c r="AR399" s="103"/>
      <c r="AS399" s="103"/>
      <c r="AT399" s="56"/>
    </row>
    <row r="400" spans="2:46" s="96" customFormat="1" ht="18" hidden="1" customHeight="1" thickBot="1" x14ac:dyDescent="0.25">
      <c r="B400" s="96">
        <v>12</v>
      </c>
      <c r="C400" s="155"/>
      <c r="D400" s="158" t="s">
        <v>70</v>
      </c>
      <c r="E400" s="156" t="s">
        <v>100</v>
      </c>
      <c r="F400" s="248"/>
      <c r="G400" s="249"/>
      <c r="H400" s="250"/>
      <c r="I400" s="157"/>
      <c r="J400" s="88"/>
      <c r="K400" s="159"/>
      <c r="L400" s="88"/>
      <c r="M400" s="159"/>
      <c r="N400" s="88"/>
      <c r="O400" s="159"/>
      <c r="P400" s="153">
        <v>0</v>
      </c>
      <c r="Q400" s="160"/>
      <c r="R400" s="153">
        <v>0</v>
      </c>
      <c r="S400" s="160"/>
      <c r="T400" s="161" t="s">
        <v>273</v>
      </c>
      <c r="U400" s="160"/>
      <c r="V400" s="153">
        <v>0</v>
      </c>
      <c r="W400" s="155"/>
      <c r="X400" s="96" t="s">
        <v>95</v>
      </c>
      <c r="AQ400" s="131">
        <v>0</v>
      </c>
      <c r="AR400" s="103">
        <v>0</v>
      </c>
      <c r="AS400" s="103" t="s">
        <v>95</v>
      </c>
      <c r="AT400" s="56"/>
    </row>
    <row r="401" spans="2:46" s="96" customFormat="1" ht="5.0999999999999996" hidden="1" customHeight="1" thickBot="1" x14ac:dyDescent="0.25">
      <c r="C401" s="155"/>
      <c r="D401" s="155"/>
      <c r="E401" s="156"/>
      <c r="F401" s="160"/>
      <c r="G401" s="160"/>
      <c r="H401" s="160"/>
      <c r="I401" s="157"/>
      <c r="J401" s="159"/>
      <c r="K401" s="159"/>
      <c r="L401" s="159"/>
      <c r="M401" s="159"/>
      <c r="N401" s="159"/>
      <c r="O401" s="159"/>
      <c r="P401" s="160" t="s">
        <v>95</v>
      </c>
      <c r="Q401" s="160"/>
      <c r="R401" s="160" t="s">
        <v>95</v>
      </c>
      <c r="S401" s="160"/>
      <c r="T401" s="160"/>
      <c r="U401" s="160"/>
      <c r="V401" s="160" t="s">
        <v>95</v>
      </c>
      <c r="W401" s="155"/>
      <c r="X401" s="96" t="s">
        <v>95</v>
      </c>
      <c r="AQ401" s="103" t="s">
        <v>95</v>
      </c>
      <c r="AR401" s="103"/>
      <c r="AS401" s="103"/>
      <c r="AT401" s="56"/>
    </row>
    <row r="402" spans="2:46" s="96" customFormat="1" ht="18" hidden="1" customHeight="1" thickBot="1" x14ac:dyDescent="0.25">
      <c r="B402" s="96">
        <v>12</v>
      </c>
      <c r="C402" s="155"/>
      <c r="D402" s="155"/>
      <c r="E402" s="156" t="s">
        <v>101</v>
      </c>
      <c r="F402" s="248"/>
      <c r="G402" s="249"/>
      <c r="H402" s="250"/>
      <c r="I402" s="157"/>
      <c r="J402" s="88"/>
      <c r="K402" s="159"/>
      <c r="L402" s="88"/>
      <c r="M402" s="159"/>
      <c r="N402" s="88"/>
      <c r="O402" s="159"/>
      <c r="P402" s="160" t="s">
        <v>95</v>
      </c>
      <c r="Q402" s="160"/>
      <c r="R402" s="160" t="s">
        <v>95</v>
      </c>
      <c r="S402" s="160"/>
      <c r="T402" s="160"/>
      <c r="U402" s="160"/>
      <c r="V402" s="160" t="s">
        <v>95</v>
      </c>
      <c r="W402" s="155"/>
      <c r="X402" s="96" t="s">
        <v>95</v>
      </c>
      <c r="AQ402" s="131">
        <v>0</v>
      </c>
      <c r="AR402" s="103">
        <v>0</v>
      </c>
      <c r="AS402" s="103" t="s">
        <v>95</v>
      </c>
      <c r="AT402" s="56"/>
    </row>
    <row r="403" spans="2:46" s="96" customFormat="1" ht="5.0999999999999996" hidden="1" customHeight="1" thickBot="1" x14ac:dyDescent="0.25">
      <c r="C403" s="155"/>
      <c r="D403" s="155"/>
      <c r="E403" s="156"/>
      <c r="F403" s="160"/>
      <c r="G403" s="160"/>
      <c r="H403" s="160"/>
      <c r="I403" s="157"/>
      <c r="J403" s="159"/>
      <c r="K403" s="159"/>
      <c r="L403" s="159"/>
      <c r="M403" s="159"/>
      <c r="N403" s="159"/>
      <c r="O403" s="159"/>
      <c r="P403" s="160" t="s">
        <v>95</v>
      </c>
      <c r="Q403" s="160"/>
      <c r="R403" s="160" t="s">
        <v>95</v>
      </c>
      <c r="S403" s="160"/>
      <c r="T403" s="160"/>
      <c r="U403" s="160"/>
      <c r="V403" s="160" t="s">
        <v>95</v>
      </c>
      <c r="W403" s="155"/>
      <c r="X403" s="96" t="s">
        <v>95</v>
      </c>
      <c r="AQ403" s="131" t="s">
        <v>95</v>
      </c>
      <c r="AR403" s="103"/>
      <c r="AS403" s="103"/>
      <c r="AT403" s="56"/>
    </row>
    <row r="404" spans="2:46" s="96" customFormat="1" ht="18" hidden="1" customHeight="1" thickBot="1" x14ac:dyDescent="0.25">
      <c r="B404" s="96">
        <v>12</v>
      </c>
      <c r="C404" s="155"/>
      <c r="D404" s="155"/>
      <c r="E404" s="156" t="s">
        <v>102</v>
      </c>
      <c r="F404" s="248"/>
      <c r="G404" s="249"/>
      <c r="H404" s="250"/>
      <c r="I404" s="157"/>
      <c r="J404" s="88"/>
      <c r="K404" s="159"/>
      <c r="L404" s="88"/>
      <c r="M404" s="159"/>
      <c r="N404" s="88"/>
      <c r="O404" s="159"/>
      <c r="P404" s="160" t="s">
        <v>95</v>
      </c>
      <c r="Q404" s="160"/>
      <c r="R404" s="160" t="s">
        <v>95</v>
      </c>
      <c r="S404" s="160"/>
      <c r="T404" s="160"/>
      <c r="U404" s="160"/>
      <c r="V404" s="160" t="s">
        <v>95</v>
      </c>
      <c r="W404" s="155"/>
      <c r="X404" s="96" t="s">
        <v>95</v>
      </c>
      <c r="AQ404" s="131">
        <v>0</v>
      </c>
      <c r="AR404" s="103">
        <v>0</v>
      </c>
      <c r="AS404" s="103" t="s">
        <v>95</v>
      </c>
      <c r="AT404" s="56"/>
    </row>
    <row r="405" spans="2:46" s="96" customFormat="1" ht="15" hidden="1" x14ac:dyDescent="0.2">
      <c r="C405" s="155"/>
      <c r="D405" s="155"/>
      <c r="E405" s="156"/>
      <c r="F405" s="159"/>
      <c r="G405" s="159"/>
      <c r="H405" s="159"/>
      <c r="I405" s="159"/>
      <c r="J405" s="159"/>
      <c r="K405" s="159"/>
      <c r="L405" s="159"/>
      <c r="M405" s="160"/>
      <c r="N405" s="160"/>
      <c r="O405" s="160"/>
      <c r="P405" s="159" t="s">
        <v>95</v>
      </c>
      <c r="Q405" s="160"/>
      <c r="R405" s="160" t="s">
        <v>95</v>
      </c>
      <c r="S405" s="160"/>
      <c r="T405" s="160"/>
      <c r="U405" s="160"/>
      <c r="V405" s="160" t="s">
        <v>95</v>
      </c>
      <c r="W405" s="155"/>
      <c r="X405" s="96" t="s">
        <v>95</v>
      </c>
      <c r="AQ405" s="103" t="s">
        <v>95</v>
      </c>
      <c r="AR405" s="103"/>
      <c r="AS405" s="103"/>
      <c r="AT405" s="56"/>
    </row>
    <row r="406" spans="2:46" s="96" customFormat="1" ht="15" hidden="1" x14ac:dyDescent="0.2">
      <c r="C406" s="112"/>
      <c r="D406" s="112"/>
      <c r="E406" s="151"/>
      <c r="F406" s="143"/>
      <c r="G406" s="143"/>
      <c r="H406" s="143"/>
      <c r="I406" s="144"/>
      <c r="J406" s="143"/>
      <c r="K406" s="143"/>
      <c r="L406" s="143"/>
      <c r="M406" s="143"/>
      <c r="N406" s="143"/>
      <c r="O406" s="143"/>
      <c r="P406" s="143" t="s">
        <v>95</v>
      </c>
      <c r="Q406" s="143"/>
      <c r="R406" s="143" t="s">
        <v>95</v>
      </c>
      <c r="S406" s="143"/>
      <c r="T406" s="143"/>
      <c r="U406" s="143"/>
      <c r="V406" s="143" t="s">
        <v>95</v>
      </c>
      <c r="W406" s="112"/>
      <c r="X406" s="96" t="s">
        <v>95</v>
      </c>
      <c r="AQ406" s="103" t="s">
        <v>95</v>
      </c>
      <c r="AR406" s="103"/>
      <c r="AS406" s="103"/>
      <c r="AT406" s="56"/>
    </row>
    <row r="407" spans="2:46" s="96" customFormat="1" ht="18" hidden="1" customHeight="1" thickBot="1" x14ac:dyDescent="0.25">
      <c r="B407" s="96">
        <v>13</v>
      </c>
      <c r="C407" s="112"/>
      <c r="D407" s="105" t="s">
        <v>71</v>
      </c>
      <c r="E407" s="151" t="s">
        <v>100</v>
      </c>
      <c r="F407" s="248"/>
      <c r="G407" s="249"/>
      <c r="H407" s="250"/>
      <c r="I407" s="144"/>
      <c r="J407" s="88"/>
      <c r="K407" s="146"/>
      <c r="L407" s="88"/>
      <c r="M407" s="146"/>
      <c r="N407" s="88"/>
      <c r="O407" s="146"/>
      <c r="P407" s="153">
        <v>0</v>
      </c>
      <c r="Q407" s="143"/>
      <c r="R407" s="153">
        <v>0</v>
      </c>
      <c r="S407" s="143"/>
      <c r="T407" s="154" t="s">
        <v>273</v>
      </c>
      <c r="U407" s="143"/>
      <c r="V407" s="153">
        <v>0</v>
      </c>
      <c r="W407" s="112"/>
      <c r="X407" s="96" t="s">
        <v>95</v>
      </c>
      <c r="AQ407" s="131">
        <v>0</v>
      </c>
      <c r="AR407" s="103">
        <v>0</v>
      </c>
      <c r="AS407" s="103" t="s">
        <v>95</v>
      </c>
      <c r="AT407" s="56"/>
    </row>
    <row r="408" spans="2:46" s="96" customFormat="1" ht="5.0999999999999996" hidden="1" customHeight="1" thickBot="1" x14ac:dyDescent="0.25">
      <c r="C408" s="112"/>
      <c r="D408" s="112"/>
      <c r="E408" s="151"/>
      <c r="F408" s="143"/>
      <c r="G408" s="143"/>
      <c r="H408" s="143"/>
      <c r="I408" s="144"/>
      <c r="J408" s="146"/>
      <c r="K408" s="146"/>
      <c r="L408" s="146"/>
      <c r="M408" s="146"/>
      <c r="N408" s="146"/>
      <c r="O408" s="146"/>
      <c r="P408" s="143" t="s">
        <v>95</v>
      </c>
      <c r="Q408" s="143"/>
      <c r="R408" s="143" t="s">
        <v>95</v>
      </c>
      <c r="S408" s="143"/>
      <c r="T408" s="143"/>
      <c r="U408" s="143"/>
      <c r="V408" s="143" t="s">
        <v>95</v>
      </c>
      <c r="W408" s="112"/>
      <c r="X408" s="96" t="s">
        <v>95</v>
      </c>
      <c r="AQ408" s="103" t="s">
        <v>95</v>
      </c>
      <c r="AR408" s="103"/>
      <c r="AS408" s="103"/>
      <c r="AT408" s="56"/>
    </row>
    <row r="409" spans="2:46" s="96" customFormat="1" ht="18" hidden="1" customHeight="1" thickBot="1" x14ac:dyDescent="0.25">
      <c r="B409" s="96">
        <v>13</v>
      </c>
      <c r="C409" s="112"/>
      <c r="D409" s="112"/>
      <c r="E409" s="151" t="s">
        <v>101</v>
      </c>
      <c r="F409" s="248"/>
      <c r="G409" s="249"/>
      <c r="H409" s="250"/>
      <c r="I409" s="144"/>
      <c r="J409" s="88"/>
      <c r="K409" s="146"/>
      <c r="L409" s="88"/>
      <c r="M409" s="146"/>
      <c r="N409" s="88"/>
      <c r="O409" s="146"/>
      <c r="P409" s="143" t="s">
        <v>95</v>
      </c>
      <c r="Q409" s="143"/>
      <c r="R409" s="143" t="s">
        <v>95</v>
      </c>
      <c r="S409" s="143"/>
      <c r="T409" s="143"/>
      <c r="U409" s="143"/>
      <c r="V409" s="143" t="s">
        <v>95</v>
      </c>
      <c r="W409" s="112"/>
      <c r="X409" s="96" t="s">
        <v>95</v>
      </c>
      <c r="AQ409" s="131">
        <v>0</v>
      </c>
      <c r="AR409" s="103">
        <v>0</v>
      </c>
      <c r="AS409" s="103" t="s">
        <v>95</v>
      </c>
      <c r="AT409" s="56"/>
    </row>
    <row r="410" spans="2:46" s="96" customFormat="1" ht="5.0999999999999996" hidden="1" customHeight="1" thickBot="1" x14ac:dyDescent="0.25">
      <c r="C410" s="112"/>
      <c r="D410" s="112"/>
      <c r="E410" s="151"/>
      <c r="F410" s="143"/>
      <c r="G410" s="143"/>
      <c r="H410" s="143"/>
      <c r="I410" s="144"/>
      <c r="J410" s="146"/>
      <c r="K410" s="146"/>
      <c r="L410" s="146"/>
      <c r="M410" s="146"/>
      <c r="N410" s="146"/>
      <c r="O410" s="146"/>
      <c r="P410" s="143" t="s">
        <v>95</v>
      </c>
      <c r="Q410" s="143"/>
      <c r="R410" s="143" t="s">
        <v>95</v>
      </c>
      <c r="S410" s="143"/>
      <c r="T410" s="143"/>
      <c r="U410" s="143"/>
      <c r="V410" s="143" t="s">
        <v>95</v>
      </c>
      <c r="W410" s="112"/>
      <c r="X410" s="96" t="s">
        <v>95</v>
      </c>
      <c r="AQ410" s="131" t="s">
        <v>95</v>
      </c>
      <c r="AR410" s="103"/>
      <c r="AS410" s="103"/>
      <c r="AT410" s="56"/>
    </row>
    <row r="411" spans="2:46" s="96" customFormat="1" ht="18" hidden="1" customHeight="1" thickBot="1" x14ac:dyDescent="0.25">
      <c r="B411" s="96">
        <v>13</v>
      </c>
      <c r="C411" s="112"/>
      <c r="D411" s="112"/>
      <c r="E411" s="151" t="s">
        <v>102</v>
      </c>
      <c r="F411" s="248"/>
      <c r="G411" s="249"/>
      <c r="H411" s="250"/>
      <c r="I411" s="144"/>
      <c r="J411" s="88"/>
      <c r="K411" s="146"/>
      <c r="L411" s="88"/>
      <c r="M411" s="146"/>
      <c r="N411" s="88"/>
      <c r="O411" s="146"/>
      <c r="P411" s="143" t="s">
        <v>95</v>
      </c>
      <c r="Q411" s="143"/>
      <c r="R411" s="143" t="s">
        <v>95</v>
      </c>
      <c r="S411" s="143"/>
      <c r="T411" s="143"/>
      <c r="U411" s="143"/>
      <c r="V411" s="143" t="s">
        <v>95</v>
      </c>
      <c r="W411" s="112"/>
      <c r="X411" s="96" t="s">
        <v>95</v>
      </c>
      <c r="AQ411" s="131">
        <v>0</v>
      </c>
      <c r="AR411" s="103">
        <v>0</v>
      </c>
      <c r="AS411" s="103" t="s">
        <v>95</v>
      </c>
      <c r="AT411" s="56"/>
    </row>
    <row r="412" spans="2:46" s="96" customFormat="1" ht="15" hidden="1" x14ac:dyDescent="0.2">
      <c r="C412" s="112"/>
      <c r="D412" s="112"/>
      <c r="E412" s="106"/>
      <c r="F412" s="146"/>
      <c r="G412" s="146"/>
      <c r="H412" s="146"/>
      <c r="I412" s="146"/>
      <c r="J412" s="146"/>
      <c r="K412" s="146"/>
      <c r="L412" s="146"/>
      <c r="M412" s="143"/>
      <c r="N412" s="143"/>
      <c r="O412" s="143"/>
      <c r="P412" s="146" t="s">
        <v>95</v>
      </c>
      <c r="Q412" s="143"/>
      <c r="R412" s="143" t="s">
        <v>95</v>
      </c>
      <c r="S412" s="143"/>
      <c r="T412" s="143"/>
      <c r="U412" s="143"/>
      <c r="V412" s="143" t="s">
        <v>95</v>
      </c>
      <c r="W412" s="112"/>
      <c r="X412" s="96" t="s">
        <v>95</v>
      </c>
      <c r="AQ412" s="103" t="s">
        <v>95</v>
      </c>
      <c r="AR412" s="103"/>
      <c r="AS412" s="103"/>
      <c r="AT412" s="56"/>
    </row>
    <row r="413" spans="2:46" s="96" customFormat="1" ht="15" hidden="1" x14ac:dyDescent="0.2">
      <c r="C413" s="155"/>
      <c r="D413" s="155"/>
      <c r="E413" s="156"/>
      <c r="F413" s="155"/>
      <c r="G413" s="155"/>
      <c r="H413" s="155"/>
      <c r="I413" s="157"/>
      <c r="J413" s="155"/>
      <c r="K413" s="155"/>
      <c r="L413" s="155"/>
      <c r="M413" s="155"/>
      <c r="N413" s="155"/>
      <c r="O413" s="155"/>
      <c r="P413" s="155" t="s">
        <v>95</v>
      </c>
      <c r="Q413" s="155"/>
      <c r="R413" s="155" t="s">
        <v>95</v>
      </c>
      <c r="S413" s="155"/>
      <c r="T413" s="155"/>
      <c r="U413" s="155"/>
      <c r="V413" s="155" t="s">
        <v>95</v>
      </c>
      <c r="W413" s="155"/>
      <c r="X413" s="96" t="s">
        <v>95</v>
      </c>
      <c r="AQ413" s="103" t="s">
        <v>95</v>
      </c>
      <c r="AR413" s="103"/>
      <c r="AS413" s="103"/>
      <c r="AT413" s="56"/>
    </row>
    <row r="414" spans="2:46" s="96" customFormat="1" ht="18" hidden="1" customHeight="1" thickBot="1" x14ac:dyDescent="0.25">
      <c r="B414" s="96">
        <v>14</v>
      </c>
      <c r="C414" s="155"/>
      <c r="D414" s="158" t="s">
        <v>72</v>
      </c>
      <c r="E414" s="156" t="s">
        <v>100</v>
      </c>
      <c r="F414" s="248"/>
      <c r="G414" s="249"/>
      <c r="H414" s="250"/>
      <c r="I414" s="157"/>
      <c r="J414" s="88"/>
      <c r="K414" s="159"/>
      <c r="L414" s="88"/>
      <c r="M414" s="159"/>
      <c r="N414" s="88"/>
      <c r="O414" s="159"/>
      <c r="P414" s="153">
        <v>0</v>
      </c>
      <c r="Q414" s="160"/>
      <c r="R414" s="153">
        <v>0</v>
      </c>
      <c r="S414" s="160"/>
      <c r="T414" s="161" t="s">
        <v>273</v>
      </c>
      <c r="U414" s="160"/>
      <c r="V414" s="153">
        <v>0</v>
      </c>
      <c r="W414" s="155"/>
      <c r="X414" s="96" t="s">
        <v>95</v>
      </c>
      <c r="AQ414" s="131">
        <v>0</v>
      </c>
      <c r="AR414" s="103">
        <v>0</v>
      </c>
      <c r="AS414" s="103" t="s">
        <v>95</v>
      </c>
      <c r="AT414" s="56"/>
    </row>
    <row r="415" spans="2:46" s="96" customFormat="1" ht="5.0999999999999996" hidden="1" customHeight="1" thickBot="1" x14ac:dyDescent="0.25">
      <c r="C415" s="155"/>
      <c r="D415" s="155"/>
      <c r="E415" s="156"/>
      <c r="F415" s="160"/>
      <c r="G415" s="160"/>
      <c r="H415" s="160"/>
      <c r="I415" s="157"/>
      <c r="J415" s="159"/>
      <c r="K415" s="159"/>
      <c r="L415" s="159"/>
      <c r="M415" s="159"/>
      <c r="N415" s="159"/>
      <c r="O415" s="159"/>
      <c r="P415" s="160" t="s">
        <v>95</v>
      </c>
      <c r="Q415" s="160"/>
      <c r="R415" s="160" t="s">
        <v>95</v>
      </c>
      <c r="S415" s="160"/>
      <c r="T415" s="160"/>
      <c r="U415" s="160"/>
      <c r="V415" s="160" t="s">
        <v>95</v>
      </c>
      <c r="W415" s="155"/>
      <c r="X415" s="96" t="s">
        <v>95</v>
      </c>
      <c r="AQ415" s="103" t="s">
        <v>95</v>
      </c>
      <c r="AR415" s="103"/>
      <c r="AS415" s="103"/>
      <c r="AT415" s="56"/>
    </row>
    <row r="416" spans="2:46" s="96" customFormat="1" ht="18" hidden="1" customHeight="1" thickBot="1" x14ac:dyDescent="0.25">
      <c r="B416" s="96">
        <v>14</v>
      </c>
      <c r="C416" s="155"/>
      <c r="D416" s="155"/>
      <c r="E416" s="156" t="s">
        <v>101</v>
      </c>
      <c r="F416" s="248"/>
      <c r="G416" s="249"/>
      <c r="H416" s="250"/>
      <c r="I416" s="157"/>
      <c r="J416" s="88"/>
      <c r="K416" s="159"/>
      <c r="L416" s="88"/>
      <c r="M416" s="159"/>
      <c r="N416" s="88"/>
      <c r="O416" s="159"/>
      <c r="P416" s="160" t="s">
        <v>95</v>
      </c>
      <c r="Q416" s="160"/>
      <c r="R416" s="160" t="s">
        <v>95</v>
      </c>
      <c r="S416" s="160"/>
      <c r="T416" s="160"/>
      <c r="U416" s="160"/>
      <c r="V416" s="160" t="s">
        <v>95</v>
      </c>
      <c r="W416" s="155"/>
      <c r="X416" s="96" t="s">
        <v>95</v>
      </c>
      <c r="AQ416" s="131">
        <v>0</v>
      </c>
      <c r="AR416" s="103">
        <v>0</v>
      </c>
      <c r="AS416" s="103" t="s">
        <v>95</v>
      </c>
      <c r="AT416" s="56"/>
    </row>
    <row r="417" spans="2:46" s="96" customFormat="1" ht="5.0999999999999996" hidden="1" customHeight="1" thickBot="1" x14ac:dyDescent="0.25">
      <c r="C417" s="155"/>
      <c r="D417" s="155"/>
      <c r="E417" s="156"/>
      <c r="F417" s="160"/>
      <c r="G417" s="160"/>
      <c r="H417" s="160"/>
      <c r="I417" s="157"/>
      <c r="J417" s="159"/>
      <c r="K417" s="159"/>
      <c r="L417" s="159"/>
      <c r="M417" s="159"/>
      <c r="N417" s="159"/>
      <c r="O417" s="159"/>
      <c r="P417" s="160" t="s">
        <v>95</v>
      </c>
      <c r="Q417" s="160"/>
      <c r="R417" s="160" t="s">
        <v>95</v>
      </c>
      <c r="S417" s="160"/>
      <c r="T417" s="160"/>
      <c r="U417" s="160"/>
      <c r="V417" s="160" t="s">
        <v>95</v>
      </c>
      <c r="W417" s="155"/>
      <c r="X417" s="96" t="s">
        <v>95</v>
      </c>
      <c r="AQ417" s="131" t="s">
        <v>95</v>
      </c>
      <c r="AR417" s="103"/>
      <c r="AS417" s="103"/>
      <c r="AT417" s="56"/>
    </row>
    <row r="418" spans="2:46" s="96" customFormat="1" ht="18" hidden="1" customHeight="1" thickBot="1" x14ac:dyDescent="0.25">
      <c r="B418" s="96">
        <v>14</v>
      </c>
      <c r="C418" s="155"/>
      <c r="D418" s="155"/>
      <c r="E418" s="156" t="s">
        <v>102</v>
      </c>
      <c r="F418" s="248"/>
      <c r="G418" s="249"/>
      <c r="H418" s="250"/>
      <c r="I418" s="157"/>
      <c r="J418" s="88"/>
      <c r="K418" s="159"/>
      <c r="L418" s="88"/>
      <c r="M418" s="159"/>
      <c r="N418" s="88"/>
      <c r="O418" s="159"/>
      <c r="P418" s="160" t="s">
        <v>95</v>
      </c>
      <c r="Q418" s="160"/>
      <c r="R418" s="160" t="s">
        <v>95</v>
      </c>
      <c r="S418" s="160"/>
      <c r="T418" s="160"/>
      <c r="U418" s="160"/>
      <c r="V418" s="160" t="s">
        <v>95</v>
      </c>
      <c r="W418" s="155"/>
      <c r="X418" s="96" t="s">
        <v>95</v>
      </c>
      <c r="AQ418" s="131">
        <v>0</v>
      </c>
      <c r="AR418" s="103">
        <v>0</v>
      </c>
      <c r="AS418" s="103" t="s">
        <v>95</v>
      </c>
      <c r="AT418" s="56"/>
    </row>
    <row r="419" spans="2:46" s="96" customFormat="1" ht="15" hidden="1" x14ac:dyDescent="0.2">
      <c r="C419" s="155"/>
      <c r="D419" s="155"/>
      <c r="E419" s="156"/>
      <c r="F419" s="159"/>
      <c r="G419" s="159"/>
      <c r="H419" s="159"/>
      <c r="I419" s="159"/>
      <c r="J419" s="159"/>
      <c r="K419" s="159"/>
      <c r="L419" s="159"/>
      <c r="M419" s="160"/>
      <c r="N419" s="160"/>
      <c r="O419" s="160"/>
      <c r="P419" s="159" t="s">
        <v>95</v>
      </c>
      <c r="Q419" s="160"/>
      <c r="R419" s="160" t="s">
        <v>95</v>
      </c>
      <c r="S419" s="160"/>
      <c r="T419" s="160"/>
      <c r="U419" s="160"/>
      <c r="V419" s="160" t="s">
        <v>95</v>
      </c>
      <c r="W419" s="155"/>
      <c r="X419" s="96" t="s">
        <v>95</v>
      </c>
      <c r="AQ419" s="103" t="s">
        <v>95</v>
      </c>
      <c r="AR419" s="103"/>
      <c r="AS419" s="103"/>
      <c r="AT419" s="56"/>
    </row>
    <row r="420" spans="2:46" s="96" customFormat="1" ht="15" hidden="1" x14ac:dyDescent="0.2">
      <c r="C420" s="112"/>
      <c r="D420" s="112"/>
      <c r="E420" s="151"/>
      <c r="F420" s="143"/>
      <c r="G420" s="143"/>
      <c r="H420" s="143"/>
      <c r="I420" s="144"/>
      <c r="J420" s="143"/>
      <c r="K420" s="143"/>
      <c r="L420" s="143"/>
      <c r="M420" s="143"/>
      <c r="N420" s="143"/>
      <c r="O420" s="143"/>
      <c r="P420" s="143" t="s">
        <v>95</v>
      </c>
      <c r="Q420" s="143"/>
      <c r="R420" s="143" t="s">
        <v>95</v>
      </c>
      <c r="S420" s="143"/>
      <c r="T420" s="143"/>
      <c r="U420" s="143"/>
      <c r="V420" s="143" t="s">
        <v>95</v>
      </c>
      <c r="W420" s="112"/>
      <c r="X420" s="96" t="s">
        <v>95</v>
      </c>
      <c r="AQ420" s="103" t="s">
        <v>95</v>
      </c>
      <c r="AR420" s="103"/>
      <c r="AS420" s="103"/>
      <c r="AT420" s="56"/>
    </row>
    <row r="421" spans="2:46" s="96" customFormat="1" ht="18" hidden="1" customHeight="1" thickBot="1" x14ac:dyDescent="0.25">
      <c r="B421" s="96">
        <v>15</v>
      </c>
      <c r="C421" s="112"/>
      <c r="D421" s="105" t="s">
        <v>73</v>
      </c>
      <c r="E421" s="151" t="s">
        <v>100</v>
      </c>
      <c r="F421" s="248"/>
      <c r="G421" s="249"/>
      <c r="H421" s="250"/>
      <c r="I421" s="144"/>
      <c r="J421" s="88"/>
      <c r="K421" s="146"/>
      <c r="L421" s="88"/>
      <c r="M421" s="146"/>
      <c r="N421" s="88"/>
      <c r="O421" s="146"/>
      <c r="P421" s="153">
        <v>0</v>
      </c>
      <c r="Q421" s="143"/>
      <c r="R421" s="153">
        <v>0</v>
      </c>
      <c r="S421" s="143"/>
      <c r="T421" s="154" t="s">
        <v>273</v>
      </c>
      <c r="U421" s="143"/>
      <c r="V421" s="153">
        <v>0</v>
      </c>
      <c r="W421" s="112"/>
      <c r="X421" s="96" t="s">
        <v>95</v>
      </c>
      <c r="AQ421" s="131">
        <v>0</v>
      </c>
      <c r="AR421" s="103">
        <v>0</v>
      </c>
      <c r="AS421" s="103" t="s">
        <v>95</v>
      </c>
      <c r="AT421" s="56"/>
    </row>
    <row r="422" spans="2:46" s="96" customFormat="1" ht="5.0999999999999996" hidden="1" customHeight="1" thickBot="1" x14ac:dyDescent="0.25">
      <c r="C422" s="112"/>
      <c r="D422" s="112"/>
      <c r="E422" s="151"/>
      <c r="F422" s="143"/>
      <c r="G422" s="143"/>
      <c r="H422" s="143"/>
      <c r="I422" s="144"/>
      <c r="J422" s="146"/>
      <c r="K422" s="146"/>
      <c r="L422" s="146"/>
      <c r="M422" s="146"/>
      <c r="N422" s="146"/>
      <c r="O422" s="146"/>
      <c r="P422" s="143" t="s">
        <v>95</v>
      </c>
      <c r="Q422" s="143"/>
      <c r="R422" s="143" t="s">
        <v>95</v>
      </c>
      <c r="S422" s="143"/>
      <c r="T422" s="143"/>
      <c r="U422" s="143"/>
      <c r="V422" s="143" t="s">
        <v>95</v>
      </c>
      <c r="W422" s="112"/>
      <c r="X422" s="96" t="s">
        <v>95</v>
      </c>
      <c r="AQ422" s="103" t="s">
        <v>95</v>
      </c>
      <c r="AR422" s="103"/>
      <c r="AS422" s="103"/>
      <c r="AT422" s="56"/>
    </row>
    <row r="423" spans="2:46" s="96" customFormat="1" ht="18" hidden="1" customHeight="1" thickBot="1" x14ac:dyDescent="0.25">
      <c r="B423" s="96">
        <v>15</v>
      </c>
      <c r="C423" s="112"/>
      <c r="D423" s="112"/>
      <c r="E423" s="151" t="s">
        <v>101</v>
      </c>
      <c r="F423" s="248"/>
      <c r="G423" s="249"/>
      <c r="H423" s="250"/>
      <c r="I423" s="144"/>
      <c r="J423" s="88"/>
      <c r="K423" s="146"/>
      <c r="L423" s="88"/>
      <c r="M423" s="146"/>
      <c r="N423" s="88"/>
      <c r="O423" s="146"/>
      <c r="P423" s="143" t="s">
        <v>95</v>
      </c>
      <c r="Q423" s="143"/>
      <c r="R423" s="143" t="s">
        <v>95</v>
      </c>
      <c r="S423" s="143"/>
      <c r="T423" s="143"/>
      <c r="U423" s="143"/>
      <c r="V423" s="143" t="s">
        <v>95</v>
      </c>
      <c r="W423" s="112"/>
      <c r="X423" s="96" t="s">
        <v>95</v>
      </c>
      <c r="AQ423" s="131">
        <v>0</v>
      </c>
      <c r="AR423" s="103">
        <v>0</v>
      </c>
      <c r="AS423" s="103" t="s">
        <v>95</v>
      </c>
      <c r="AT423" s="56"/>
    </row>
    <row r="424" spans="2:46" s="96" customFormat="1" ht="5.0999999999999996" hidden="1" customHeight="1" thickBot="1" x14ac:dyDescent="0.25">
      <c r="C424" s="112"/>
      <c r="D424" s="112"/>
      <c r="E424" s="151"/>
      <c r="F424" s="143"/>
      <c r="G424" s="143"/>
      <c r="H424" s="143"/>
      <c r="I424" s="144"/>
      <c r="J424" s="146"/>
      <c r="K424" s="146"/>
      <c r="L424" s="146"/>
      <c r="M424" s="146"/>
      <c r="N424" s="146"/>
      <c r="O424" s="146"/>
      <c r="P424" s="143" t="s">
        <v>95</v>
      </c>
      <c r="Q424" s="143"/>
      <c r="R424" s="143" t="s">
        <v>95</v>
      </c>
      <c r="S424" s="143"/>
      <c r="T424" s="143"/>
      <c r="U424" s="143"/>
      <c r="V424" s="143" t="s">
        <v>95</v>
      </c>
      <c r="W424" s="112"/>
      <c r="X424" s="96" t="s">
        <v>95</v>
      </c>
      <c r="AQ424" s="131" t="s">
        <v>95</v>
      </c>
      <c r="AR424" s="103"/>
      <c r="AS424" s="103"/>
      <c r="AT424" s="56"/>
    </row>
    <row r="425" spans="2:46" s="96" customFormat="1" ht="18" hidden="1" customHeight="1" thickBot="1" x14ac:dyDescent="0.25">
      <c r="B425" s="96">
        <v>15</v>
      </c>
      <c r="C425" s="112"/>
      <c r="D425" s="112"/>
      <c r="E425" s="151" t="s">
        <v>102</v>
      </c>
      <c r="F425" s="248"/>
      <c r="G425" s="249"/>
      <c r="H425" s="250"/>
      <c r="I425" s="144"/>
      <c r="J425" s="88"/>
      <c r="K425" s="146"/>
      <c r="L425" s="88"/>
      <c r="M425" s="146"/>
      <c r="N425" s="88"/>
      <c r="O425" s="146"/>
      <c r="P425" s="143" t="s">
        <v>95</v>
      </c>
      <c r="Q425" s="143"/>
      <c r="R425" s="143" t="s">
        <v>95</v>
      </c>
      <c r="S425" s="143"/>
      <c r="T425" s="143"/>
      <c r="U425" s="143"/>
      <c r="V425" s="143" t="s">
        <v>95</v>
      </c>
      <c r="W425" s="112"/>
      <c r="X425" s="96" t="s">
        <v>95</v>
      </c>
      <c r="AQ425" s="131">
        <v>0</v>
      </c>
      <c r="AR425" s="103">
        <v>0</v>
      </c>
      <c r="AS425" s="103" t="s">
        <v>95</v>
      </c>
      <c r="AT425" s="56"/>
    </row>
    <row r="426" spans="2:46" s="96" customFormat="1" ht="15" hidden="1" x14ac:dyDescent="0.2">
      <c r="C426" s="112"/>
      <c r="D426" s="112"/>
      <c r="E426" s="106"/>
      <c r="F426" s="146"/>
      <c r="G426" s="146"/>
      <c r="H426" s="146"/>
      <c r="I426" s="146"/>
      <c r="J426" s="146"/>
      <c r="K426" s="146"/>
      <c r="L426" s="146"/>
      <c r="M426" s="143"/>
      <c r="N426" s="143"/>
      <c r="O426" s="143"/>
      <c r="P426" s="146" t="s">
        <v>95</v>
      </c>
      <c r="Q426" s="143"/>
      <c r="R426" s="143" t="s">
        <v>95</v>
      </c>
      <c r="S426" s="143"/>
      <c r="T426" s="143"/>
      <c r="U426" s="143"/>
      <c r="V426" s="143" t="s">
        <v>95</v>
      </c>
      <c r="W426" s="112"/>
      <c r="X426" s="96" t="s">
        <v>95</v>
      </c>
      <c r="AQ426" s="103" t="s">
        <v>95</v>
      </c>
      <c r="AR426" s="103"/>
      <c r="AS426" s="103"/>
      <c r="AT426" s="56"/>
    </row>
    <row r="427" spans="2:46" s="96" customFormat="1" ht="15" hidden="1" x14ac:dyDescent="0.2">
      <c r="C427" s="155"/>
      <c r="D427" s="155"/>
      <c r="E427" s="156"/>
      <c r="F427" s="155"/>
      <c r="G427" s="155"/>
      <c r="H427" s="155"/>
      <c r="I427" s="157"/>
      <c r="J427" s="155"/>
      <c r="K427" s="155"/>
      <c r="L427" s="155"/>
      <c r="M427" s="155"/>
      <c r="N427" s="155"/>
      <c r="O427" s="155"/>
      <c r="P427" s="155" t="s">
        <v>95</v>
      </c>
      <c r="Q427" s="155"/>
      <c r="R427" s="155" t="s">
        <v>95</v>
      </c>
      <c r="S427" s="155"/>
      <c r="T427" s="155"/>
      <c r="U427" s="155"/>
      <c r="V427" s="155" t="s">
        <v>95</v>
      </c>
      <c r="W427" s="155"/>
      <c r="X427" s="96" t="s">
        <v>95</v>
      </c>
      <c r="AQ427" s="103" t="s">
        <v>95</v>
      </c>
      <c r="AR427" s="103"/>
      <c r="AS427" s="103"/>
      <c r="AT427" s="56"/>
    </row>
    <row r="428" spans="2:46" s="96" customFormat="1" ht="18" hidden="1" customHeight="1" thickBot="1" x14ac:dyDescent="0.25">
      <c r="B428" s="96">
        <v>16</v>
      </c>
      <c r="C428" s="155"/>
      <c r="D428" s="158" t="s">
        <v>74</v>
      </c>
      <c r="E428" s="156" t="s">
        <v>100</v>
      </c>
      <c r="F428" s="248"/>
      <c r="G428" s="249"/>
      <c r="H428" s="250"/>
      <c r="I428" s="157"/>
      <c r="J428" s="88"/>
      <c r="K428" s="159"/>
      <c r="L428" s="88"/>
      <c r="M428" s="159"/>
      <c r="N428" s="88"/>
      <c r="O428" s="159"/>
      <c r="P428" s="153">
        <v>0</v>
      </c>
      <c r="Q428" s="160"/>
      <c r="R428" s="153">
        <v>0</v>
      </c>
      <c r="S428" s="160"/>
      <c r="T428" s="161" t="s">
        <v>273</v>
      </c>
      <c r="U428" s="160"/>
      <c r="V428" s="153">
        <v>0</v>
      </c>
      <c r="W428" s="155"/>
      <c r="X428" s="96" t="s">
        <v>95</v>
      </c>
      <c r="AQ428" s="131">
        <v>0</v>
      </c>
      <c r="AR428" s="103">
        <v>0</v>
      </c>
      <c r="AS428" s="103" t="s">
        <v>95</v>
      </c>
      <c r="AT428" s="56"/>
    </row>
    <row r="429" spans="2:46" s="96" customFormat="1" ht="5.0999999999999996" hidden="1" customHeight="1" thickBot="1" x14ac:dyDescent="0.25">
      <c r="C429" s="155"/>
      <c r="D429" s="155"/>
      <c r="E429" s="156"/>
      <c r="F429" s="160"/>
      <c r="G429" s="160"/>
      <c r="H429" s="160"/>
      <c r="I429" s="157"/>
      <c r="J429" s="159"/>
      <c r="K429" s="159"/>
      <c r="L429" s="159"/>
      <c r="M429" s="159"/>
      <c r="N429" s="159"/>
      <c r="O429" s="159"/>
      <c r="P429" s="160" t="s">
        <v>95</v>
      </c>
      <c r="Q429" s="160"/>
      <c r="R429" s="160" t="s">
        <v>95</v>
      </c>
      <c r="S429" s="160"/>
      <c r="T429" s="160"/>
      <c r="U429" s="160"/>
      <c r="V429" s="160" t="s">
        <v>95</v>
      </c>
      <c r="W429" s="155"/>
      <c r="X429" s="96" t="s">
        <v>95</v>
      </c>
      <c r="AQ429" s="103" t="s">
        <v>95</v>
      </c>
      <c r="AR429" s="103"/>
      <c r="AS429" s="103"/>
      <c r="AT429" s="56"/>
    </row>
    <row r="430" spans="2:46" s="96" customFormat="1" ht="18" hidden="1" customHeight="1" thickBot="1" x14ac:dyDescent="0.25">
      <c r="B430" s="96">
        <v>16</v>
      </c>
      <c r="C430" s="155"/>
      <c r="D430" s="155"/>
      <c r="E430" s="156" t="s">
        <v>101</v>
      </c>
      <c r="F430" s="248"/>
      <c r="G430" s="249"/>
      <c r="H430" s="250"/>
      <c r="I430" s="157"/>
      <c r="J430" s="88"/>
      <c r="K430" s="159"/>
      <c r="L430" s="88"/>
      <c r="M430" s="159"/>
      <c r="N430" s="88"/>
      <c r="O430" s="159"/>
      <c r="P430" s="160" t="s">
        <v>95</v>
      </c>
      <c r="Q430" s="160"/>
      <c r="R430" s="160" t="s">
        <v>95</v>
      </c>
      <c r="S430" s="160"/>
      <c r="T430" s="160"/>
      <c r="U430" s="160"/>
      <c r="V430" s="160" t="s">
        <v>95</v>
      </c>
      <c r="W430" s="155"/>
      <c r="X430" s="96" t="s">
        <v>95</v>
      </c>
      <c r="AQ430" s="131">
        <v>0</v>
      </c>
      <c r="AR430" s="103">
        <v>0</v>
      </c>
      <c r="AS430" s="103" t="s">
        <v>95</v>
      </c>
      <c r="AT430" s="56"/>
    </row>
    <row r="431" spans="2:46" s="96" customFormat="1" ht="5.0999999999999996" hidden="1" customHeight="1" thickBot="1" x14ac:dyDescent="0.25">
      <c r="C431" s="155"/>
      <c r="D431" s="155"/>
      <c r="E431" s="156"/>
      <c r="F431" s="160"/>
      <c r="G431" s="160"/>
      <c r="H431" s="160"/>
      <c r="I431" s="157"/>
      <c r="J431" s="159"/>
      <c r="K431" s="159"/>
      <c r="L431" s="159"/>
      <c r="M431" s="159"/>
      <c r="N431" s="159"/>
      <c r="O431" s="159"/>
      <c r="P431" s="160" t="s">
        <v>95</v>
      </c>
      <c r="Q431" s="160"/>
      <c r="R431" s="160" t="s">
        <v>95</v>
      </c>
      <c r="S431" s="160"/>
      <c r="T431" s="160"/>
      <c r="U431" s="160"/>
      <c r="V431" s="160" t="s">
        <v>95</v>
      </c>
      <c r="W431" s="155"/>
      <c r="X431" s="96" t="s">
        <v>95</v>
      </c>
      <c r="AQ431" s="131" t="s">
        <v>95</v>
      </c>
      <c r="AR431" s="103"/>
      <c r="AS431" s="103"/>
      <c r="AT431" s="56"/>
    </row>
    <row r="432" spans="2:46" s="96" customFormat="1" ht="18" hidden="1" customHeight="1" thickBot="1" x14ac:dyDescent="0.25">
      <c r="B432" s="96">
        <v>16</v>
      </c>
      <c r="C432" s="155"/>
      <c r="D432" s="155"/>
      <c r="E432" s="156" t="s">
        <v>102</v>
      </c>
      <c r="F432" s="248"/>
      <c r="G432" s="249"/>
      <c r="H432" s="250"/>
      <c r="I432" s="157"/>
      <c r="J432" s="88"/>
      <c r="K432" s="159"/>
      <c r="L432" s="88"/>
      <c r="M432" s="159"/>
      <c r="N432" s="88"/>
      <c r="O432" s="159"/>
      <c r="P432" s="160" t="s">
        <v>95</v>
      </c>
      <c r="Q432" s="160"/>
      <c r="R432" s="160" t="s">
        <v>95</v>
      </c>
      <c r="S432" s="160"/>
      <c r="T432" s="160"/>
      <c r="U432" s="160"/>
      <c r="V432" s="160" t="s">
        <v>95</v>
      </c>
      <c r="W432" s="155"/>
      <c r="X432" s="96" t="s">
        <v>95</v>
      </c>
      <c r="AQ432" s="131">
        <v>0</v>
      </c>
      <c r="AR432" s="103">
        <v>0</v>
      </c>
      <c r="AS432" s="103" t="s">
        <v>95</v>
      </c>
      <c r="AT432" s="56"/>
    </row>
    <row r="433" spans="2:46" s="96" customFormat="1" ht="15" hidden="1" x14ac:dyDescent="0.2">
      <c r="C433" s="155"/>
      <c r="D433" s="155"/>
      <c r="E433" s="156"/>
      <c r="F433" s="159"/>
      <c r="G433" s="159"/>
      <c r="H433" s="159"/>
      <c r="I433" s="159"/>
      <c r="J433" s="159"/>
      <c r="K433" s="159"/>
      <c r="L433" s="159"/>
      <c r="M433" s="160"/>
      <c r="N433" s="160"/>
      <c r="O433" s="160"/>
      <c r="P433" s="159" t="s">
        <v>95</v>
      </c>
      <c r="Q433" s="160"/>
      <c r="R433" s="160" t="s">
        <v>95</v>
      </c>
      <c r="S433" s="160"/>
      <c r="T433" s="160"/>
      <c r="U433" s="160"/>
      <c r="V433" s="160" t="s">
        <v>95</v>
      </c>
      <c r="W433" s="155"/>
      <c r="X433" s="96" t="s">
        <v>95</v>
      </c>
      <c r="AQ433" s="103" t="s">
        <v>95</v>
      </c>
      <c r="AR433" s="103"/>
      <c r="AS433" s="103"/>
      <c r="AT433" s="56"/>
    </row>
    <row r="434" spans="2:46" s="96" customFormat="1" ht="15" hidden="1" x14ac:dyDescent="0.2">
      <c r="C434" s="112"/>
      <c r="D434" s="112"/>
      <c r="E434" s="151"/>
      <c r="F434" s="143"/>
      <c r="G434" s="143"/>
      <c r="H434" s="143"/>
      <c r="I434" s="144"/>
      <c r="J434" s="143"/>
      <c r="K434" s="143"/>
      <c r="L434" s="143"/>
      <c r="M434" s="143"/>
      <c r="N434" s="143"/>
      <c r="O434" s="143"/>
      <c r="P434" s="143" t="s">
        <v>95</v>
      </c>
      <c r="Q434" s="143"/>
      <c r="R434" s="143" t="s">
        <v>95</v>
      </c>
      <c r="S434" s="143"/>
      <c r="T434" s="143"/>
      <c r="U434" s="143"/>
      <c r="V434" s="143" t="s">
        <v>95</v>
      </c>
      <c r="W434" s="112"/>
      <c r="X434" s="96" t="s">
        <v>95</v>
      </c>
      <c r="AQ434" s="103" t="s">
        <v>95</v>
      </c>
      <c r="AR434" s="103"/>
      <c r="AS434" s="103"/>
      <c r="AT434" s="56"/>
    </row>
    <row r="435" spans="2:46" s="96" customFormat="1" ht="18" hidden="1" customHeight="1" thickBot="1" x14ac:dyDescent="0.25">
      <c r="B435" s="96">
        <v>17</v>
      </c>
      <c r="C435" s="112"/>
      <c r="D435" s="105" t="s">
        <v>75</v>
      </c>
      <c r="E435" s="151" t="s">
        <v>100</v>
      </c>
      <c r="F435" s="248"/>
      <c r="G435" s="249"/>
      <c r="H435" s="250"/>
      <c r="I435" s="144"/>
      <c r="J435" s="88"/>
      <c r="K435" s="146"/>
      <c r="L435" s="88"/>
      <c r="M435" s="146"/>
      <c r="N435" s="88"/>
      <c r="O435" s="146"/>
      <c r="P435" s="153">
        <v>0</v>
      </c>
      <c r="Q435" s="143"/>
      <c r="R435" s="153">
        <v>0</v>
      </c>
      <c r="S435" s="143"/>
      <c r="T435" s="154" t="s">
        <v>273</v>
      </c>
      <c r="U435" s="143"/>
      <c r="V435" s="153">
        <v>0</v>
      </c>
      <c r="W435" s="112"/>
      <c r="X435" s="96" t="s">
        <v>95</v>
      </c>
      <c r="AQ435" s="131">
        <v>0</v>
      </c>
      <c r="AR435" s="103">
        <v>0</v>
      </c>
      <c r="AS435" s="103" t="s">
        <v>95</v>
      </c>
      <c r="AT435" s="56"/>
    </row>
    <row r="436" spans="2:46" s="96" customFormat="1" ht="5.0999999999999996" hidden="1" customHeight="1" thickBot="1" x14ac:dyDescent="0.25">
      <c r="C436" s="112"/>
      <c r="D436" s="112"/>
      <c r="E436" s="151"/>
      <c r="F436" s="143"/>
      <c r="G436" s="143"/>
      <c r="H436" s="143"/>
      <c r="I436" s="144"/>
      <c r="J436" s="146"/>
      <c r="K436" s="146"/>
      <c r="L436" s="146"/>
      <c r="M436" s="146"/>
      <c r="N436" s="146"/>
      <c r="O436" s="146"/>
      <c r="P436" s="143" t="s">
        <v>95</v>
      </c>
      <c r="Q436" s="143"/>
      <c r="R436" s="143" t="s">
        <v>95</v>
      </c>
      <c r="S436" s="143"/>
      <c r="T436" s="143"/>
      <c r="U436" s="143"/>
      <c r="V436" s="143" t="s">
        <v>95</v>
      </c>
      <c r="W436" s="112"/>
      <c r="X436" s="96" t="s">
        <v>95</v>
      </c>
      <c r="AQ436" s="103" t="s">
        <v>95</v>
      </c>
      <c r="AR436" s="103"/>
      <c r="AS436" s="103"/>
      <c r="AT436" s="56"/>
    </row>
    <row r="437" spans="2:46" s="96" customFormat="1" ht="18" hidden="1" customHeight="1" thickBot="1" x14ac:dyDescent="0.25">
      <c r="B437" s="96">
        <v>17</v>
      </c>
      <c r="C437" s="112"/>
      <c r="D437" s="112"/>
      <c r="E437" s="151" t="s">
        <v>101</v>
      </c>
      <c r="F437" s="248"/>
      <c r="G437" s="249"/>
      <c r="H437" s="250"/>
      <c r="I437" s="144"/>
      <c r="J437" s="88"/>
      <c r="K437" s="146"/>
      <c r="L437" s="88"/>
      <c r="M437" s="146"/>
      <c r="N437" s="88"/>
      <c r="O437" s="146"/>
      <c r="P437" s="143" t="s">
        <v>95</v>
      </c>
      <c r="Q437" s="143"/>
      <c r="R437" s="143" t="s">
        <v>95</v>
      </c>
      <c r="S437" s="143"/>
      <c r="T437" s="143"/>
      <c r="U437" s="143"/>
      <c r="V437" s="143" t="s">
        <v>95</v>
      </c>
      <c r="W437" s="112"/>
      <c r="X437" s="96" t="s">
        <v>95</v>
      </c>
      <c r="AQ437" s="131">
        <v>0</v>
      </c>
      <c r="AR437" s="103">
        <v>0</v>
      </c>
      <c r="AS437" s="103" t="s">
        <v>95</v>
      </c>
      <c r="AT437" s="56"/>
    </row>
    <row r="438" spans="2:46" s="96" customFormat="1" ht="5.0999999999999996" hidden="1" customHeight="1" thickBot="1" x14ac:dyDescent="0.25">
      <c r="C438" s="112"/>
      <c r="D438" s="112"/>
      <c r="E438" s="151"/>
      <c r="F438" s="143"/>
      <c r="G438" s="143"/>
      <c r="H438" s="143"/>
      <c r="I438" s="144"/>
      <c r="J438" s="146"/>
      <c r="K438" s="146"/>
      <c r="L438" s="146"/>
      <c r="M438" s="146"/>
      <c r="N438" s="146"/>
      <c r="O438" s="146"/>
      <c r="P438" s="143" t="s">
        <v>95</v>
      </c>
      <c r="Q438" s="143"/>
      <c r="R438" s="143" t="s">
        <v>95</v>
      </c>
      <c r="S438" s="143"/>
      <c r="T438" s="143"/>
      <c r="U438" s="143"/>
      <c r="V438" s="143" t="s">
        <v>95</v>
      </c>
      <c r="W438" s="112"/>
      <c r="X438" s="96" t="s">
        <v>95</v>
      </c>
      <c r="AQ438" s="131" t="s">
        <v>95</v>
      </c>
      <c r="AR438" s="103"/>
      <c r="AS438" s="103"/>
      <c r="AT438" s="56"/>
    </row>
    <row r="439" spans="2:46" s="96" customFormat="1" ht="18" hidden="1" customHeight="1" thickBot="1" x14ac:dyDescent="0.25">
      <c r="B439" s="96">
        <v>17</v>
      </c>
      <c r="C439" s="112"/>
      <c r="D439" s="112"/>
      <c r="E439" s="151" t="s">
        <v>102</v>
      </c>
      <c r="F439" s="248"/>
      <c r="G439" s="249"/>
      <c r="H439" s="250"/>
      <c r="I439" s="144"/>
      <c r="J439" s="88"/>
      <c r="K439" s="146"/>
      <c r="L439" s="88"/>
      <c r="M439" s="146"/>
      <c r="N439" s="88"/>
      <c r="O439" s="146"/>
      <c r="P439" s="143" t="s">
        <v>95</v>
      </c>
      <c r="Q439" s="143"/>
      <c r="R439" s="143" t="s">
        <v>95</v>
      </c>
      <c r="S439" s="143"/>
      <c r="T439" s="143"/>
      <c r="U439" s="143"/>
      <c r="V439" s="143" t="s">
        <v>95</v>
      </c>
      <c r="W439" s="112"/>
      <c r="X439" s="96" t="s">
        <v>95</v>
      </c>
      <c r="AQ439" s="131">
        <v>0</v>
      </c>
      <c r="AR439" s="103">
        <v>0</v>
      </c>
      <c r="AS439" s="103" t="s">
        <v>95</v>
      </c>
      <c r="AT439" s="56"/>
    </row>
    <row r="440" spans="2:46" s="96" customFormat="1" ht="15" hidden="1" x14ac:dyDescent="0.2">
      <c r="C440" s="112"/>
      <c r="D440" s="112"/>
      <c r="E440" s="106"/>
      <c r="F440" s="146"/>
      <c r="G440" s="146"/>
      <c r="H440" s="146"/>
      <c r="I440" s="146"/>
      <c r="J440" s="146"/>
      <c r="K440" s="146"/>
      <c r="L440" s="146"/>
      <c r="M440" s="143"/>
      <c r="N440" s="143"/>
      <c r="O440" s="143"/>
      <c r="P440" s="146" t="s">
        <v>95</v>
      </c>
      <c r="Q440" s="143"/>
      <c r="R440" s="143" t="s">
        <v>95</v>
      </c>
      <c r="S440" s="143"/>
      <c r="T440" s="143"/>
      <c r="U440" s="143"/>
      <c r="V440" s="143" t="s">
        <v>95</v>
      </c>
      <c r="W440" s="112"/>
      <c r="X440" s="96" t="s">
        <v>95</v>
      </c>
      <c r="AQ440" s="103" t="s">
        <v>95</v>
      </c>
      <c r="AR440" s="103"/>
      <c r="AS440" s="103"/>
      <c r="AT440" s="56"/>
    </row>
    <row r="441" spans="2:46" s="96" customFormat="1" ht="15" hidden="1" x14ac:dyDescent="0.2">
      <c r="C441" s="155"/>
      <c r="D441" s="155"/>
      <c r="E441" s="156"/>
      <c r="F441" s="155"/>
      <c r="G441" s="155"/>
      <c r="H441" s="155"/>
      <c r="I441" s="157"/>
      <c r="J441" s="155"/>
      <c r="K441" s="155"/>
      <c r="L441" s="155"/>
      <c r="M441" s="155"/>
      <c r="N441" s="155"/>
      <c r="O441" s="155"/>
      <c r="P441" s="155" t="s">
        <v>95</v>
      </c>
      <c r="Q441" s="155"/>
      <c r="R441" s="155" t="s">
        <v>95</v>
      </c>
      <c r="S441" s="155"/>
      <c r="T441" s="155"/>
      <c r="U441" s="155"/>
      <c r="V441" s="155" t="s">
        <v>95</v>
      </c>
      <c r="W441" s="155"/>
      <c r="X441" s="96" t="s">
        <v>95</v>
      </c>
      <c r="AQ441" s="103" t="s">
        <v>95</v>
      </c>
      <c r="AR441" s="103"/>
      <c r="AS441" s="103"/>
      <c r="AT441" s="56"/>
    </row>
    <row r="442" spans="2:46" s="96" customFormat="1" ht="18" hidden="1" customHeight="1" thickBot="1" x14ac:dyDescent="0.25">
      <c r="B442" s="96">
        <v>18</v>
      </c>
      <c r="C442" s="155"/>
      <c r="D442" s="158" t="s">
        <v>76</v>
      </c>
      <c r="E442" s="156" t="s">
        <v>100</v>
      </c>
      <c r="F442" s="248"/>
      <c r="G442" s="249"/>
      <c r="H442" s="250"/>
      <c r="I442" s="157"/>
      <c r="J442" s="88"/>
      <c r="K442" s="159"/>
      <c r="L442" s="88"/>
      <c r="M442" s="159"/>
      <c r="N442" s="88"/>
      <c r="O442" s="159"/>
      <c r="P442" s="153">
        <v>0</v>
      </c>
      <c r="Q442" s="160"/>
      <c r="R442" s="153">
        <v>0</v>
      </c>
      <c r="S442" s="160"/>
      <c r="T442" s="161" t="s">
        <v>273</v>
      </c>
      <c r="U442" s="160"/>
      <c r="V442" s="153">
        <v>0</v>
      </c>
      <c r="W442" s="155"/>
      <c r="X442" s="96" t="s">
        <v>95</v>
      </c>
      <c r="AQ442" s="131">
        <v>0</v>
      </c>
      <c r="AR442" s="103">
        <v>0</v>
      </c>
      <c r="AS442" s="103" t="s">
        <v>95</v>
      </c>
      <c r="AT442" s="56"/>
    </row>
    <row r="443" spans="2:46" s="96" customFormat="1" ht="5.0999999999999996" hidden="1" customHeight="1" thickBot="1" x14ac:dyDescent="0.25">
      <c r="C443" s="155"/>
      <c r="D443" s="155"/>
      <c r="E443" s="156"/>
      <c r="F443" s="160"/>
      <c r="G443" s="160"/>
      <c r="H443" s="160"/>
      <c r="I443" s="157"/>
      <c r="J443" s="159"/>
      <c r="K443" s="159"/>
      <c r="L443" s="159"/>
      <c r="M443" s="159"/>
      <c r="N443" s="159"/>
      <c r="O443" s="159"/>
      <c r="P443" s="160" t="s">
        <v>95</v>
      </c>
      <c r="Q443" s="160"/>
      <c r="R443" s="160" t="s">
        <v>95</v>
      </c>
      <c r="S443" s="160"/>
      <c r="T443" s="160"/>
      <c r="U443" s="160"/>
      <c r="V443" s="160" t="s">
        <v>95</v>
      </c>
      <c r="W443" s="155"/>
      <c r="X443" s="96" t="s">
        <v>95</v>
      </c>
      <c r="AQ443" s="103" t="s">
        <v>95</v>
      </c>
      <c r="AR443" s="103"/>
      <c r="AS443" s="103"/>
      <c r="AT443" s="56"/>
    </row>
    <row r="444" spans="2:46" s="96" customFormat="1" ht="18" hidden="1" customHeight="1" thickBot="1" x14ac:dyDescent="0.25">
      <c r="B444" s="96">
        <v>18</v>
      </c>
      <c r="C444" s="155"/>
      <c r="D444" s="155"/>
      <c r="E444" s="156" t="s">
        <v>101</v>
      </c>
      <c r="F444" s="248"/>
      <c r="G444" s="249"/>
      <c r="H444" s="250"/>
      <c r="I444" s="157"/>
      <c r="J444" s="88"/>
      <c r="K444" s="159"/>
      <c r="L444" s="88"/>
      <c r="M444" s="159"/>
      <c r="N444" s="88"/>
      <c r="O444" s="159"/>
      <c r="P444" s="160" t="s">
        <v>95</v>
      </c>
      <c r="Q444" s="160"/>
      <c r="R444" s="160" t="s">
        <v>95</v>
      </c>
      <c r="S444" s="160"/>
      <c r="T444" s="160"/>
      <c r="U444" s="160"/>
      <c r="V444" s="160" t="s">
        <v>95</v>
      </c>
      <c r="W444" s="155"/>
      <c r="X444" s="96" t="s">
        <v>95</v>
      </c>
      <c r="AQ444" s="131">
        <v>0</v>
      </c>
      <c r="AR444" s="103">
        <v>0</v>
      </c>
      <c r="AS444" s="103" t="s">
        <v>95</v>
      </c>
      <c r="AT444" s="56"/>
    </row>
    <row r="445" spans="2:46" s="96" customFormat="1" ht="5.0999999999999996" hidden="1" customHeight="1" thickBot="1" x14ac:dyDescent="0.25">
      <c r="C445" s="155"/>
      <c r="D445" s="155"/>
      <c r="E445" s="156"/>
      <c r="F445" s="160"/>
      <c r="G445" s="160"/>
      <c r="H445" s="160"/>
      <c r="I445" s="157"/>
      <c r="J445" s="159"/>
      <c r="K445" s="159"/>
      <c r="L445" s="159"/>
      <c r="M445" s="159"/>
      <c r="N445" s="159"/>
      <c r="O445" s="159"/>
      <c r="P445" s="160" t="s">
        <v>95</v>
      </c>
      <c r="Q445" s="160"/>
      <c r="R445" s="160" t="s">
        <v>95</v>
      </c>
      <c r="S445" s="160"/>
      <c r="T445" s="160"/>
      <c r="U445" s="160"/>
      <c r="V445" s="160" t="s">
        <v>95</v>
      </c>
      <c r="W445" s="155"/>
      <c r="X445" s="96" t="s">
        <v>95</v>
      </c>
      <c r="AQ445" s="131" t="s">
        <v>95</v>
      </c>
      <c r="AR445" s="103"/>
      <c r="AS445" s="103"/>
      <c r="AT445" s="56"/>
    </row>
    <row r="446" spans="2:46" s="96" customFormat="1" ht="18" hidden="1" customHeight="1" thickBot="1" x14ac:dyDescent="0.25">
      <c r="B446" s="96">
        <v>18</v>
      </c>
      <c r="C446" s="155"/>
      <c r="D446" s="155"/>
      <c r="E446" s="156" t="s">
        <v>102</v>
      </c>
      <c r="F446" s="248"/>
      <c r="G446" s="249"/>
      <c r="H446" s="250"/>
      <c r="I446" s="157"/>
      <c r="J446" s="88"/>
      <c r="K446" s="159"/>
      <c r="L446" s="88"/>
      <c r="M446" s="159"/>
      <c r="N446" s="88"/>
      <c r="O446" s="159"/>
      <c r="P446" s="160" t="s">
        <v>95</v>
      </c>
      <c r="Q446" s="160"/>
      <c r="R446" s="160" t="s">
        <v>95</v>
      </c>
      <c r="S446" s="160"/>
      <c r="T446" s="160"/>
      <c r="U446" s="160"/>
      <c r="V446" s="160" t="s">
        <v>95</v>
      </c>
      <c r="W446" s="155"/>
      <c r="X446" s="96" t="s">
        <v>95</v>
      </c>
      <c r="AQ446" s="131">
        <v>0</v>
      </c>
      <c r="AR446" s="103">
        <v>0</v>
      </c>
      <c r="AS446" s="103" t="s">
        <v>95</v>
      </c>
      <c r="AT446" s="56"/>
    </row>
    <row r="447" spans="2:46" s="96" customFormat="1" ht="15" hidden="1" x14ac:dyDescent="0.2">
      <c r="C447" s="155"/>
      <c r="D447" s="155"/>
      <c r="E447" s="156"/>
      <c r="F447" s="159"/>
      <c r="G447" s="159"/>
      <c r="H447" s="159"/>
      <c r="I447" s="159"/>
      <c r="J447" s="159"/>
      <c r="K447" s="159"/>
      <c r="L447" s="159"/>
      <c r="M447" s="160"/>
      <c r="N447" s="160"/>
      <c r="O447" s="160"/>
      <c r="P447" s="159" t="s">
        <v>95</v>
      </c>
      <c r="Q447" s="160"/>
      <c r="R447" s="160" t="s">
        <v>95</v>
      </c>
      <c r="S447" s="160"/>
      <c r="T447" s="160"/>
      <c r="U447" s="160"/>
      <c r="V447" s="160" t="s">
        <v>95</v>
      </c>
      <c r="W447" s="155"/>
      <c r="X447" s="96" t="s">
        <v>95</v>
      </c>
      <c r="AQ447" s="103" t="s">
        <v>95</v>
      </c>
      <c r="AR447" s="103"/>
      <c r="AS447" s="103"/>
      <c r="AT447" s="56"/>
    </row>
    <row r="448" spans="2:46" s="96" customFormat="1" ht="15" hidden="1" x14ac:dyDescent="0.2">
      <c r="C448" s="112"/>
      <c r="D448" s="112"/>
      <c r="E448" s="151"/>
      <c r="F448" s="143"/>
      <c r="G448" s="143"/>
      <c r="H448" s="143"/>
      <c r="I448" s="144"/>
      <c r="J448" s="143"/>
      <c r="K448" s="143"/>
      <c r="L448" s="143"/>
      <c r="M448" s="143"/>
      <c r="N448" s="143"/>
      <c r="O448" s="143"/>
      <c r="P448" s="143" t="s">
        <v>95</v>
      </c>
      <c r="Q448" s="143"/>
      <c r="R448" s="143" t="s">
        <v>95</v>
      </c>
      <c r="S448" s="143"/>
      <c r="T448" s="143"/>
      <c r="U448" s="143"/>
      <c r="V448" s="143" t="s">
        <v>95</v>
      </c>
      <c r="W448" s="112"/>
      <c r="X448" s="96" t="s">
        <v>95</v>
      </c>
      <c r="AQ448" s="103" t="s">
        <v>95</v>
      </c>
      <c r="AR448" s="103"/>
      <c r="AS448" s="103"/>
      <c r="AT448" s="56"/>
    </row>
    <row r="449" spans="2:46" s="96" customFormat="1" ht="18" hidden="1" customHeight="1" thickBot="1" x14ac:dyDescent="0.25">
      <c r="B449" s="96">
        <v>19</v>
      </c>
      <c r="C449" s="112"/>
      <c r="D449" s="105" t="s">
        <v>77</v>
      </c>
      <c r="E449" s="151" t="s">
        <v>100</v>
      </c>
      <c r="F449" s="248"/>
      <c r="G449" s="249"/>
      <c r="H449" s="250"/>
      <c r="I449" s="144"/>
      <c r="J449" s="88"/>
      <c r="K449" s="146"/>
      <c r="L449" s="88"/>
      <c r="M449" s="146"/>
      <c r="N449" s="88"/>
      <c r="O449" s="146"/>
      <c r="P449" s="153">
        <v>0</v>
      </c>
      <c r="Q449" s="143"/>
      <c r="R449" s="153">
        <v>0</v>
      </c>
      <c r="S449" s="143"/>
      <c r="T449" s="154" t="s">
        <v>273</v>
      </c>
      <c r="U449" s="143"/>
      <c r="V449" s="153">
        <v>0</v>
      </c>
      <c r="W449" s="112"/>
      <c r="X449" s="96" t="s">
        <v>95</v>
      </c>
      <c r="AQ449" s="131">
        <v>0</v>
      </c>
      <c r="AR449" s="103">
        <v>0</v>
      </c>
      <c r="AS449" s="103" t="s">
        <v>95</v>
      </c>
      <c r="AT449" s="56"/>
    </row>
    <row r="450" spans="2:46" s="96" customFormat="1" ht="5.0999999999999996" hidden="1" customHeight="1" thickBot="1" x14ac:dyDescent="0.25">
      <c r="C450" s="112"/>
      <c r="D450" s="112"/>
      <c r="E450" s="151"/>
      <c r="F450" s="143"/>
      <c r="G450" s="143"/>
      <c r="H450" s="143"/>
      <c r="I450" s="144"/>
      <c r="J450" s="146"/>
      <c r="K450" s="146"/>
      <c r="L450" s="146"/>
      <c r="M450" s="146"/>
      <c r="N450" s="146"/>
      <c r="O450" s="146"/>
      <c r="P450" s="143" t="s">
        <v>95</v>
      </c>
      <c r="Q450" s="143"/>
      <c r="R450" s="143" t="s">
        <v>95</v>
      </c>
      <c r="S450" s="143"/>
      <c r="T450" s="143"/>
      <c r="U450" s="143"/>
      <c r="V450" s="143" t="s">
        <v>95</v>
      </c>
      <c r="W450" s="112"/>
      <c r="X450" s="96" t="s">
        <v>95</v>
      </c>
      <c r="AQ450" s="103" t="s">
        <v>95</v>
      </c>
      <c r="AR450" s="103"/>
      <c r="AS450" s="103"/>
      <c r="AT450" s="56"/>
    </row>
    <row r="451" spans="2:46" s="96" customFormat="1" ht="18" hidden="1" customHeight="1" thickBot="1" x14ac:dyDescent="0.25">
      <c r="B451" s="96">
        <v>19</v>
      </c>
      <c r="C451" s="112"/>
      <c r="D451" s="112"/>
      <c r="E451" s="151" t="s">
        <v>101</v>
      </c>
      <c r="F451" s="248"/>
      <c r="G451" s="249"/>
      <c r="H451" s="250"/>
      <c r="I451" s="144"/>
      <c r="J451" s="88"/>
      <c r="K451" s="146"/>
      <c r="L451" s="88"/>
      <c r="M451" s="146"/>
      <c r="N451" s="88"/>
      <c r="O451" s="146"/>
      <c r="P451" s="143" t="s">
        <v>95</v>
      </c>
      <c r="Q451" s="143"/>
      <c r="R451" s="143" t="s">
        <v>95</v>
      </c>
      <c r="S451" s="143"/>
      <c r="T451" s="143"/>
      <c r="U451" s="143"/>
      <c r="V451" s="143" t="s">
        <v>95</v>
      </c>
      <c r="W451" s="112"/>
      <c r="X451" s="96" t="s">
        <v>95</v>
      </c>
      <c r="AQ451" s="131">
        <v>0</v>
      </c>
      <c r="AR451" s="103">
        <v>0</v>
      </c>
      <c r="AS451" s="103" t="s">
        <v>95</v>
      </c>
      <c r="AT451" s="56"/>
    </row>
    <row r="452" spans="2:46" s="96" customFormat="1" ht="5.0999999999999996" hidden="1" customHeight="1" thickBot="1" x14ac:dyDescent="0.25">
      <c r="C452" s="112"/>
      <c r="D452" s="112"/>
      <c r="E452" s="151"/>
      <c r="F452" s="143"/>
      <c r="G452" s="143"/>
      <c r="H452" s="143"/>
      <c r="I452" s="144"/>
      <c r="J452" s="146"/>
      <c r="K452" s="146"/>
      <c r="L452" s="146"/>
      <c r="M452" s="146"/>
      <c r="N452" s="146"/>
      <c r="O452" s="146"/>
      <c r="P452" s="143" t="s">
        <v>95</v>
      </c>
      <c r="Q452" s="143"/>
      <c r="R452" s="143" t="s">
        <v>95</v>
      </c>
      <c r="S452" s="143"/>
      <c r="T452" s="143"/>
      <c r="U452" s="143"/>
      <c r="V452" s="143" t="s">
        <v>95</v>
      </c>
      <c r="W452" s="112"/>
      <c r="X452" s="96" t="s">
        <v>95</v>
      </c>
      <c r="AQ452" s="131" t="s">
        <v>95</v>
      </c>
      <c r="AR452" s="103"/>
      <c r="AS452" s="103"/>
      <c r="AT452" s="56"/>
    </row>
    <row r="453" spans="2:46" s="96" customFormat="1" ht="18" hidden="1" customHeight="1" thickBot="1" x14ac:dyDescent="0.25">
      <c r="B453" s="96">
        <v>19</v>
      </c>
      <c r="C453" s="112"/>
      <c r="D453" s="112"/>
      <c r="E453" s="151" t="s">
        <v>102</v>
      </c>
      <c r="F453" s="248"/>
      <c r="G453" s="249"/>
      <c r="H453" s="250"/>
      <c r="I453" s="144"/>
      <c r="J453" s="88"/>
      <c r="K453" s="146"/>
      <c r="L453" s="88"/>
      <c r="M453" s="146"/>
      <c r="N453" s="88"/>
      <c r="O453" s="146"/>
      <c r="P453" s="143" t="s">
        <v>95</v>
      </c>
      <c r="Q453" s="143"/>
      <c r="R453" s="143" t="s">
        <v>95</v>
      </c>
      <c r="S453" s="143"/>
      <c r="T453" s="143"/>
      <c r="U453" s="143"/>
      <c r="V453" s="143" t="s">
        <v>95</v>
      </c>
      <c r="W453" s="112"/>
      <c r="X453" s="96" t="s">
        <v>95</v>
      </c>
      <c r="AQ453" s="131">
        <v>0</v>
      </c>
      <c r="AR453" s="103">
        <v>0</v>
      </c>
      <c r="AS453" s="103" t="s">
        <v>95</v>
      </c>
      <c r="AT453" s="56"/>
    </row>
    <row r="454" spans="2:46" s="96" customFormat="1" ht="15" hidden="1" x14ac:dyDescent="0.2">
      <c r="C454" s="112"/>
      <c r="D454" s="112"/>
      <c r="E454" s="106"/>
      <c r="F454" s="146"/>
      <c r="G454" s="146"/>
      <c r="H454" s="146"/>
      <c r="I454" s="146"/>
      <c r="J454" s="146"/>
      <c r="K454" s="146"/>
      <c r="L454" s="146"/>
      <c r="M454" s="143"/>
      <c r="N454" s="143"/>
      <c r="O454" s="143"/>
      <c r="P454" s="146" t="s">
        <v>95</v>
      </c>
      <c r="Q454" s="143"/>
      <c r="R454" s="143" t="s">
        <v>95</v>
      </c>
      <c r="S454" s="143"/>
      <c r="T454" s="143"/>
      <c r="U454" s="143"/>
      <c r="V454" s="143" t="s">
        <v>95</v>
      </c>
      <c r="W454" s="112"/>
      <c r="X454" s="96" t="s">
        <v>95</v>
      </c>
      <c r="AQ454" s="103" t="s">
        <v>95</v>
      </c>
      <c r="AR454" s="103"/>
      <c r="AS454" s="103"/>
      <c r="AT454" s="56"/>
    </row>
    <row r="455" spans="2:46" s="96" customFormat="1" ht="15" hidden="1" x14ac:dyDescent="0.2">
      <c r="C455" s="155"/>
      <c r="D455" s="155"/>
      <c r="E455" s="156"/>
      <c r="F455" s="155"/>
      <c r="G455" s="155"/>
      <c r="H455" s="155"/>
      <c r="I455" s="157"/>
      <c r="J455" s="155"/>
      <c r="K455" s="155"/>
      <c r="L455" s="155"/>
      <c r="M455" s="155"/>
      <c r="N455" s="155"/>
      <c r="O455" s="155"/>
      <c r="P455" s="155" t="s">
        <v>95</v>
      </c>
      <c r="Q455" s="155"/>
      <c r="R455" s="155" t="s">
        <v>95</v>
      </c>
      <c r="S455" s="155"/>
      <c r="T455" s="155"/>
      <c r="U455" s="155"/>
      <c r="V455" s="155" t="s">
        <v>95</v>
      </c>
      <c r="W455" s="155"/>
      <c r="X455" s="96" t="s">
        <v>95</v>
      </c>
      <c r="AQ455" s="103" t="s">
        <v>95</v>
      </c>
      <c r="AR455" s="103"/>
      <c r="AS455" s="103"/>
      <c r="AT455" s="56"/>
    </row>
    <row r="456" spans="2:46" s="96" customFormat="1" ht="18" hidden="1" customHeight="1" thickBot="1" x14ac:dyDescent="0.25">
      <c r="B456" s="96">
        <v>20</v>
      </c>
      <c r="C456" s="155"/>
      <c r="D456" s="158" t="s">
        <v>78</v>
      </c>
      <c r="E456" s="156" t="s">
        <v>100</v>
      </c>
      <c r="F456" s="248"/>
      <c r="G456" s="249"/>
      <c r="H456" s="250"/>
      <c r="I456" s="157"/>
      <c r="J456" s="88"/>
      <c r="K456" s="159"/>
      <c r="L456" s="88"/>
      <c r="M456" s="159"/>
      <c r="N456" s="88"/>
      <c r="O456" s="159"/>
      <c r="P456" s="153">
        <v>0</v>
      </c>
      <c r="Q456" s="160"/>
      <c r="R456" s="153">
        <v>0</v>
      </c>
      <c r="S456" s="160"/>
      <c r="T456" s="161" t="s">
        <v>273</v>
      </c>
      <c r="U456" s="160"/>
      <c r="V456" s="153">
        <v>0</v>
      </c>
      <c r="W456" s="155"/>
      <c r="X456" s="96" t="s">
        <v>95</v>
      </c>
      <c r="AQ456" s="131">
        <v>0</v>
      </c>
      <c r="AR456" s="103">
        <v>0</v>
      </c>
      <c r="AS456" s="103" t="s">
        <v>95</v>
      </c>
      <c r="AT456" s="56"/>
    </row>
    <row r="457" spans="2:46" s="96" customFormat="1" ht="5.0999999999999996" hidden="1" customHeight="1" thickBot="1" x14ac:dyDescent="0.25">
      <c r="C457" s="155"/>
      <c r="D457" s="155"/>
      <c r="E457" s="156"/>
      <c r="F457" s="160"/>
      <c r="G457" s="160"/>
      <c r="H457" s="160"/>
      <c r="I457" s="157"/>
      <c r="J457" s="159"/>
      <c r="K457" s="159"/>
      <c r="L457" s="159"/>
      <c r="M457" s="159"/>
      <c r="N457" s="159"/>
      <c r="O457" s="159"/>
      <c r="P457" s="160" t="s">
        <v>95</v>
      </c>
      <c r="Q457" s="160"/>
      <c r="R457" s="160" t="s">
        <v>95</v>
      </c>
      <c r="S457" s="160"/>
      <c r="T457" s="160"/>
      <c r="U457" s="160"/>
      <c r="V457" s="160" t="s">
        <v>95</v>
      </c>
      <c r="W457" s="155"/>
      <c r="X457" s="96" t="s">
        <v>95</v>
      </c>
      <c r="AQ457" s="103" t="s">
        <v>95</v>
      </c>
      <c r="AR457" s="103"/>
      <c r="AS457" s="103"/>
      <c r="AT457" s="56"/>
    </row>
    <row r="458" spans="2:46" s="96" customFormat="1" ht="18" hidden="1" customHeight="1" thickBot="1" x14ac:dyDescent="0.25">
      <c r="B458" s="96">
        <v>20</v>
      </c>
      <c r="C458" s="155"/>
      <c r="D458" s="155"/>
      <c r="E458" s="156" t="s">
        <v>101</v>
      </c>
      <c r="F458" s="248"/>
      <c r="G458" s="249"/>
      <c r="H458" s="250"/>
      <c r="I458" s="157"/>
      <c r="J458" s="88"/>
      <c r="K458" s="159"/>
      <c r="L458" s="88"/>
      <c r="M458" s="159"/>
      <c r="N458" s="88"/>
      <c r="O458" s="159"/>
      <c r="P458" s="160" t="s">
        <v>95</v>
      </c>
      <c r="Q458" s="160"/>
      <c r="R458" s="160" t="s">
        <v>95</v>
      </c>
      <c r="S458" s="160"/>
      <c r="T458" s="160"/>
      <c r="U458" s="160"/>
      <c r="V458" s="160" t="s">
        <v>95</v>
      </c>
      <c r="W458" s="155"/>
      <c r="X458" s="96" t="s">
        <v>95</v>
      </c>
      <c r="AQ458" s="131">
        <v>0</v>
      </c>
      <c r="AR458" s="103">
        <v>0</v>
      </c>
      <c r="AS458" s="103" t="s">
        <v>95</v>
      </c>
      <c r="AT458" s="56"/>
    </row>
    <row r="459" spans="2:46" s="96" customFormat="1" ht="5.0999999999999996" hidden="1" customHeight="1" thickBot="1" x14ac:dyDescent="0.25">
      <c r="C459" s="155"/>
      <c r="D459" s="155"/>
      <c r="E459" s="156"/>
      <c r="F459" s="160"/>
      <c r="G459" s="160"/>
      <c r="H459" s="160"/>
      <c r="I459" s="157"/>
      <c r="J459" s="159"/>
      <c r="K459" s="159"/>
      <c r="L459" s="159"/>
      <c r="M459" s="159"/>
      <c r="N459" s="159"/>
      <c r="O459" s="159"/>
      <c r="P459" s="160" t="s">
        <v>95</v>
      </c>
      <c r="Q459" s="160"/>
      <c r="R459" s="160" t="s">
        <v>95</v>
      </c>
      <c r="S459" s="160"/>
      <c r="T459" s="160"/>
      <c r="U459" s="160"/>
      <c r="V459" s="160" t="s">
        <v>95</v>
      </c>
      <c r="W459" s="155"/>
      <c r="X459" s="96" t="s">
        <v>95</v>
      </c>
      <c r="AQ459" s="131" t="s">
        <v>95</v>
      </c>
      <c r="AR459" s="103"/>
      <c r="AS459" s="103"/>
      <c r="AT459" s="56"/>
    </row>
    <row r="460" spans="2:46" s="96" customFormat="1" ht="18" hidden="1" customHeight="1" thickBot="1" x14ac:dyDescent="0.25">
      <c r="B460" s="96">
        <v>20</v>
      </c>
      <c r="C460" s="155"/>
      <c r="D460" s="155"/>
      <c r="E460" s="156" t="s">
        <v>102</v>
      </c>
      <c r="F460" s="248"/>
      <c r="G460" s="249"/>
      <c r="H460" s="250"/>
      <c r="I460" s="157"/>
      <c r="J460" s="88"/>
      <c r="K460" s="159"/>
      <c r="L460" s="88"/>
      <c r="M460" s="159"/>
      <c r="N460" s="88"/>
      <c r="O460" s="159"/>
      <c r="P460" s="160" t="s">
        <v>95</v>
      </c>
      <c r="Q460" s="160"/>
      <c r="R460" s="160" t="s">
        <v>95</v>
      </c>
      <c r="S460" s="160"/>
      <c r="T460" s="160"/>
      <c r="U460" s="160"/>
      <c r="V460" s="160" t="s">
        <v>95</v>
      </c>
      <c r="W460" s="155"/>
      <c r="X460" s="96" t="s">
        <v>95</v>
      </c>
      <c r="AQ460" s="131">
        <v>0</v>
      </c>
      <c r="AR460" s="103">
        <v>0</v>
      </c>
      <c r="AS460" s="103" t="s">
        <v>95</v>
      </c>
      <c r="AT460" s="56"/>
    </row>
    <row r="461" spans="2:46" s="96" customFormat="1" ht="15" hidden="1" x14ac:dyDescent="0.2">
      <c r="C461" s="155"/>
      <c r="D461" s="155"/>
      <c r="E461" s="156"/>
      <c r="F461" s="159"/>
      <c r="G461" s="159"/>
      <c r="H461" s="159"/>
      <c r="I461" s="159"/>
      <c r="J461" s="159"/>
      <c r="K461" s="159"/>
      <c r="L461" s="159"/>
      <c r="M461" s="160"/>
      <c r="N461" s="160"/>
      <c r="O461" s="160"/>
      <c r="P461" s="159" t="s">
        <v>95</v>
      </c>
      <c r="Q461" s="160"/>
      <c r="R461" s="160" t="s">
        <v>95</v>
      </c>
      <c r="S461" s="160"/>
      <c r="T461" s="160"/>
      <c r="U461" s="160"/>
      <c r="V461" s="160" t="s">
        <v>95</v>
      </c>
      <c r="W461" s="155"/>
      <c r="X461" s="96" t="s">
        <v>95</v>
      </c>
      <c r="AQ461" s="103" t="s">
        <v>95</v>
      </c>
      <c r="AR461" s="103"/>
      <c r="AS461" s="103"/>
      <c r="AT461" s="56"/>
    </row>
    <row r="462" spans="2:46" s="96" customFormat="1" ht="15" hidden="1" x14ac:dyDescent="0.2">
      <c r="C462" s="112"/>
      <c r="D462" s="112"/>
      <c r="E462" s="151"/>
      <c r="F462" s="143"/>
      <c r="G462" s="143"/>
      <c r="H462" s="143"/>
      <c r="I462" s="144"/>
      <c r="J462" s="143"/>
      <c r="K462" s="143"/>
      <c r="L462" s="143"/>
      <c r="M462" s="143"/>
      <c r="N462" s="143"/>
      <c r="O462" s="143"/>
      <c r="P462" s="143" t="s">
        <v>95</v>
      </c>
      <c r="Q462" s="143"/>
      <c r="R462" s="143" t="s">
        <v>95</v>
      </c>
      <c r="S462" s="143"/>
      <c r="T462" s="143"/>
      <c r="U462" s="143"/>
      <c r="V462" s="143" t="s">
        <v>95</v>
      </c>
      <c r="W462" s="112"/>
      <c r="X462" s="96" t="s">
        <v>95</v>
      </c>
      <c r="AQ462" s="103" t="s">
        <v>95</v>
      </c>
      <c r="AR462" s="103"/>
      <c r="AS462" s="103"/>
      <c r="AT462" s="56"/>
    </row>
    <row r="463" spans="2:46" s="96" customFormat="1" ht="18" hidden="1" customHeight="1" thickBot="1" x14ac:dyDescent="0.25">
      <c r="B463" s="96">
        <v>21</v>
      </c>
      <c r="C463" s="112"/>
      <c r="D463" s="105" t="s">
        <v>79</v>
      </c>
      <c r="E463" s="151" t="s">
        <v>100</v>
      </c>
      <c r="F463" s="248"/>
      <c r="G463" s="249"/>
      <c r="H463" s="250"/>
      <c r="I463" s="144"/>
      <c r="J463" s="88"/>
      <c r="K463" s="146"/>
      <c r="L463" s="88"/>
      <c r="M463" s="146"/>
      <c r="N463" s="88"/>
      <c r="O463" s="146"/>
      <c r="P463" s="153">
        <v>0</v>
      </c>
      <c r="Q463" s="143"/>
      <c r="R463" s="153">
        <v>0</v>
      </c>
      <c r="S463" s="143"/>
      <c r="T463" s="154" t="s">
        <v>273</v>
      </c>
      <c r="U463" s="143"/>
      <c r="V463" s="153">
        <v>0</v>
      </c>
      <c r="W463" s="112"/>
      <c r="X463" s="96" t="s">
        <v>95</v>
      </c>
      <c r="AQ463" s="131">
        <v>0</v>
      </c>
      <c r="AR463" s="103">
        <v>0</v>
      </c>
      <c r="AS463" s="103" t="s">
        <v>95</v>
      </c>
      <c r="AT463" s="56"/>
    </row>
    <row r="464" spans="2:46" s="96" customFormat="1" ht="5.0999999999999996" hidden="1" customHeight="1" thickBot="1" x14ac:dyDescent="0.25">
      <c r="C464" s="112"/>
      <c r="D464" s="112"/>
      <c r="E464" s="151"/>
      <c r="F464" s="143"/>
      <c r="G464" s="143"/>
      <c r="H464" s="143"/>
      <c r="I464" s="144"/>
      <c r="J464" s="146"/>
      <c r="K464" s="146"/>
      <c r="L464" s="146"/>
      <c r="M464" s="146"/>
      <c r="N464" s="146"/>
      <c r="O464" s="146"/>
      <c r="P464" s="143" t="s">
        <v>95</v>
      </c>
      <c r="Q464" s="143"/>
      <c r="R464" s="143" t="s">
        <v>95</v>
      </c>
      <c r="S464" s="143"/>
      <c r="T464" s="143"/>
      <c r="U464" s="143"/>
      <c r="V464" s="143" t="s">
        <v>95</v>
      </c>
      <c r="W464" s="112"/>
      <c r="X464" s="96" t="s">
        <v>95</v>
      </c>
      <c r="AQ464" s="103" t="s">
        <v>95</v>
      </c>
      <c r="AR464" s="103"/>
      <c r="AS464" s="103"/>
      <c r="AT464" s="56"/>
    </row>
    <row r="465" spans="2:46" s="96" customFormat="1" ht="18" hidden="1" customHeight="1" thickBot="1" x14ac:dyDescent="0.25">
      <c r="B465" s="96">
        <v>21</v>
      </c>
      <c r="C465" s="112"/>
      <c r="D465" s="112"/>
      <c r="E465" s="151" t="s">
        <v>101</v>
      </c>
      <c r="F465" s="248"/>
      <c r="G465" s="249"/>
      <c r="H465" s="250"/>
      <c r="I465" s="144"/>
      <c r="J465" s="88"/>
      <c r="K465" s="146"/>
      <c r="L465" s="88"/>
      <c r="M465" s="146"/>
      <c r="N465" s="88"/>
      <c r="O465" s="146"/>
      <c r="P465" s="143" t="s">
        <v>95</v>
      </c>
      <c r="Q465" s="143"/>
      <c r="R465" s="143" t="s">
        <v>95</v>
      </c>
      <c r="S465" s="143"/>
      <c r="T465" s="143"/>
      <c r="U465" s="143"/>
      <c r="V465" s="143" t="s">
        <v>95</v>
      </c>
      <c r="W465" s="112"/>
      <c r="X465" s="96" t="s">
        <v>95</v>
      </c>
      <c r="AQ465" s="131">
        <v>0</v>
      </c>
      <c r="AR465" s="103">
        <v>0</v>
      </c>
      <c r="AS465" s="103" t="s">
        <v>95</v>
      </c>
      <c r="AT465" s="56"/>
    </row>
    <row r="466" spans="2:46" s="96" customFormat="1" ht="5.0999999999999996" hidden="1" customHeight="1" thickBot="1" x14ac:dyDescent="0.25">
      <c r="C466" s="112"/>
      <c r="D466" s="112"/>
      <c r="E466" s="151"/>
      <c r="F466" s="143"/>
      <c r="G466" s="143"/>
      <c r="H466" s="143"/>
      <c r="I466" s="144"/>
      <c r="J466" s="146"/>
      <c r="K466" s="146"/>
      <c r="L466" s="146"/>
      <c r="M466" s="146"/>
      <c r="N466" s="146"/>
      <c r="O466" s="146"/>
      <c r="P466" s="143" t="s">
        <v>95</v>
      </c>
      <c r="Q466" s="143"/>
      <c r="R466" s="143" t="s">
        <v>95</v>
      </c>
      <c r="S466" s="143"/>
      <c r="T466" s="143"/>
      <c r="U466" s="143"/>
      <c r="V466" s="143" t="s">
        <v>95</v>
      </c>
      <c r="W466" s="112"/>
      <c r="X466" s="96" t="s">
        <v>95</v>
      </c>
      <c r="AQ466" s="131" t="s">
        <v>95</v>
      </c>
      <c r="AR466" s="103"/>
      <c r="AS466" s="103"/>
      <c r="AT466" s="56"/>
    </row>
    <row r="467" spans="2:46" s="96" customFormat="1" ht="18" hidden="1" customHeight="1" thickBot="1" x14ac:dyDescent="0.25">
      <c r="B467" s="96">
        <v>21</v>
      </c>
      <c r="C467" s="112"/>
      <c r="D467" s="112"/>
      <c r="E467" s="151" t="s">
        <v>102</v>
      </c>
      <c r="F467" s="248"/>
      <c r="G467" s="249"/>
      <c r="H467" s="250"/>
      <c r="I467" s="144"/>
      <c r="J467" s="88"/>
      <c r="K467" s="146"/>
      <c r="L467" s="88"/>
      <c r="M467" s="146"/>
      <c r="N467" s="88"/>
      <c r="O467" s="146"/>
      <c r="P467" s="143" t="s">
        <v>95</v>
      </c>
      <c r="Q467" s="143"/>
      <c r="R467" s="143" t="s">
        <v>95</v>
      </c>
      <c r="S467" s="143"/>
      <c r="T467" s="143"/>
      <c r="U467" s="143"/>
      <c r="V467" s="143" t="s">
        <v>95</v>
      </c>
      <c r="W467" s="112"/>
      <c r="X467" s="96" t="s">
        <v>95</v>
      </c>
      <c r="AQ467" s="131">
        <v>0</v>
      </c>
      <c r="AR467" s="103">
        <v>0</v>
      </c>
      <c r="AS467" s="103" t="s">
        <v>95</v>
      </c>
      <c r="AT467" s="56"/>
    </row>
    <row r="468" spans="2:46" s="96" customFormat="1" ht="15" hidden="1" x14ac:dyDescent="0.2">
      <c r="C468" s="112"/>
      <c r="D468" s="112"/>
      <c r="E468" s="106"/>
      <c r="F468" s="146"/>
      <c r="G468" s="146"/>
      <c r="H468" s="146"/>
      <c r="I468" s="146"/>
      <c r="J468" s="146"/>
      <c r="K468" s="146"/>
      <c r="L468" s="146"/>
      <c r="M468" s="143"/>
      <c r="N468" s="143"/>
      <c r="O468" s="143"/>
      <c r="P468" s="146" t="s">
        <v>95</v>
      </c>
      <c r="Q468" s="143"/>
      <c r="R468" s="143" t="s">
        <v>95</v>
      </c>
      <c r="S468" s="143"/>
      <c r="T468" s="143"/>
      <c r="U468" s="143"/>
      <c r="V468" s="143" t="s">
        <v>95</v>
      </c>
      <c r="W468" s="112"/>
      <c r="X468" s="96" t="s">
        <v>95</v>
      </c>
      <c r="AQ468" s="103" t="s">
        <v>95</v>
      </c>
      <c r="AR468" s="103"/>
      <c r="AS468" s="103"/>
      <c r="AT468" s="56"/>
    </row>
    <row r="469" spans="2:46" s="96" customFormat="1" ht="15" hidden="1" x14ac:dyDescent="0.2">
      <c r="C469" s="155"/>
      <c r="D469" s="155"/>
      <c r="E469" s="156"/>
      <c r="F469" s="155"/>
      <c r="G469" s="155"/>
      <c r="H469" s="155"/>
      <c r="I469" s="157"/>
      <c r="J469" s="155"/>
      <c r="K469" s="155"/>
      <c r="L469" s="155"/>
      <c r="M469" s="155"/>
      <c r="N469" s="155"/>
      <c r="O469" s="155"/>
      <c r="P469" s="155" t="s">
        <v>95</v>
      </c>
      <c r="Q469" s="155"/>
      <c r="R469" s="155" t="s">
        <v>95</v>
      </c>
      <c r="S469" s="155"/>
      <c r="T469" s="155"/>
      <c r="U469" s="155"/>
      <c r="V469" s="155" t="s">
        <v>95</v>
      </c>
      <c r="W469" s="155"/>
      <c r="X469" s="96" t="s">
        <v>95</v>
      </c>
      <c r="AQ469" s="103" t="s">
        <v>95</v>
      </c>
      <c r="AR469" s="103"/>
      <c r="AS469" s="103"/>
      <c r="AT469" s="56"/>
    </row>
    <row r="470" spans="2:46" s="96" customFormat="1" ht="18" hidden="1" customHeight="1" thickBot="1" x14ac:dyDescent="0.25">
      <c r="B470" s="96">
        <v>22</v>
      </c>
      <c r="C470" s="155"/>
      <c r="D470" s="158" t="s">
        <v>80</v>
      </c>
      <c r="E470" s="156" t="s">
        <v>100</v>
      </c>
      <c r="F470" s="248"/>
      <c r="G470" s="249"/>
      <c r="H470" s="250"/>
      <c r="I470" s="157"/>
      <c r="J470" s="88"/>
      <c r="K470" s="159"/>
      <c r="L470" s="88"/>
      <c r="M470" s="159"/>
      <c r="N470" s="88"/>
      <c r="O470" s="159"/>
      <c r="P470" s="153">
        <v>0</v>
      </c>
      <c r="Q470" s="160"/>
      <c r="R470" s="153">
        <v>0</v>
      </c>
      <c r="S470" s="160"/>
      <c r="T470" s="161" t="s">
        <v>273</v>
      </c>
      <c r="U470" s="160"/>
      <c r="V470" s="153">
        <v>0</v>
      </c>
      <c r="W470" s="155"/>
      <c r="X470" s="96" t="s">
        <v>95</v>
      </c>
      <c r="AQ470" s="131">
        <v>0</v>
      </c>
      <c r="AR470" s="103">
        <v>0</v>
      </c>
      <c r="AS470" s="103" t="s">
        <v>95</v>
      </c>
      <c r="AT470" s="56"/>
    </row>
    <row r="471" spans="2:46" s="96" customFormat="1" ht="5.0999999999999996" hidden="1" customHeight="1" thickBot="1" x14ac:dyDescent="0.25">
      <c r="C471" s="155"/>
      <c r="D471" s="155"/>
      <c r="E471" s="156"/>
      <c r="F471" s="160"/>
      <c r="G471" s="160"/>
      <c r="H471" s="160"/>
      <c r="I471" s="157"/>
      <c r="J471" s="159"/>
      <c r="K471" s="159"/>
      <c r="L471" s="159"/>
      <c r="M471" s="159"/>
      <c r="N471" s="159"/>
      <c r="O471" s="159"/>
      <c r="P471" s="160" t="s">
        <v>95</v>
      </c>
      <c r="Q471" s="160"/>
      <c r="R471" s="160" t="s">
        <v>95</v>
      </c>
      <c r="S471" s="160"/>
      <c r="T471" s="160"/>
      <c r="U471" s="160"/>
      <c r="V471" s="160" t="s">
        <v>95</v>
      </c>
      <c r="W471" s="155"/>
      <c r="X471" s="96" t="s">
        <v>95</v>
      </c>
      <c r="AQ471" s="103" t="s">
        <v>95</v>
      </c>
      <c r="AR471" s="103"/>
      <c r="AS471" s="103"/>
      <c r="AT471" s="56"/>
    </row>
    <row r="472" spans="2:46" s="96" customFormat="1" ht="18" hidden="1" customHeight="1" thickBot="1" x14ac:dyDescent="0.25">
      <c r="B472" s="96">
        <v>22</v>
      </c>
      <c r="C472" s="155"/>
      <c r="D472" s="155"/>
      <c r="E472" s="156" t="s">
        <v>101</v>
      </c>
      <c r="F472" s="248"/>
      <c r="G472" s="249"/>
      <c r="H472" s="250"/>
      <c r="I472" s="157"/>
      <c r="J472" s="88"/>
      <c r="K472" s="159"/>
      <c r="L472" s="88"/>
      <c r="M472" s="159"/>
      <c r="N472" s="88"/>
      <c r="O472" s="159"/>
      <c r="P472" s="160" t="s">
        <v>95</v>
      </c>
      <c r="Q472" s="160"/>
      <c r="R472" s="160" t="s">
        <v>95</v>
      </c>
      <c r="S472" s="160"/>
      <c r="T472" s="160"/>
      <c r="U472" s="160"/>
      <c r="V472" s="160" t="s">
        <v>95</v>
      </c>
      <c r="W472" s="155"/>
      <c r="X472" s="96" t="s">
        <v>95</v>
      </c>
      <c r="AQ472" s="131">
        <v>0</v>
      </c>
      <c r="AR472" s="103">
        <v>0</v>
      </c>
      <c r="AS472" s="103" t="s">
        <v>95</v>
      </c>
      <c r="AT472" s="56"/>
    </row>
    <row r="473" spans="2:46" s="96" customFormat="1" ht="5.0999999999999996" hidden="1" customHeight="1" thickBot="1" x14ac:dyDescent="0.25">
      <c r="C473" s="155"/>
      <c r="D473" s="155"/>
      <c r="E473" s="156"/>
      <c r="F473" s="160"/>
      <c r="G473" s="160"/>
      <c r="H473" s="160"/>
      <c r="I473" s="157"/>
      <c r="J473" s="159"/>
      <c r="K473" s="159"/>
      <c r="L473" s="159"/>
      <c r="M473" s="159"/>
      <c r="N473" s="159"/>
      <c r="O473" s="159"/>
      <c r="P473" s="160" t="s">
        <v>95</v>
      </c>
      <c r="Q473" s="160"/>
      <c r="R473" s="160" t="s">
        <v>95</v>
      </c>
      <c r="S473" s="160"/>
      <c r="T473" s="160"/>
      <c r="U473" s="160"/>
      <c r="V473" s="160" t="s">
        <v>95</v>
      </c>
      <c r="W473" s="155"/>
      <c r="X473" s="96" t="s">
        <v>95</v>
      </c>
      <c r="AQ473" s="131" t="s">
        <v>95</v>
      </c>
      <c r="AR473" s="103"/>
      <c r="AS473" s="103"/>
      <c r="AT473" s="56"/>
    </row>
    <row r="474" spans="2:46" s="96" customFormat="1" ht="18" hidden="1" customHeight="1" thickBot="1" x14ac:dyDescent="0.25">
      <c r="B474" s="96">
        <v>22</v>
      </c>
      <c r="C474" s="155"/>
      <c r="D474" s="155"/>
      <c r="E474" s="156" t="s">
        <v>102</v>
      </c>
      <c r="F474" s="248"/>
      <c r="G474" s="249"/>
      <c r="H474" s="250"/>
      <c r="I474" s="157"/>
      <c r="J474" s="88"/>
      <c r="K474" s="159"/>
      <c r="L474" s="88"/>
      <c r="M474" s="159"/>
      <c r="N474" s="88"/>
      <c r="O474" s="159"/>
      <c r="P474" s="160" t="s">
        <v>95</v>
      </c>
      <c r="Q474" s="160"/>
      <c r="R474" s="160" t="s">
        <v>95</v>
      </c>
      <c r="S474" s="160"/>
      <c r="T474" s="160"/>
      <c r="U474" s="160"/>
      <c r="V474" s="160" t="s">
        <v>95</v>
      </c>
      <c r="W474" s="155"/>
      <c r="X474" s="96" t="s">
        <v>95</v>
      </c>
      <c r="AQ474" s="131">
        <v>0</v>
      </c>
      <c r="AR474" s="103">
        <v>0</v>
      </c>
      <c r="AS474" s="103" t="s">
        <v>95</v>
      </c>
      <c r="AT474" s="56"/>
    </row>
    <row r="475" spans="2:46" s="96" customFormat="1" ht="15" hidden="1" x14ac:dyDescent="0.2">
      <c r="C475" s="155"/>
      <c r="D475" s="155"/>
      <c r="E475" s="156"/>
      <c r="F475" s="159"/>
      <c r="G475" s="159"/>
      <c r="H475" s="159"/>
      <c r="I475" s="159"/>
      <c r="J475" s="159"/>
      <c r="K475" s="159"/>
      <c r="L475" s="159"/>
      <c r="M475" s="160"/>
      <c r="N475" s="160"/>
      <c r="O475" s="160"/>
      <c r="P475" s="159" t="s">
        <v>95</v>
      </c>
      <c r="Q475" s="160"/>
      <c r="R475" s="160" t="s">
        <v>95</v>
      </c>
      <c r="S475" s="160"/>
      <c r="T475" s="160"/>
      <c r="U475" s="160"/>
      <c r="V475" s="160" t="s">
        <v>95</v>
      </c>
      <c r="W475" s="155"/>
      <c r="X475" s="96" t="s">
        <v>95</v>
      </c>
      <c r="AQ475" s="103" t="s">
        <v>95</v>
      </c>
      <c r="AR475" s="103"/>
      <c r="AS475" s="103"/>
      <c r="AT475" s="56"/>
    </row>
    <row r="476" spans="2:46" s="96" customFormat="1" ht="15" hidden="1" x14ac:dyDescent="0.2">
      <c r="C476" s="112"/>
      <c r="D476" s="112"/>
      <c r="E476" s="151"/>
      <c r="F476" s="143"/>
      <c r="G476" s="143"/>
      <c r="H476" s="143"/>
      <c r="I476" s="144"/>
      <c r="J476" s="143"/>
      <c r="K476" s="143"/>
      <c r="L476" s="143"/>
      <c r="M476" s="143"/>
      <c r="N476" s="143"/>
      <c r="O476" s="143"/>
      <c r="P476" s="143" t="s">
        <v>95</v>
      </c>
      <c r="Q476" s="143"/>
      <c r="R476" s="143" t="s">
        <v>95</v>
      </c>
      <c r="S476" s="143"/>
      <c r="T476" s="143"/>
      <c r="U476" s="143"/>
      <c r="V476" s="143" t="s">
        <v>95</v>
      </c>
      <c r="W476" s="112"/>
      <c r="X476" s="96" t="s">
        <v>95</v>
      </c>
      <c r="AQ476" s="103" t="s">
        <v>95</v>
      </c>
      <c r="AR476" s="103"/>
      <c r="AS476" s="103"/>
      <c r="AT476" s="56"/>
    </row>
    <row r="477" spans="2:46" s="96" customFormat="1" ht="18" hidden="1" customHeight="1" thickBot="1" x14ac:dyDescent="0.25">
      <c r="B477" s="96">
        <v>23</v>
      </c>
      <c r="C477" s="112"/>
      <c r="D477" s="105" t="s">
        <v>81</v>
      </c>
      <c r="E477" s="151" t="s">
        <v>100</v>
      </c>
      <c r="F477" s="248"/>
      <c r="G477" s="249"/>
      <c r="H477" s="250"/>
      <c r="I477" s="144"/>
      <c r="J477" s="88"/>
      <c r="K477" s="146"/>
      <c r="L477" s="88"/>
      <c r="M477" s="146"/>
      <c r="N477" s="88"/>
      <c r="O477" s="146"/>
      <c r="P477" s="153">
        <v>0</v>
      </c>
      <c r="Q477" s="143"/>
      <c r="R477" s="153">
        <v>0</v>
      </c>
      <c r="S477" s="143"/>
      <c r="T477" s="154" t="s">
        <v>273</v>
      </c>
      <c r="U477" s="143"/>
      <c r="V477" s="153">
        <v>0</v>
      </c>
      <c r="W477" s="112"/>
      <c r="X477" s="96" t="s">
        <v>95</v>
      </c>
      <c r="AQ477" s="131">
        <v>0</v>
      </c>
      <c r="AR477" s="103">
        <v>0</v>
      </c>
      <c r="AS477" s="103" t="s">
        <v>95</v>
      </c>
      <c r="AT477" s="56"/>
    </row>
    <row r="478" spans="2:46" s="96" customFormat="1" ht="5.0999999999999996" hidden="1" customHeight="1" thickBot="1" x14ac:dyDescent="0.25">
      <c r="C478" s="112"/>
      <c r="D478" s="112"/>
      <c r="E478" s="151"/>
      <c r="F478" s="143"/>
      <c r="G478" s="143"/>
      <c r="H478" s="143"/>
      <c r="I478" s="144"/>
      <c r="J478" s="146"/>
      <c r="K478" s="146"/>
      <c r="L478" s="146"/>
      <c r="M478" s="146"/>
      <c r="N478" s="146"/>
      <c r="O478" s="146"/>
      <c r="P478" s="143" t="s">
        <v>95</v>
      </c>
      <c r="Q478" s="143"/>
      <c r="R478" s="143" t="s">
        <v>95</v>
      </c>
      <c r="S478" s="143"/>
      <c r="T478" s="143"/>
      <c r="U478" s="143"/>
      <c r="V478" s="143" t="s">
        <v>95</v>
      </c>
      <c r="W478" s="112"/>
      <c r="X478" s="96" t="s">
        <v>95</v>
      </c>
      <c r="AQ478" s="103" t="s">
        <v>95</v>
      </c>
      <c r="AR478" s="103"/>
      <c r="AS478" s="103"/>
      <c r="AT478" s="56"/>
    </row>
    <row r="479" spans="2:46" s="96" customFormat="1" ht="18" hidden="1" customHeight="1" thickBot="1" x14ac:dyDescent="0.25">
      <c r="B479" s="96">
        <v>23</v>
      </c>
      <c r="C479" s="112"/>
      <c r="D479" s="112"/>
      <c r="E479" s="151" t="s">
        <v>101</v>
      </c>
      <c r="F479" s="248"/>
      <c r="G479" s="249"/>
      <c r="H479" s="250"/>
      <c r="I479" s="144"/>
      <c r="J479" s="88"/>
      <c r="K479" s="146"/>
      <c r="L479" s="88"/>
      <c r="M479" s="146"/>
      <c r="N479" s="88"/>
      <c r="O479" s="146"/>
      <c r="P479" s="143" t="s">
        <v>95</v>
      </c>
      <c r="Q479" s="143"/>
      <c r="R479" s="143" t="s">
        <v>95</v>
      </c>
      <c r="S479" s="143"/>
      <c r="T479" s="143"/>
      <c r="U479" s="143"/>
      <c r="V479" s="143" t="s">
        <v>95</v>
      </c>
      <c r="W479" s="112"/>
      <c r="X479" s="96" t="s">
        <v>95</v>
      </c>
      <c r="AQ479" s="131">
        <v>0</v>
      </c>
      <c r="AR479" s="103">
        <v>0</v>
      </c>
      <c r="AS479" s="103" t="s">
        <v>95</v>
      </c>
      <c r="AT479" s="56"/>
    </row>
    <row r="480" spans="2:46" s="96" customFormat="1" ht="5.0999999999999996" hidden="1" customHeight="1" thickBot="1" x14ac:dyDescent="0.25">
      <c r="C480" s="112"/>
      <c r="D480" s="112"/>
      <c r="E480" s="151"/>
      <c r="F480" s="143"/>
      <c r="G480" s="143"/>
      <c r="H480" s="143"/>
      <c r="I480" s="144"/>
      <c r="J480" s="146"/>
      <c r="K480" s="146"/>
      <c r="L480" s="146"/>
      <c r="M480" s="146"/>
      <c r="N480" s="146"/>
      <c r="O480" s="146"/>
      <c r="P480" s="143" t="s">
        <v>95</v>
      </c>
      <c r="Q480" s="143"/>
      <c r="R480" s="143" t="s">
        <v>95</v>
      </c>
      <c r="S480" s="143"/>
      <c r="T480" s="143"/>
      <c r="U480" s="143"/>
      <c r="V480" s="143" t="s">
        <v>95</v>
      </c>
      <c r="W480" s="112"/>
      <c r="X480" s="96" t="s">
        <v>95</v>
      </c>
      <c r="AQ480" s="131" t="s">
        <v>95</v>
      </c>
      <c r="AR480" s="103"/>
      <c r="AS480" s="103"/>
      <c r="AT480" s="56"/>
    </row>
    <row r="481" spans="2:46" s="96" customFormat="1" ht="18" hidden="1" customHeight="1" thickBot="1" x14ac:dyDescent="0.25">
      <c r="B481" s="96">
        <v>23</v>
      </c>
      <c r="C481" s="112"/>
      <c r="D481" s="112"/>
      <c r="E481" s="151" t="s">
        <v>102</v>
      </c>
      <c r="F481" s="248"/>
      <c r="G481" s="249"/>
      <c r="H481" s="250"/>
      <c r="I481" s="144"/>
      <c r="J481" s="88"/>
      <c r="K481" s="146"/>
      <c r="L481" s="88"/>
      <c r="M481" s="146"/>
      <c r="N481" s="88"/>
      <c r="O481" s="146"/>
      <c r="P481" s="143" t="s">
        <v>95</v>
      </c>
      <c r="Q481" s="143"/>
      <c r="R481" s="143" t="s">
        <v>95</v>
      </c>
      <c r="S481" s="143"/>
      <c r="T481" s="143"/>
      <c r="U481" s="143"/>
      <c r="V481" s="143" t="s">
        <v>95</v>
      </c>
      <c r="W481" s="112"/>
      <c r="X481" s="96" t="s">
        <v>95</v>
      </c>
      <c r="AQ481" s="131">
        <v>0</v>
      </c>
      <c r="AR481" s="103">
        <v>0</v>
      </c>
      <c r="AS481" s="103" t="s">
        <v>95</v>
      </c>
      <c r="AT481" s="56"/>
    </row>
    <row r="482" spans="2:46" s="96" customFormat="1" ht="15" hidden="1" x14ac:dyDescent="0.2">
      <c r="C482" s="112"/>
      <c r="D482" s="112"/>
      <c r="E482" s="106"/>
      <c r="F482" s="146"/>
      <c r="G482" s="146"/>
      <c r="H482" s="146"/>
      <c r="I482" s="146"/>
      <c r="J482" s="146"/>
      <c r="K482" s="146"/>
      <c r="L482" s="146"/>
      <c r="M482" s="143"/>
      <c r="N482" s="143"/>
      <c r="O482" s="143"/>
      <c r="P482" s="146" t="s">
        <v>95</v>
      </c>
      <c r="Q482" s="143"/>
      <c r="R482" s="143" t="s">
        <v>95</v>
      </c>
      <c r="S482" s="143"/>
      <c r="T482" s="143"/>
      <c r="U482" s="143"/>
      <c r="V482" s="143" t="s">
        <v>95</v>
      </c>
      <c r="W482" s="112"/>
      <c r="X482" s="96" t="s">
        <v>95</v>
      </c>
      <c r="AQ482" s="103" t="s">
        <v>95</v>
      </c>
      <c r="AR482" s="103"/>
      <c r="AS482" s="103"/>
      <c r="AT482" s="56"/>
    </row>
    <row r="483" spans="2:46" s="96" customFormat="1" ht="15" hidden="1" x14ac:dyDescent="0.2">
      <c r="C483" s="155"/>
      <c r="D483" s="155"/>
      <c r="E483" s="156"/>
      <c r="F483" s="155"/>
      <c r="G483" s="155"/>
      <c r="H483" s="155"/>
      <c r="I483" s="157"/>
      <c r="J483" s="155"/>
      <c r="K483" s="155"/>
      <c r="L483" s="155"/>
      <c r="M483" s="155"/>
      <c r="N483" s="155"/>
      <c r="O483" s="155"/>
      <c r="P483" s="155" t="s">
        <v>95</v>
      </c>
      <c r="Q483" s="155"/>
      <c r="R483" s="155" t="s">
        <v>95</v>
      </c>
      <c r="S483" s="155"/>
      <c r="T483" s="155"/>
      <c r="U483" s="155"/>
      <c r="V483" s="155" t="s">
        <v>95</v>
      </c>
      <c r="W483" s="155"/>
      <c r="X483" s="96" t="s">
        <v>95</v>
      </c>
      <c r="AQ483" s="103" t="s">
        <v>95</v>
      </c>
      <c r="AR483" s="103"/>
      <c r="AS483" s="103"/>
      <c r="AT483" s="56"/>
    </row>
    <row r="484" spans="2:46" s="96" customFormat="1" ht="18" hidden="1" customHeight="1" thickBot="1" x14ac:dyDescent="0.25">
      <c r="B484" s="96">
        <v>24</v>
      </c>
      <c r="C484" s="155"/>
      <c r="D484" s="158" t="s">
        <v>82</v>
      </c>
      <c r="E484" s="156" t="s">
        <v>100</v>
      </c>
      <c r="F484" s="248"/>
      <c r="G484" s="249"/>
      <c r="H484" s="250"/>
      <c r="I484" s="157"/>
      <c r="J484" s="88"/>
      <c r="K484" s="159"/>
      <c r="L484" s="88"/>
      <c r="M484" s="159"/>
      <c r="N484" s="88"/>
      <c r="O484" s="159"/>
      <c r="P484" s="153">
        <v>0</v>
      </c>
      <c r="Q484" s="160"/>
      <c r="R484" s="153">
        <v>0</v>
      </c>
      <c r="S484" s="160"/>
      <c r="T484" s="161" t="s">
        <v>273</v>
      </c>
      <c r="U484" s="160"/>
      <c r="V484" s="153">
        <v>0</v>
      </c>
      <c r="W484" s="155"/>
      <c r="X484" s="96" t="s">
        <v>95</v>
      </c>
      <c r="AQ484" s="131">
        <v>0</v>
      </c>
      <c r="AR484" s="103">
        <v>0</v>
      </c>
      <c r="AS484" s="103" t="s">
        <v>95</v>
      </c>
      <c r="AT484" s="56"/>
    </row>
    <row r="485" spans="2:46" s="96" customFormat="1" ht="5.0999999999999996" hidden="1" customHeight="1" thickBot="1" x14ac:dyDescent="0.25">
      <c r="C485" s="155"/>
      <c r="D485" s="155"/>
      <c r="E485" s="156"/>
      <c r="F485" s="160"/>
      <c r="G485" s="160"/>
      <c r="H485" s="160"/>
      <c r="I485" s="157"/>
      <c r="J485" s="159"/>
      <c r="K485" s="159"/>
      <c r="L485" s="159"/>
      <c r="M485" s="159"/>
      <c r="N485" s="159"/>
      <c r="O485" s="159"/>
      <c r="P485" s="160" t="s">
        <v>95</v>
      </c>
      <c r="Q485" s="160"/>
      <c r="R485" s="160" t="s">
        <v>95</v>
      </c>
      <c r="S485" s="160"/>
      <c r="T485" s="160"/>
      <c r="U485" s="160"/>
      <c r="V485" s="160" t="s">
        <v>95</v>
      </c>
      <c r="W485" s="155"/>
      <c r="X485" s="96" t="s">
        <v>95</v>
      </c>
      <c r="AQ485" s="103" t="s">
        <v>95</v>
      </c>
      <c r="AR485" s="103"/>
      <c r="AS485" s="103"/>
      <c r="AT485" s="56"/>
    </row>
    <row r="486" spans="2:46" s="96" customFormat="1" ht="18" hidden="1" customHeight="1" thickBot="1" x14ac:dyDescent="0.25">
      <c r="B486" s="96">
        <v>24</v>
      </c>
      <c r="C486" s="155"/>
      <c r="D486" s="155"/>
      <c r="E486" s="156" t="s">
        <v>101</v>
      </c>
      <c r="F486" s="248"/>
      <c r="G486" s="249"/>
      <c r="H486" s="250"/>
      <c r="I486" s="157"/>
      <c r="J486" s="88"/>
      <c r="K486" s="159"/>
      <c r="L486" s="88"/>
      <c r="M486" s="159"/>
      <c r="N486" s="88"/>
      <c r="O486" s="159"/>
      <c r="P486" s="160" t="s">
        <v>95</v>
      </c>
      <c r="Q486" s="160"/>
      <c r="R486" s="160" t="s">
        <v>95</v>
      </c>
      <c r="S486" s="160"/>
      <c r="T486" s="160"/>
      <c r="U486" s="160"/>
      <c r="V486" s="160" t="s">
        <v>95</v>
      </c>
      <c r="W486" s="155"/>
      <c r="X486" s="96" t="s">
        <v>95</v>
      </c>
      <c r="AQ486" s="131">
        <v>0</v>
      </c>
      <c r="AR486" s="103">
        <v>0</v>
      </c>
      <c r="AS486" s="103" t="s">
        <v>95</v>
      </c>
      <c r="AT486" s="56"/>
    </row>
    <row r="487" spans="2:46" s="96" customFormat="1" ht="5.0999999999999996" hidden="1" customHeight="1" thickBot="1" x14ac:dyDescent="0.25">
      <c r="C487" s="155"/>
      <c r="D487" s="155"/>
      <c r="E487" s="156"/>
      <c r="F487" s="160"/>
      <c r="G487" s="160"/>
      <c r="H487" s="160"/>
      <c r="I487" s="157"/>
      <c r="J487" s="159"/>
      <c r="K487" s="159"/>
      <c r="L487" s="159"/>
      <c r="M487" s="159"/>
      <c r="N487" s="159"/>
      <c r="O487" s="159"/>
      <c r="P487" s="160" t="s">
        <v>95</v>
      </c>
      <c r="Q487" s="160"/>
      <c r="R487" s="160" t="s">
        <v>95</v>
      </c>
      <c r="S487" s="160"/>
      <c r="T487" s="160"/>
      <c r="U487" s="160"/>
      <c r="V487" s="160" t="s">
        <v>95</v>
      </c>
      <c r="W487" s="155"/>
      <c r="X487" s="96" t="s">
        <v>95</v>
      </c>
      <c r="AQ487" s="131" t="s">
        <v>95</v>
      </c>
      <c r="AR487" s="103"/>
      <c r="AS487" s="103"/>
      <c r="AT487" s="56"/>
    </row>
    <row r="488" spans="2:46" s="96" customFormat="1" ht="18" hidden="1" customHeight="1" thickBot="1" x14ac:dyDescent="0.25">
      <c r="B488" s="96">
        <v>24</v>
      </c>
      <c r="C488" s="155"/>
      <c r="D488" s="155"/>
      <c r="E488" s="156" t="s">
        <v>102</v>
      </c>
      <c r="F488" s="248"/>
      <c r="G488" s="249"/>
      <c r="H488" s="250"/>
      <c r="I488" s="157"/>
      <c r="J488" s="88"/>
      <c r="K488" s="159"/>
      <c r="L488" s="88"/>
      <c r="M488" s="159"/>
      <c r="N488" s="88"/>
      <c r="O488" s="159"/>
      <c r="P488" s="160" t="s">
        <v>95</v>
      </c>
      <c r="Q488" s="160"/>
      <c r="R488" s="160" t="s">
        <v>95</v>
      </c>
      <c r="S488" s="160"/>
      <c r="T488" s="160"/>
      <c r="U488" s="160"/>
      <c r="V488" s="160" t="s">
        <v>95</v>
      </c>
      <c r="W488" s="155"/>
      <c r="X488" s="96" t="s">
        <v>95</v>
      </c>
      <c r="AQ488" s="131">
        <v>0</v>
      </c>
      <c r="AR488" s="103">
        <v>0</v>
      </c>
      <c r="AS488" s="103" t="s">
        <v>95</v>
      </c>
      <c r="AT488" s="56"/>
    </row>
    <row r="489" spans="2:46" s="96" customFormat="1" ht="15" hidden="1" x14ac:dyDescent="0.2">
      <c r="C489" s="155"/>
      <c r="D489" s="155"/>
      <c r="E489" s="156"/>
      <c r="F489" s="159"/>
      <c r="G489" s="159"/>
      <c r="H489" s="159"/>
      <c r="I489" s="159"/>
      <c r="J489" s="159"/>
      <c r="K489" s="159"/>
      <c r="L489" s="159"/>
      <c r="M489" s="160"/>
      <c r="N489" s="160"/>
      <c r="O489" s="160"/>
      <c r="P489" s="159" t="s">
        <v>95</v>
      </c>
      <c r="Q489" s="160"/>
      <c r="R489" s="160" t="s">
        <v>95</v>
      </c>
      <c r="S489" s="160"/>
      <c r="T489" s="160"/>
      <c r="U489" s="160"/>
      <c r="V489" s="160" t="s">
        <v>95</v>
      </c>
      <c r="W489" s="155"/>
      <c r="X489" s="96" t="s">
        <v>95</v>
      </c>
      <c r="AQ489" s="103" t="s">
        <v>95</v>
      </c>
      <c r="AR489" s="103"/>
      <c r="AS489" s="103"/>
      <c r="AT489" s="56"/>
    </row>
    <row r="490" spans="2:46" s="96" customFormat="1" ht="15" hidden="1" x14ac:dyDescent="0.2">
      <c r="C490" s="112"/>
      <c r="D490" s="112"/>
      <c r="E490" s="151"/>
      <c r="F490" s="143"/>
      <c r="G490" s="143"/>
      <c r="H490" s="143"/>
      <c r="I490" s="144"/>
      <c r="J490" s="143"/>
      <c r="K490" s="143"/>
      <c r="L490" s="143"/>
      <c r="M490" s="143"/>
      <c r="N490" s="143"/>
      <c r="O490" s="143"/>
      <c r="P490" s="143" t="s">
        <v>95</v>
      </c>
      <c r="Q490" s="143"/>
      <c r="R490" s="143" t="s">
        <v>95</v>
      </c>
      <c r="S490" s="143"/>
      <c r="T490" s="143"/>
      <c r="U490" s="143"/>
      <c r="V490" s="143" t="s">
        <v>95</v>
      </c>
      <c r="W490" s="112"/>
      <c r="X490" s="96" t="s">
        <v>95</v>
      </c>
      <c r="AQ490" s="103" t="s">
        <v>95</v>
      </c>
      <c r="AR490" s="103"/>
      <c r="AS490" s="103"/>
      <c r="AT490" s="56"/>
    </row>
    <row r="491" spans="2:46" s="96" customFormat="1" ht="18" hidden="1" customHeight="1" thickBot="1" x14ac:dyDescent="0.25">
      <c r="B491" s="96">
        <v>25</v>
      </c>
      <c r="C491" s="112"/>
      <c r="D491" s="105" t="s">
        <v>83</v>
      </c>
      <c r="E491" s="151" t="s">
        <v>100</v>
      </c>
      <c r="F491" s="248"/>
      <c r="G491" s="249"/>
      <c r="H491" s="250"/>
      <c r="I491" s="144"/>
      <c r="J491" s="88"/>
      <c r="K491" s="146"/>
      <c r="L491" s="88"/>
      <c r="M491" s="146"/>
      <c r="N491" s="88"/>
      <c r="O491" s="146"/>
      <c r="P491" s="153">
        <v>0</v>
      </c>
      <c r="Q491" s="143"/>
      <c r="R491" s="153">
        <v>0</v>
      </c>
      <c r="S491" s="143"/>
      <c r="T491" s="154" t="s">
        <v>273</v>
      </c>
      <c r="U491" s="143"/>
      <c r="V491" s="153">
        <v>0</v>
      </c>
      <c r="W491" s="112"/>
      <c r="X491" s="96" t="s">
        <v>95</v>
      </c>
      <c r="AQ491" s="131">
        <v>0</v>
      </c>
      <c r="AR491" s="103">
        <v>0</v>
      </c>
      <c r="AS491" s="103" t="s">
        <v>95</v>
      </c>
      <c r="AT491" s="56"/>
    </row>
    <row r="492" spans="2:46" s="96" customFormat="1" ht="5.0999999999999996" hidden="1" customHeight="1" thickBot="1" x14ac:dyDescent="0.25">
      <c r="C492" s="112"/>
      <c r="D492" s="112"/>
      <c r="E492" s="151"/>
      <c r="F492" s="143"/>
      <c r="G492" s="143"/>
      <c r="H492" s="143"/>
      <c r="I492" s="144"/>
      <c r="J492" s="146"/>
      <c r="K492" s="146"/>
      <c r="L492" s="146"/>
      <c r="M492" s="146"/>
      <c r="N492" s="146"/>
      <c r="O492" s="146"/>
      <c r="P492" s="143" t="s">
        <v>95</v>
      </c>
      <c r="Q492" s="143"/>
      <c r="R492" s="143" t="s">
        <v>95</v>
      </c>
      <c r="S492" s="143"/>
      <c r="T492" s="143"/>
      <c r="U492" s="143"/>
      <c r="V492" s="143" t="s">
        <v>95</v>
      </c>
      <c r="W492" s="112"/>
      <c r="X492" s="96" t="s">
        <v>95</v>
      </c>
      <c r="AQ492" s="103" t="s">
        <v>95</v>
      </c>
      <c r="AR492" s="103"/>
      <c r="AS492" s="103"/>
      <c r="AT492" s="56"/>
    </row>
    <row r="493" spans="2:46" s="96" customFormat="1" ht="18" hidden="1" customHeight="1" thickBot="1" x14ac:dyDescent="0.25">
      <c r="B493" s="96">
        <v>25</v>
      </c>
      <c r="C493" s="112"/>
      <c r="D493" s="112"/>
      <c r="E493" s="151" t="s">
        <v>101</v>
      </c>
      <c r="F493" s="248"/>
      <c r="G493" s="249"/>
      <c r="H493" s="250"/>
      <c r="I493" s="144"/>
      <c r="J493" s="88"/>
      <c r="K493" s="146"/>
      <c r="L493" s="88"/>
      <c r="M493" s="146"/>
      <c r="N493" s="88"/>
      <c r="O493" s="146"/>
      <c r="P493" s="143" t="s">
        <v>95</v>
      </c>
      <c r="Q493" s="143"/>
      <c r="R493" s="143" t="s">
        <v>95</v>
      </c>
      <c r="S493" s="143"/>
      <c r="T493" s="143"/>
      <c r="U493" s="143"/>
      <c r="V493" s="143" t="s">
        <v>95</v>
      </c>
      <c r="W493" s="112"/>
      <c r="X493" s="96" t="s">
        <v>95</v>
      </c>
      <c r="AQ493" s="131">
        <v>0</v>
      </c>
      <c r="AR493" s="103">
        <v>0</v>
      </c>
      <c r="AS493" s="103" t="s">
        <v>95</v>
      </c>
      <c r="AT493" s="56"/>
    </row>
    <row r="494" spans="2:46" s="96" customFormat="1" ht="5.0999999999999996" hidden="1" customHeight="1" thickBot="1" x14ac:dyDescent="0.25">
      <c r="C494" s="112"/>
      <c r="D494" s="112"/>
      <c r="E494" s="151"/>
      <c r="F494" s="143"/>
      <c r="G494" s="143"/>
      <c r="H494" s="143"/>
      <c r="I494" s="144"/>
      <c r="J494" s="146"/>
      <c r="K494" s="146"/>
      <c r="L494" s="146"/>
      <c r="M494" s="146"/>
      <c r="N494" s="146"/>
      <c r="O494" s="146"/>
      <c r="P494" s="143" t="s">
        <v>95</v>
      </c>
      <c r="Q494" s="143"/>
      <c r="R494" s="143" t="s">
        <v>95</v>
      </c>
      <c r="S494" s="143"/>
      <c r="T494" s="143"/>
      <c r="U494" s="143"/>
      <c r="V494" s="143" t="s">
        <v>95</v>
      </c>
      <c r="W494" s="112"/>
      <c r="X494" s="96" t="s">
        <v>95</v>
      </c>
      <c r="AQ494" s="131" t="s">
        <v>95</v>
      </c>
      <c r="AR494" s="103"/>
      <c r="AS494" s="103"/>
      <c r="AT494" s="56"/>
    </row>
    <row r="495" spans="2:46" s="96" customFormat="1" ht="18" hidden="1" customHeight="1" thickBot="1" x14ac:dyDescent="0.25">
      <c r="B495" s="96">
        <v>25</v>
      </c>
      <c r="C495" s="112"/>
      <c r="D495" s="112"/>
      <c r="E495" s="151" t="s">
        <v>102</v>
      </c>
      <c r="F495" s="248"/>
      <c r="G495" s="249"/>
      <c r="H495" s="250"/>
      <c r="I495" s="144"/>
      <c r="J495" s="88"/>
      <c r="K495" s="146"/>
      <c r="L495" s="88"/>
      <c r="M495" s="146"/>
      <c r="N495" s="88"/>
      <c r="O495" s="146"/>
      <c r="P495" s="143" t="s">
        <v>95</v>
      </c>
      <c r="Q495" s="143"/>
      <c r="R495" s="143" t="s">
        <v>95</v>
      </c>
      <c r="S495" s="143"/>
      <c r="T495" s="143"/>
      <c r="U495" s="143"/>
      <c r="V495" s="143" t="s">
        <v>95</v>
      </c>
      <c r="W495" s="112"/>
      <c r="X495" s="96" t="s">
        <v>95</v>
      </c>
      <c r="AQ495" s="131">
        <v>0</v>
      </c>
      <c r="AR495" s="103">
        <v>0</v>
      </c>
      <c r="AS495" s="103" t="s">
        <v>95</v>
      </c>
      <c r="AT495" s="56"/>
    </row>
    <row r="496" spans="2:46" s="96" customFormat="1" ht="15" hidden="1" x14ac:dyDescent="0.2">
      <c r="C496" s="112"/>
      <c r="D496" s="112"/>
      <c r="E496" s="106"/>
      <c r="F496" s="146"/>
      <c r="G496" s="146"/>
      <c r="H496" s="146"/>
      <c r="I496" s="146"/>
      <c r="J496" s="146"/>
      <c r="K496" s="146"/>
      <c r="L496" s="146"/>
      <c r="M496" s="143"/>
      <c r="N496" s="143"/>
      <c r="O496" s="143"/>
      <c r="P496" s="146" t="s">
        <v>95</v>
      </c>
      <c r="Q496" s="143"/>
      <c r="R496" s="143" t="s">
        <v>95</v>
      </c>
      <c r="S496" s="143"/>
      <c r="T496" s="143"/>
      <c r="U496" s="143"/>
      <c r="V496" s="143" t="s">
        <v>95</v>
      </c>
      <c r="W496" s="112"/>
      <c r="X496" s="96" t="s">
        <v>95</v>
      </c>
      <c r="AQ496" s="103" t="s">
        <v>95</v>
      </c>
      <c r="AR496" s="103"/>
      <c r="AS496" s="103"/>
      <c r="AT496" s="56"/>
    </row>
    <row r="497" spans="2:46" s="96" customFormat="1" ht="15" hidden="1" x14ac:dyDescent="0.2">
      <c r="C497" s="155"/>
      <c r="D497" s="155"/>
      <c r="E497" s="156"/>
      <c r="F497" s="155"/>
      <c r="G497" s="155"/>
      <c r="H497" s="155"/>
      <c r="I497" s="157"/>
      <c r="J497" s="155"/>
      <c r="K497" s="155"/>
      <c r="L497" s="155"/>
      <c r="M497" s="155"/>
      <c r="N497" s="155"/>
      <c r="O497" s="155"/>
      <c r="P497" s="155" t="s">
        <v>95</v>
      </c>
      <c r="Q497" s="155"/>
      <c r="R497" s="155" t="s">
        <v>95</v>
      </c>
      <c r="S497" s="155"/>
      <c r="T497" s="155"/>
      <c r="U497" s="155"/>
      <c r="V497" s="155" t="s">
        <v>95</v>
      </c>
      <c r="W497" s="155"/>
      <c r="X497" s="96" t="s">
        <v>95</v>
      </c>
      <c r="AQ497" s="103" t="s">
        <v>95</v>
      </c>
      <c r="AR497" s="103"/>
      <c r="AS497" s="103"/>
      <c r="AT497" s="56"/>
    </row>
    <row r="498" spans="2:46" s="96" customFormat="1" ht="18" hidden="1" customHeight="1" thickBot="1" x14ac:dyDescent="0.25">
      <c r="B498" s="96">
        <v>26</v>
      </c>
      <c r="C498" s="155"/>
      <c r="D498" s="158" t="s">
        <v>84</v>
      </c>
      <c r="E498" s="156" t="s">
        <v>100</v>
      </c>
      <c r="F498" s="248"/>
      <c r="G498" s="249"/>
      <c r="H498" s="250"/>
      <c r="I498" s="157"/>
      <c r="J498" s="88"/>
      <c r="K498" s="159"/>
      <c r="L498" s="88"/>
      <c r="M498" s="159"/>
      <c r="N498" s="88"/>
      <c r="O498" s="159"/>
      <c r="P498" s="153">
        <v>0</v>
      </c>
      <c r="Q498" s="160"/>
      <c r="R498" s="153">
        <v>0</v>
      </c>
      <c r="S498" s="160"/>
      <c r="T498" s="161" t="s">
        <v>273</v>
      </c>
      <c r="U498" s="160"/>
      <c r="V498" s="153">
        <v>0</v>
      </c>
      <c r="W498" s="155"/>
      <c r="X498" s="96" t="s">
        <v>95</v>
      </c>
      <c r="AQ498" s="131">
        <v>0</v>
      </c>
      <c r="AR498" s="103">
        <v>0</v>
      </c>
      <c r="AS498" s="103" t="s">
        <v>95</v>
      </c>
      <c r="AT498" s="56"/>
    </row>
    <row r="499" spans="2:46" s="96" customFormat="1" ht="5.0999999999999996" hidden="1" customHeight="1" thickBot="1" x14ac:dyDescent="0.25">
      <c r="C499" s="155"/>
      <c r="D499" s="155"/>
      <c r="E499" s="156"/>
      <c r="F499" s="160"/>
      <c r="G499" s="160"/>
      <c r="H499" s="160"/>
      <c r="I499" s="157"/>
      <c r="J499" s="159"/>
      <c r="K499" s="159"/>
      <c r="L499" s="159"/>
      <c r="M499" s="159"/>
      <c r="N499" s="159"/>
      <c r="O499" s="159"/>
      <c r="P499" s="160" t="s">
        <v>95</v>
      </c>
      <c r="Q499" s="160"/>
      <c r="R499" s="160" t="s">
        <v>95</v>
      </c>
      <c r="S499" s="160"/>
      <c r="T499" s="160"/>
      <c r="U499" s="160"/>
      <c r="V499" s="160" t="s">
        <v>95</v>
      </c>
      <c r="W499" s="155"/>
      <c r="X499" s="96" t="s">
        <v>95</v>
      </c>
      <c r="AQ499" s="103" t="s">
        <v>95</v>
      </c>
      <c r="AR499" s="103"/>
      <c r="AS499" s="103"/>
      <c r="AT499" s="56"/>
    </row>
    <row r="500" spans="2:46" s="96" customFormat="1" ht="18" hidden="1" customHeight="1" thickBot="1" x14ac:dyDescent="0.25">
      <c r="B500" s="96">
        <v>26</v>
      </c>
      <c r="C500" s="155"/>
      <c r="D500" s="155"/>
      <c r="E500" s="156" t="s">
        <v>101</v>
      </c>
      <c r="F500" s="248"/>
      <c r="G500" s="249"/>
      <c r="H500" s="250"/>
      <c r="I500" s="157"/>
      <c r="J500" s="88"/>
      <c r="K500" s="159"/>
      <c r="L500" s="88"/>
      <c r="M500" s="159"/>
      <c r="N500" s="88"/>
      <c r="O500" s="159"/>
      <c r="P500" s="160" t="s">
        <v>95</v>
      </c>
      <c r="Q500" s="160"/>
      <c r="R500" s="160" t="s">
        <v>95</v>
      </c>
      <c r="S500" s="160"/>
      <c r="T500" s="160"/>
      <c r="U500" s="160"/>
      <c r="V500" s="160" t="s">
        <v>95</v>
      </c>
      <c r="W500" s="155"/>
      <c r="X500" s="96" t="s">
        <v>95</v>
      </c>
      <c r="AQ500" s="131">
        <v>0</v>
      </c>
      <c r="AR500" s="103">
        <v>0</v>
      </c>
      <c r="AS500" s="103" t="s">
        <v>95</v>
      </c>
      <c r="AT500" s="56"/>
    </row>
    <row r="501" spans="2:46" s="96" customFormat="1" ht="5.0999999999999996" hidden="1" customHeight="1" thickBot="1" x14ac:dyDescent="0.25">
      <c r="C501" s="155"/>
      <c r="D501" s="155"/>
      <c r="E501" s="156"/>
      <c r="F501" s="160"/>
      <c r="G501" s="160"/>
      <c r="H501" s="160"/>
      <c r="I501" s="157"/>
      <c r="J501" s="159"/>
      <c r="K501" s="159"/>
      <c r="L501" s="159"/>
      <c r="M501" s="159"/>
      <c r="N501" s="159"/>
      <c r="O501" s="159"/>
      <c r="P501" s="160" t="s">
        <v>95</v>
      </c>
      <c r="Q501" s="160"/>
      <c r="R501" s="160" t="s">
        <v>95</v>
      </c>
      <c r="S501" s="160"/>
      <c r="T501" s="160"/>
      <c r="U501" s="160"/>
      <c r="V501" s="160" t="s">
        <v>95</v>
      </c>
      <c r="W501" s="155"/>
      <c r="X501" s="96" t="s">
        <v>95</v>
      </c>
      <c r="AQ501" s="131" t="s">
        <v>95</v>
      </c>
      <c r="AR501" s="103"/>
      <c r="AS501" s="103"/>
      <c r="AT501" s="56"/>
    </row>
    <row r="502" spans="2:46" s="96" customFormat="1" ht="18" hidden="1" customHeight="1" thickBot="1" x14ac:dyDescent="0.25">
      <c r="B502" s="96">
        <v>26</v>
      </c>
      <c r="C502" s="155"/>
      <c r="D502" s="155"/>
      <c r="E502" s="156" t="s">
        <v>102</v>
      </c>
      <c r="F502" s="248"/>
      <c r="G502" s="249"/>
      <c r="H502" s="250"/>
      <c r="I502" s="157"/>
      <c r="J502" s="88"/>
      <c r="K502" s="159"/>
      <c r="L502" s="88"/>
      <c r="M502" s="159"/>
      <c r="N502" s="88"/>
      <c r="O502" s="159"/>
      <c r="P502" s="160" t="s">
        <v>95</v>
      </c>
      <c r="Q502" s="160"/>
      <c r="R502" s="160" t="s">
        <v>95</v>
      </c>
      <c r="S502" s="160"/>
      <c r="T502" s="160"/>
      <c r="U502" s="160"/>
      <c r="V502" s="160" t="s">
        <v>95</v>
      </c>
      <c r="W502" s="155"/>
      <c r="X502" s="96" t="s">
        <v>95</v>
      </c>
      <c r="AQ502" s="131">
        <v>0</v>
      </c>
      <c r="AR502" s="103">
        <v>0</v>
      </c>
      <c r="AS502" s="103" t="s">
        <v>95</v>
      </c>
      <c r="AT502" s="56"/>
    </row>
    <row r="503" spans="2:46" s="96" customFormat="1" ht="15" hidden="1" x14ac:dyDescent="0.2">
      <c r="C503" s="155"/>
      <c r="D503" s="155"/>
      <c r="E503" s="156"/>
      <c r="F503" s="159"/>
      <c r="G503" s="159"/>
      <c r="H503" s="159"/>
      <c r="I503" s="159"/>
      <c r="J503" s="159"/>
      <c r="K503" s="159"/>
      <c r="L503" s="159"/>
      <c r="M503" s="160"/>
      <c r="N503" s="160"/>
      <c r="O503" s="160"/>
      <c r="P503" s="159" t="s">
        <v>95</v>
      </c>
      <c r="Q503" s="160"/>
      <c r="R503" s="160" t="s">
        <v>95</v>
      </c>
      <c r="S503" s="160"/>
      <c r="T503" s="160"/>
      <c r="U503" s="160"/>
      <c r="V503" s="160" t="s">
        <v>95</v>
      </c>
      <c r="W503" s="155"/>
      <c r="X503" s="96" t="s">
        <v>95</v>
      </c>
      <c r="AQ503" s="103" t="s">
        <v>95</v>
      </c>
      <c r="AR503" s="103"/>
      <c r="AS503" s="103"/>
      <c r="AT503" s="56"/>
    </row>
    <row r="504" spans="2:46" s="96" customFormat="1" ht="15" hidden="1" x14ac:dyDescent="0.2">
      <c r="C504" s="112"/>
      <c r="D504" s="112"/>
      <c r="E504" s="151"/>
      <c r="F504" s="143"/>
      <c r="G504" s="143"/>
      <c r="H504" s="143"/>
      <c r="I504" s="144"/>
      <c r="J504" s="143"/>
      <c r="K504" s="143"/>
      <c r="L504" s="143"/>
      <c r="M504" s="143"/>
      <c r="N504" s="143"/>
      <c r="O504" s="143"/>
      <c r="P504" s="143" t="s">
        <v>95</v>
      </c>
      <c r="Q504" s="143"/>
      <c r="R504" s="143" t="s">
        <v>95</v>
      </c>
      <c r="S504" s="143"/>
      <c r="T504" s="143"/>
      <c r="U504" s="143"/>
      <c r="V504" s="143" t="s">
        <v>95</v>
      </c>
      <c r="W504" s="112"/>
      <c r="X504" s="96" t="s">
        <v>95</v>
      </c>
      <c r="AQ504" s="103" t="s">
        <v>95</v>
      </c>
      <c r="AR504" s="103"/>
      <c r="AS504" s="103"/>
      <c r="AT504" s="56"/>
    </row>
    <row r="505" spans="2:46" s="96" customFormat="1" ht="18" hidden="1" customHeight="1" thickBot="1" x14ac:dyDescent="0.25">
      <c r="B505" s="96">
        <v>27</v>
      </c>
      <c r="C505" s="112"/>
      <c r="D505" s="105" t="s">
        <v>85</v>
      </c>
      <c r="E505" s="151" t="s">
        <v>100</v>
      </c>
      <c r="F505" s="248"/>
      <c r="G505" s="249"/>
      <c r="H505" s="250"/>
      <c r="I505" s="144"/>
      <c r="J505" s="88"/>
      <c r="K505" s="146"/>
      <c r="L505" s="88"/>
      <c r="M505" s="146"/>
      <c r="N505" s="88"/>
      <c r="O505" s="146"/>
      <c r="P505" s="153">
        <v>0</v>
      </c>
      <c r="Q505" s="143"/>
      <c r="R505" s="153">
        <v>0</v>
      </c>
      <c r="S505" s="143"/>
      <c r="T505" s="154" t="s">
        <v>273</v>
      </c>
      <c r="U505" s="143"/>
      <c r="V505" s="153">
        <v>0</v>
      </c>
      <c r="W505" s="112"/>
      <c r="X505" s="96" t="s">
        <v>95</v>
      </c>
      <c r="AQ505" s="131">
        <v>0</v>
      </c>
      <c r="AR505" s="103">
        <v>0</v>
      </c>
      <c r="AS505" s="103" t="s">
        <v>95</v>
      </c>
      <c r="AT505" s="56"/>
    </row>
    <row r="506" spans="2:46" s="96" customFormat="1" ht="5.0999999999999996" hidden="1" customHeight="1" thickBot="1" x14ac:dyDescent="0.25">
      <c r="C506" s="112"/>
      <c r="D506" s="112"/>
      <c r="E506" s="151"/>
      <c r="F506" s="143"/>
      <c r="G506" s="143"/>
      <c r="H506" s="143"/>
      <c r="I506" s="144"/>
      <c r="J506" s="146"/>
      <c r="K506" s="146"/>
      <c r="L506" s="146"/>
      <c r="M506" s="146"/>
      <c r="N506" s="146"/>
      <c r="O506" s="146"/>
      <c r="P506" s="143" t="s">
        <v>95</v>
      </c>
      <c r="Q506" s="143"/>
      <c r="R506" s="143" t="s">
        <v>95</v>
      </c>
      <c r="S506" s="143"/>
      <c r="T506" s="143"/>
      <c r="U506" s="143"/>
      <c r="V506" s="143" t="s">
        <v>95</v>
      </c>
      <c r="W506" s="112"/>
      <c r="X506" s="96" t="s">
        <v>95</v>
      </c>
      <c r="AQ506" s="103" t="s">
        <v>95</v>
      </c>
      <c r="AR506" s="103"/>
      <c r="AS506" s="103"/>
      <c r="AT506" s="56"/>
    </row>
    <row r="507" spans="2:46" s="96" customFormat="1" ht="18" hidden="1" customHeight="1" thickBot="1" x14ac:dyDescent="0.25">
      <c r="B507" s="96">
        <v>27</v>
      </c>
      <c r="C507" s="112"/>
      <c r="D507" s="112"/>
      <c r="E507" s="151" t="s">
        <v>101</v>
      </c>
      <c r="F507" s="248"/>
      <c r="G507" s="249"/>
      <c r="H507" s="250"/>
      <c r="I507" s="144"/>
      <c r="J507" s="88"/>
      <c r="K507" s="146"/>
      <c r="L507" s="88"/>
      <c r="M507" s="146"/>
      <c r="N507" s="88"/>
      <c r="O507" s="146"/>
      <c r="P507" s="143" t="s">
        <v>95</v>
      </c>
      <c r="Q507" s="143"/>
      <c r="R507" s="143" t="s">
        <v>95</v>
      </c>
      <c r="S507" s="143"/>
      <c r="T507" s="143"/>
      <c r="U507" s="143"/>
      <c r="V507" s="143" t="s">
        <v>95</v>
      </c>
      <c r="W507" s="112"/>
      <c r="X507" s="96" t="s">
        <v>95</v>
      </c>
      <c r="AQ507" s="131">
        <v>0</v>
      </c>
      <c r="AR507" s="103">
        <v>0</v>
      </c>
      <c r="AS507" s="103" t="s">
        <v>95</v>
      </c>
      <c r="AT507" s="56"/>
    </row>
    <row r="508" spans="2:46" s="96" customFormat="1" ht="5.0999999999999996" hidden="1" customHeight="1" thickBot="1" x14ac:dyDescent="0.25">
      <c r="C508" s="112"/>
      <c r="D508" s="112"/>
      <c r="E508" s="151"/>
      <c r="F508" s="143"/>
      <c r="G508" s="143"/>
      <c r="H508" s="143"/>
      <c r="I508" s="144"/>
      <c r="J508" s="146"/>
      <c r="K508" s="146"/>
      <c r="L508" s="146"/>
      <c r="M508" s="146"/>
      <c r="N508" s="146"/>
      <c r="O508" s="146"/>
      <c r="P508" s="143" t="s">
        <v>95</v>
      </c>
      <c r="Q508" s="143"/>
      <c r="R508" s="143" t="s">
        <v>95</v>
      </c>
      <c r="S508" s="143"/>
      <c r="T508" s="143"/>
      <c r="U508" s="143"/>
      <c r="V508" s="143" t="s">
        <v>95</v>
      </c>
      <c r="W508" s="112"/>
      <c r="X508" s="96" t="s">
        <v>95</v>
      </c>
      <c r="AQ508" s="131" t="s">
        <v>95</v>
      </c>
      <c r="AR508" s="103"/>
      <c r="AS508" s="103"/>
      <c r="AT508" s="56"/>
    </row>
    <row r="509" spans="2:46" s="96" customFormat="1" ht="18" hidden="1" customHeight="1" thickBot="1" x14ac:dyDescent="0.25">
      <c r="B509" s="96">
        <v>27</v>
      </c>
      <c r="C509" s="112"/>
      <c r="D509" s="112"/>
      <c r="E509" s="151" t="s">
        <v>102</v>
      </c>
      <c r="F509" s="248"/>
      <c r="G509" s="249"/>
      <c r="H509" s="250"/>
      <c r="I509" s="144"/>
      <c r="J509" s="88"/>
      <c r="K509" s="146"/>
      <c r="L509" s="88"/>
      <c r="M509" s="146"/>
      <c r="N509" s="88"/>
      <c r="O509" s="146"/>
      <c r="P509" s="143" t="s">
        <v>95</v>
      </c>
      <c r="Q509" s="143"/>
      <c r="R509" s="143" t="s">
        <v>95</v>
      </c>
      <c r="S509" s="143"/>
      <c r="T509" s="143"/>
      <c r="U509" s="143"/>
      <c r="V509" s="143" t="s">
        <v>95</v>
      </c>
      <c r="W509" s="112"/>
      <c r="X509" s="96" t="s">
        <v>95</v>
      </c>
      <c r="AQ509" s="131">
        <v>0</v>
      </c>
      <c r="AR509" s="103">
        <v>0</v>
      </c>
      <c r="AS509" s="103" t="s">
        <v>95</v>
      </c>
      <c r="AT509" s="56"/>
    </row>
    <row r="510" spans="2:46" s="96" customFormat="1" ht="15" hidden="1" x14ac:dyDescent="0.2">
      <c r="C510" s="112"/>
      <c r="D510" s="112"/>
      <c r="E510" s="106"/>
      <c r="F510" s="146"/>
      <c r="G510" s="146"/>
      <c r="H510" s="146"/>
      <c r="I510" s="146"/>
      <c r="J510" s="146"/>
      <c r="K510" s="146"/>
      <c r="L510" s="146"/>
      <c r="M510" s="143"/>
      <c r="N510" s="143"/>
      <c r="O510" s="143"/>
      <c r="P510" s="146" t="s">
        <v>95</v>
      </c>
      <c r="Q510" s="143"/>
      <c r="R510" s="143" t="s">
        <v>95</v>
      </c>
      <c r="S510" s="143"/>
      <c r="T510" s="143"/>
      <c r="U510" s="143"/>
      <c r="V510" s="143" t="s">
        <v>95</v>
      </c>
      <c r="W510" s="112"/>
      <c r="X510" s="96" t="s">
        <v>95</v>
      </c>
      <c r="AQ510" s="103" t="s">
        <v>95</v>
      </c>
      <c r="AR510" s="103"/>
      <c r="AS510" s="103"/>
      <c r="AT510" s="56"/>
    </row>
    <row r="511" spans="2:46" s="96" customFormat="1" ht="15" hidden="1" x14ac:dyDescent="0.2">
      <c r="C511" s="155"/>
      <c r="D511" s="155"/>
      <c r="E511" s="156"/>
      <c r="F511" s="155"/>
      <c r="G511" s="155"/>
      <c r="H511" s="155"/>
      <c r="I511" s="157"/>
      <c r="J511" s="155"/>
      <c r="K511" s="155"/>
      <c r="L511" s="155"/>
      <c r="M511" s="155"/>
      <c r="N511" s="155"/>
      <c r="O511" s="155"/>
      <c r="P511" s="155" t="s">
        <v>95</v>
      </c>
      <c r="Q511" s="155"/>
      <c r="R511" s="155" t="s">
        <v>95</v>
      </c>
      <c r="S511" s="155"/>
      <c r="T511" s="155"/>
      <c r="U511" s="155"/>
      <c r="V511" s="155" t="s">
        <v>95</v>
      </c>
      <c r="W511" s="155"/>
      <c r="X511" s="96" t="s">
        <v>95</v>
      </c>
      <c r="AQ511" s="103" t="s">
        <v>95</v>
      </c>
      <c r="AR511" s="103"/>
      <c r="AS511" s="103"/>
      <c r="AT511" s="56"/>
    </row>
    <row r="512" spans="2:46" s="96" customFormat="1" ht="18" hidden="1" customHeight="1" thickBot="1" x14ac:dyDescent="0.25">
      <c r="B512" s="96">
        <v>28</v>
      </c>
      <c r="C512" s="155"/>
      <c r="D512" s="158" t="s">
        <v>86</v>
      </c>
      <c r="E512" s="156" t="s">
        <v>100</v>
      </c>
      <c r="F512" s="248"/>
      <c r="G512" s="249"/>
      <c r="H512" s="250"/>
      <c r="I512" s="157"/>
      <c r="J512" s="88"/>
      <c r="K512" s="159"/>
      <c r="L512" s="88"/>
      <c r="M512" s="159"/>
      <c r="N512" s="88"/>
      <c r="O512" s="159"/>
      <c r="P512" s="153">
        <v>0</v>
      </c>
      <c r="Q512" s="160"/>
      <c r="R512" s="153">
        <v>0</v>
      </c>
      <c r="S512" s="160"/>
      <c r="T512" s="161" t="s">
        <v>273</v>
      </c>
      <c r="U512" s="160"/>
      <c r="V512" s="153">
        <v>0</v>
      </c>
      <c r="W512" s="155"/>
      <c r="X512" s="96" t="s">
        <v>95</v>
      </c>
      <c r="AQ512" s="131">
        <v>0</v>
      </c>
      <c r="AR512" s="103">
        <v>0</v>
      </c>
      <c r="AS512" s="103" t="s">
        <v>95</v>
      </c>
      <c r="AT512" s="56"/>
    </row>
    <row r="513" spans="2:46" s="96" customFormat="1" ht="5.0999999999999996" hidden="1" customHeight="1" thickBot="1" x14ac:dyDescent="0.25">
      <c r="C513" s="155"/>
      <c r="D513" s="155"/>
      <c r="E513" s="156"/>
      <c r="F513" s="160"/>
      <c r="G513" s="160"/>
      <c r="H513" s="160"/>
      <c r="I513" s="157"/>
      <c r="J513" s="159"/>
      <c r="K513" s="159"/>
      <c r="L513" s="159"/>
      <c r="M513" s="159"/>
      <c r="N513" s="159"/>
      <c r="O513" s="159"/>
      <c r="P513" s="160" t="s">
        <v>95</v>
      </c>
      <c r="Q513" s="160"/>
      <c r="R513" s="160" t="s">
        <v>95</v>
      </c>
      <c r="S513" s="160"/>
      <c r="T513" s="160"/>
      <c r="U513" s="160"/>
      <c r="V513" s="160" t="s">
        <v>95</v>
      </c>
      <c r="W513" s="155"/>
      <c r="X513" s="96" t="s">
        <v>95</v>
      </c>
      <c r="AQ513" s="103" t="s">
        <v>95</v>
      </c>
      <c r="AR513" s="103"/>
      <c r="AS513" s="103"/>
      <c r="AT513" s="56"/>
    </row>
    <row r="514" spans="2:46" s="96" customFormat="1" ht="18" hidden="1" customHeight="1" thickBot="1" x14ac:dyDescent="0.25">
      <c r="B514" s="96">
        <v>28</v>
      </c>
      <c r="C514" s="155"/>
      <c r="D514" s="155"/>
      <c r="E514" s="156" t="s">
        <v>101</v>
      </c>
      <c r="F514" s="248"/>
      <c r="G514" s="249"/>
      <c r="H514" s="250"/>
      <c r="I514" s="157"/>
      <c r="J514" s="88"/>
      <c r="K514" s="159"/>
      <c r="L514" s="88"/>
      <c r="M514" s="159"/>
      <c r="N514" s="88"/>
      <c r="O514" s="159"/>
      <c r="P514" s="160" t="s">
        <v>95</v>
      </c>
      <c r="Q514" s="160"/>
      <c r="R514" s="160" t="s">
        <v>95</v>
      </c>
      <c r="S514" s="160"/>
      <c r="T514" s="160"/>
      <c r="U514" s="160"/>
      <c r="V514" s="160" t="s">
        <v>95</v>
      </c>
      <c r="W514" s="155"/>
      <c r="X514" s="96" t="s">
        <v>95</v>
      </c>
      <c r="AQ514" s="131">
        <v>0</v>
      </c>
      <c r="AR514" s="103">
        <v>0</v>
      </c>
      <c r="AS514" s="103" t="s">
        <v>95</v>
      </c>
      <c r="AT514" s="56"/>
    </row>
    <row r="515" spans="2:46" s="96" customFormat="1" ht="5.0999999999999996" hidden="1" customHeight="1" thickBot="1" x14ac:dyDescent="0.25">
      <c r="C515" s="155"/>
      <c r="D515" s="155"/>
      <c r="E515" s="156"/>
      <c r="F515" s="160"/>
      <c r="G515" s="160"/>
      <c r="H515" s="160"/>
      <c r="I515" s="157"/>
      <c r="J515" s="159"/>
      <c r="K515" s="159"/>
      <c r="L515" s="159"/>
      <c r="M515" s="159"/>
      <c r="N515" s="159"/>
      <c r="O515" s="159"/>
      <c r="P515" s="160" t="s">
        <v>95</v>
      </c>
      <c r="Q515" s="160"/>
      <c r="R515" s="160" t="s">
        <v>95</v>
      </c>
      <c r="S515" s="160"/>
      <c r="T515" s="160"/>
      <c r="U515" s="160"/>
      <c r="V515" s="160" t="s">
        <v>95</v>
      </c>
      <c r="W515" s="155"/>
      <c r="X515" s="96" t="s">
        <v>95</v>
      </c>
      <c r="AQ515" s="131" t="s">
        <v>95</v>
      </c>
      <c r="AR515" s="103"/>
      <c r="AS515" s="103"/>
      <c r="AT515" s="56"/>
    </row>
    <row r="516" spans="2:46" s="96" customFormat="1" ht="18" hidden="1" customHeight="1" thickBot="1" x14ac:dyDescent="0.25">
      <c r="B516" s="96">
        <v>28</v>
      </c>
      <c r="C516" s="155"/>
      <c r="D516" s="155"/>
      <c r="E516" s="156" t="s">
        <v>102</v>
      </c>
      <c r="F516" s="248"/>
      <c r="G516" s="249"/>
      <c r="H516" s="250"/>
      <c r="I516" s="157"/>
      <c r="J516" s="88"/>
      <c r="K516" s="159"/>
      <c r="L516" s="88"/>
      <c r="M516" s="159"/>
      <c r="N516" s="88"/>
      <c r="O516" s="159"/>
      <c r="P516" s="160" t="s">
        <v>95</v>
      </c>
      <c r="Q516" s="160"/>
      <c r="R516" s="160" t="s">
        <v>95</v>
      </c>
      <c r="S516" s="160"/>
      <c r="T516" s="160"/>
      <c r="U516" s="160"/>
      <c r="V516" s="160" t="s">
        <v>95</v>
      </c>
      <c r="W516" s="155"/>
      <c r="X516" s="96" t="s">
        <v>95</v>
      </c>
      <c r="AQ516" s="131">
        <v>0</v>
      </c>
      <c r="AR516" s="103">
        <v>0</v>
      </c>
      <c r="AS516" s="103" t="s">
        <v>95</v>
      </c>
      <c r="AT516" s="56"/>
    </row>
    <row r="517" spans="2:46" s="96" customFormat="1" ht="15" hidden="1" x14ac:dyDescent="0.2">
      <c r="C517" s="155"/>
      <c r="D517" s="155"/>
      <c r="E517" s="156"/>
      <c r="F517" s="159"/>
      <c r="G517" s="159"/>
      <c r="H517" s="159"/>
      <c r="I517" s="159"/>
      <c r="J517" s="159"/>
      <c r="K517" s="159"/>
      <c r="L517" s="159"/>
      <c r="M517" s="160"/>
      <c r="N517" s="160"/>
      <c r="O517" s="160"/>
      <c r="P517" s="159" t="s">
        <v>95</v>
      </c>
      <c r="Q517" s="160"/>
      <c r="R517" s="160" t="s">
        <v>95</v>
      </c>
      <c r="S517" s="160"/>
      <c r="T517" s="160"/>
      <c r="U517" s="160"/>
      <c r="V517" s="160" t="s">
        <v>95</v>
      </c>
      <c r="W517" s="155"/>
      <c r="X517" s="96" t="s">
        <v>95</v>
      </c>
      <c r="AQ517" s="103" t="s">
        <v>95</v>
      </c>
      <c r="AR517" s="103"/>
      <c r="AS517" s="103"/>
      <c r="AT517" s="56"/>
    </row>
    <row r="518" spans="2:46" s="96" customFormat="1" ht="15" hidden="1" x14ac:dyDescent="0.2">
      <c r="C518" s="112"/>
      <c r="D518" s="112"/>
      <c r="E518" s="151"/>
      <c r="F518" s="143"/>
      <c r="G518" s="143"/>
      <c r="H518" s="143"/>
      <c r="I518" s="144"/>
      <c r="J518" s="143"/>
      <c r="K518" s="143"/>
      <c r="L518" s="143"/>
      <c r="M518" s="143"/>
      <c r="N518" s="143"/>
      <c r="O518" s="143"/>
      <c r="P518" s="143" t="s">
        <v>95</v>
      </c>
      <c r="Q518" s="143"/>
      <c r="R518" s="143" t="s">
        <v>95</v>
      </c>
      <c r="S518" s="143"/>
      <c r="T518" s="143"/>
      <c r="U518" s="143"/>
      <c r="V518" s="143" t="s">
        <v>95</v>
      </c>
      <c r="W518" s="112"/>
      <c r="X518" s="96" t="s">
        <v>95</v>
      </c>
      <c r="AQ518" s="103" t="s">
        <v>95</v>
      </c>
      <c r="AR518" s="103"/>
      <c r="AS518" s="103"/>
      <c r="AT518" s="56"/>
    </row>
    <row r="519" spans="2:46" s="96" customFormat="1" ht="18" hidden="1" customHeight="1" thickBot="1" x14ac:dyDescent="0.25">
      <c r="B519" s="96">
        <v>29</v>
      </c>
      <c r="C519" s="112"/>
      <c r="D519" s="105" t="s">
        <v>87</v>
      </c>
      <c r="E519" s="151" t="s">
        <v>100</v>
      </c>
      <c r="F519" s="248"/>
      <c r="G519" s="249"/>
      <c r="H519" s="250"/>
      <c r="I519" s="144"/>
      <c r="J519" s="88"/>
      <c r="K519" s="146"/>
      <c r="L519" s="88"/>
      <c r="M519" s="146"/>
      <c r="N519" s="88"/>
      <c r="O519" s="146"/>
      <c r="P519" s="153">
        <v>0</v>
      </c>
      <c r="Q519" s="143"/>
      <c r="R519" s="153">
        <v>0</v>
      </c>
      <c r="S519" s="143"/>
      <c r="T519" s="154" t="s">
        <v>273</v>
      </c>
      <c r="U519" s="143"/>
      <c r="V519" s="153">
        <v>0</v>
      </c>
      <c r="W519" s="112"/>
      <c r="X519" s="96" t="s">
        <v>95</v>
      </c>
      <c r="AQ519" s="131">
        <v>0</v>
      </c>
      <c r="AR519" s="103">
        <v>0</v>
      </c>
      <c r="AS519" s="103" t="s">
        <v>95</v>
      </c>
      <c r="AT519" s="56"/>
    </row>
    <row r="520" spans="2:46" s="96" customFormat="1" ht="5.0999999999999996" hidden="1" customHeight="1" thickBot="1" x14ac:dyDescent="0.25">
      <c r="C520" s="112"/>
      <c r="D520" s="112"/>
      <c r="E520" s="151"/>
      <c r="F520" s="143"/>
      <c r="G520" s="143"/>
      <c r="H520" s="143"/>
      <c r="I520" s="144"/>
      <c r="J520" s="146"/>
      <c r="K520" s="146"/>
      <c r="L520" s="146"/>
      <c r="M520" s="146"/>
      <c r="N520" s="146"/>
      <c r="O520" s="146"/>
      <c r="P520" s="143" t="s">
        <v>95</v>
      </c>
      <c r="Q520" s="143"/>
      <c r="R520" s="143" t="s">
        <v>95</v>
      </c>
      <c r="S520" s="143"/>
      <c r="T520" s="143"/>
      <c r="U520" s="143"/>
      <c r="V520" s="143" t="s">
        <v>95</v>
      </c>
      <c r="W520" s="112"/>
      <c r="X520" s="96" t="s">
        <v>95</v>
      </c>
      <c r="AQ520" s="103" t="s">
        <v>95</v>
      </c>
      <c r="AR520" s="103"/>
      <c r="AS520" s="103"/>
      <c r="AT520" s="56"/>
    </row>
    <row r="521" spans="2:46" s="96" customFormat="1" ht="18" hidden="1" customHeight="1" thickBot="1" x14ac:dyDescent="0.25">
      <c r="B521" s="96">
        <v>29</v>
      </c>
      <c r="C521" s="112"/>
      <c r="D521" s="112"/>
      <c r="E521" s="151" t="s">
        <v>101</v>
      </c>
      <c r="F521" s="248"/>
      <c r="G521" s="249"/>
      <c r="H521" s="250"/>
      <c r="I521" s="144"/>
      <c r="J521" s="88"/>
      <c r="K521" s="146"/>
      <c r="L521" s="88"/>
      <c r="M521" s="146"/>
      <c r="N521" s="88"/>
      <c r="O521" s="146"/>
      <c r="P521" s="143" t="s">
        <v>95</v>
      </c>
      <c r="Q521" s="143"/>
      <c r="R521" s="143" t="s">
        <v>95</v>
      </c>
      <c r="S521" s="143"/>
      <c r="T521" s="143"/>
      <c r="U521" s="143"/>
      <c r="V521" s="143" t="s">
        <v>95</v>
      </c>
      <c r="W521" s="112"/>
      <c r="X521" s="96" t="s">
        <v>95</v>
      </c>
      <c r="AQ521" s="131">
        <v>0</v>
      </c>
      <c r="AR521" s="103">
        <v>0</v>
      </c>
      <c r="AS521" s="103" t="s">
        <v>95</v>
      </c>
      <c r="AT521" s="56"/>
    </row>
    <row r="522" spans="2:46" s="96" customFormat="1" ht="5.0999999999999996" hidden="1" customHeight="1" thickBot="1" x14ac:dyDescent="0.25">
      <c r="C522" s="112"/>
      <c r="D522" s="112"/>
      <c r="E522" s="151"/>
      <c r="F522" s="143"/>
      <c r="G522" s="143"/>
      <c r="H522" s="143"/>
      <c r="I522" s="144"/>
      <c r="J522" s="146"/>
      <c r="K522" s="146"/>
      <c r="L522" s="146"/>
      <c r="M522" s="146"/>
      <c r="N522" s="146"/>
      <c r="O522" s="146"/>
      <c r="P522" s="143" t="s">
        <v>95</v>
      </c>
      <c r="Q522" s="143"/>
      <c r="R522" s="143" t="s">
        <v>95</v>
      </c>
      <c r="S522" s="143"/>
      <c r="T522" s="143"/>
      <c r="U522" s="143"/>
      <c r="V522" s="143" t="s">
        <v>95</v>
      </c>
      <c r="W522" s="112"/>
      <c r="X522" s="96" t="s">
        <v>95</v>
      </c>
      <c r="AQ522" s="131" t="s">
        <v>95</v>
      </c>
      <c r="AR522" s="103"/>
      <c r="AS522" s="103"/>
      <c r="AT522" s="56"/>
    </row>
    <row r="523" spans="2:46" s="96" customFormat="1" ht="18" hidden="1" customHeight="1" thickBot="1" x14ac:dyDescent="0.25">
      <c r="B523" s="96">
        <v>29</v>
      </c>
      <c r="C523" s="112"/>
      <c r="D523" s="112"/>
      <c r="E523" s="151" t="s">
        <v>102</v>
      </c>
      <c r="F523" s="248"/>
      <c r="G523" s="249"/>
      <c r="H523" s="250"/>
      <c r="I523" s="144"/>
      <c r="J523" s="88"/>
      <c r="K523" s="146"/>
      <c r="L523" s="88"/>
      <c r="M523" s="146"/>
      <c r="N523" s="88"/>
      <c r="O523" s="146"/>
      <c r="P523" s="143" t="s">
        <v>95</v>
      </c>
      <c r="Q523" s="143"/>
      <c r="R523" s="143" t="s">
        <v>95</v>
      </c>
      <c r="S523" s="143"/>
      <c r="T523" s="143"/>
      <c r="U523" s="143"/>
      <c r="V523" s="143" t="s">
        <v>95</v>
      </c>
      <c r="W523" s="112"/>
      <c r="X523" s="96" t="s">
        <v>95</v>
      </c>
      <c r="AQ523" s="131">
        <v>0</v>
      </c>
      <c r="AR523" s="103">
        <v>0</v>
      </c>
      <c r="AS523" s="103" t="s">
        <v>95</v>
      </c>
      <c r="AT523" s="56"/>
    </row>
    <row r="524" spans="2:46" s="96" customFormat="1" ht="15" hidden="1" x14ac:dyDescent="0.2">
      <c r="C524" s="112"/>
      <c r="D524" s="112"/>
      <c r="E524" s="106"/>
      <c r="F524" s="146"/>
      <c r="G524" s="146"/>
      <c r="H524" s="146"/>
      <c r="I524" s="146"/>
      <c r="J524" s="146"/>
      <c r="K524" s="146"/>
      <c r="L524" s="146"/>
      <c r="M524" s="143"/>
      <c r="N524" s="143"/>
      <c r="O524" s="143"/>
      <c r="P524" s="146" t="s">
        <v>95</v>
      </c>
      <c r="Q524" s="143"/>
      <c r="R524" s="143" t="s">
        <v>95</v>
      </c>
      <c r="S524" s="143"/>
      <c r="T524" s="143"/>
      <c r="U524" s="143"/>
      <c r="V524" s="143" t="s">
        <v>95</v>
      </c>
      <c r="W524" s="112"/>
      <c r="X524" s="96" t="s">
        <v>95</v>
      </c>
      <c r="AQ524" s="103" t="s">
        <v>95</v>
      </c>
      <c r="AR524" s="103"/>
      <c r="AS524" s="103"/>
      <c r="AT524" s="56"/>
    </row>
    <row r="525" spans="2:46" s="96" customFormat="1" ht="15" hidden="1" x14ac:dyDescent="0.2">
      <c r="C525" s="155"/>
      <c r="D525" s="155"/>
      <c r="E525" s="156"/>
      <c r="F525" s="155"/>
      <c r="G525" s="155"/>
      <c r="H525" s="155"/>
      <c r="I525" s="157"/>
      <c r="J525" s="155"/>
      <c r="K525" s="155"/>
      <c r="L525" s="155"/>
      <c r="M525" s="155"/>
      <c r="N525" s="155"/>
      <c r="O525" s="155"/>
      <c r="P525" s="155" t="s">
        <v>95</v>
      </c>
      <c r="Q525" s="155"/>
      <c r="R525" s="155" t="s">
        <v>95</v>
      </c>
      <c r="S525" s="155"/>
      <c r="T525" s="155"/>
      <c r="U525" s="155"/>
      <c r="V525" s="155" t="s">
        <v>95</v>
      </c>
      <c r="W525" s="155"/>
      <c r="X525" s="96" t="s">
        <v>95</v>
      </c>
      <c r="AQ525" s="103" t="s">
        <v>95</v>
      </c>
      <c r="AR525" s="103"/>
      <c r="AS525" s="103"/>
      <c r="AT525" s="56"/>
    </row>
    <row r="526" spans="2:46" s="96" customFormat="1" ht="18" hidden="1" customHeight="1" thickBot="1" x14ac:dyDescent="0.25">
      <c r="B526" s="96">
        <v>30</v>
      </c>
      <c r="C526" s="155"/>
      <c r="D526" s="158" t="s">
        <v>88</v>
      </c>
      <c r="E526" s="156" t="s">
        <v>100</v>
      </c>
      <c r="F526" s="248"/>
      <c r="G526" s="249"/>
      <c r="H526" s="250"/>
      <c r="I526" s="157"/>
      <c r="J526" s="88"/>
      <c r="K526" s="159"/>
      <c r="L526" s="88"/>
      <c r="M526" s="159"/>
      <c r="N526" s="88"/>
      <c r="O526" s="159"/>
      <c r="P526" s="153">
        <v>0</v>
      </c>
      <c r="Q526" s="160"/>
      <c r="R526" s="153">
        <v>0</v>
      </c>
      <c r="S526" s="160"/>
      <c r="T526" s="161" t="s">
        <v>273</v>
      </c>
      <c r="U526" s="160"/>
      <c r="V526" s="153">
        <v>0</v>
      </c>
      <c r="W526" s="155"/>
      <c r="X526" s="96" t="s">
        <v>95</v>
      </c>
      <c r="AQ526" s="131">
        <v>0</v>
      </c>
      <c r="AR526" s="103">
        <v>0</v>
      </c>
      <c r="AS526" s="103" t="s">
        <v>95</v>
      </c>
      <c r="AT526" s="56"/>
    </row>
    <row r="527" spans="2:46" s="96" customFormat="1" ht="5.0999999999999996" hidden="1" customHeight="1" thickBot="1" x14ac:dyDescent="0.25">
      <c r="C527" s="155"/>
      <c r="D527" s="155"/>
      <c r="E527" s="156"/>
      <c r="F527" s="160"/>
      <c r="G527" s="160"/>
      <c r="H527" s="160"/>
      <c r="I527" s="157"/>
      <c r="J527" s="159"/>
      <c r="K527" s="159"/>
      <c r="L527" s="159"/>
      <c r="M527" s="159"/>
      <c r="N527" s="159"/>
      <c r="O527" s="159"/>
      <c r="P527" s="160" t="s">
        <v>95</v>
      </c>
      <c r="Q527" s="160"/>
      <c r="R527" s="160" t="s">
        <v>95</v>
      </c>
      <c r="S527" s="160"/>
      <c r="T527" s="160"/>
      <c r="U527" s="160"/>
      <c r="V527" s="160" t="s">
        <v>95</v>
      </c>
      <c r="W527" s="155"/>
      <c r="X527" s="96" t="s">
        <v>95</v>
      </c>
      <c r="AQ527" s="103" t="s">
        <v>95</v>
      </c>
      <c r="AR527" s="103"/>
      <c r="AS527" s="103"/>
      <c r="AT527" s="56"/>
    </row>
    <row r="528" spans="2:46" s="96" customFormat="1" ht="18" hidden="1" customHeight="1" thickBot="1" x14ac:dyDescent="0.25">
      <c r="B528" s="96">
        <v>30</v>
      </c>
      <c r="C528" s="155"/>
      <c r="D528" s="155"/>
      <c r="E528" s="156" t="s">
        <v>101</v>
      </c>
      <c r="F528" s="248"/>
      <c r="G528" s="249"/>
      <c r="H528" s="250"/>
      <c r="I528" s="157"/>
      <c r="J528" s="88"/>
      <c r="K528" s="159"/>
      <c r="L528" s="88"/>
      <c r="M528" s="159"/>
      <c r="N528" s="88"/>
      <c r="O528" s="159"/>
      <c r="P528" s="160" t="s">
        <v>95</v>
      </c>
      <c r="Q528" s="160"/>
      <c r="R528" s="160" t="s">
        <v>95</v>
      </c>
      <c r="S528" s="160"/>
      <c r="T528" s="160"/>
      <c r="U528" s="160"/>
      <c r="V528" s="160" t="s">
        <v>95</v>
      </c>
      <c r="W528" s="155"/>
      <c r="X528" s="96" t="s">
        <v>95</v>
      </c>
      <c r="AQ528" s="131">
        <v>0</v>
      </c>
      <c r="AR528" s="103">
        <v>0</v>
      </c>
      <c r="AS528" s="103" t="s">
        <v>95</v>
      </c>
      <c r="AT528" s="56"/>
    </row>
    <row r="529" spans="2:46" s="96" customFormat="1" ht="5.0999999999999996" hidden="1" customHeight="1" thickBot="1" x14ac:dyDescent="0.25">
      <c r="C529" s="155"/>
      <c r="D529" s="155"/>
      <c r="E529" s="156"/>
      <c r="F529" s="160"/>
      <c r="G529" s="160"/>
      <c r="H529" s="160"/>
      <c r="I529" s="157"/>
      <c r="J529" s="159"/>
      <c r="K529" s="159"/>
      <c r="L529" s="159"/>
      <c r="M529" s="159"/>
      <c r="N529" s="159"/>
      <c r="O529" s="159"/>
      <c r="P529" s="160" t="s">
        <v>95</v>
      </c>
      <c r="Q529" s="160"/>
      <c r="R529" s="160" t="s">
        <v>95</v>
      </c>
      <c r="S529" s="160"/>
      <c r="T529" s="160"/>
      <c r="U529" s="160"/>
      <c r="V529" s="160" t="s">
        <v>95</v>
      </c>
      <c r="W529" s="155"/>
      <c r="X529" s="96" t="s">
        <v>95</v>
      </c>
      <c r="AQ529" s="131" t="s">
        <v>95</v>
      </c>
      <c r="AR529" s="103"/>
      <c r="AS529" s="103"/>
      <c r="AT529" s="56"/>
    </row>
    <row r="530" spans="2:46" s="96" customFormat="1" ht="18" hidden="1" customHeight="1" thickBot="1" x14ac:dyDescent="0.25">
      <c r="B530" s="96">
        <v>30</v>
      </c>
      <c r="C530" s="155"/>
      <c r="D530" s="155"/>
      <c r="E530" s="156" t="s">
        <v>102</v>
      </c>
      <c r="F530" s="248"/>
      <c r="G530" s="249"/>
      <c r="H530" s="250"/>
      <c r="I530" s="157"/>
      <c r="J530" s="88"/>
      <c r="K530" s="159"/>
      <c r="L530" s="88"/>
      <c r="M530" s="159"/>
      <c r="N530" s="88"/>
      <c r="O530" s="159"/>
      <c r="P530" s="160" t="s">
        <v>95</v>
      </c>
      <c r="Q530" s="160"/>
      <c r="R530" s="160" t="s">
        <v>95</v>
      </c>
      <c r="S530" s="160"/>
      <c r="T530" s="160"/>
      <c r="U530" s="160"/>
      <c r="V530" s="160" t="s">
        <v>95</v>
      </c>
      <c r="W530" s="155"/>
      <c r="X530" s="96" t="s">
        <v>95</v>
      </c>
      <c r="AQ530" s="131">
        <v>0</v>
      </c>
      <c r="AR530" s="103">
        <v>0</v>
      </c>
      <c r="AS530" s="103" t="s">
        <v>95</v>
      </c>
      <c r="AT530" s="56"/>
    </row>
    <row r="531" spans="2:46" s="96" customFormat="1" ht="15" hidden="1" x14ac:dyDescent="0.2">
      <c r="C531" s="155"/>
      <c r="D531" s="155"/>
      <c r="E531" s="156"/>
      <c r="F531" s="159"/>
      <c r="G531" s="159"/>
      <c r="H531" s="159"/>
      <c r="I531" s="159"/>
      <c r="J531" s="159"/>
      <c r="K531" s="159"/>
      <c r="L531" s="159"/>
      <c r="M531" s="160"/>
      <c r="N531" s="160"/>
      <c r="O531" s="160"/>
      <c r="P531" s="159" t="s">
        <v>95</v>
      </c>
      <c r="Q531" s="160"/>
      <c r="R531" s="160" t="s">
        <v>95</v>
      </c>
      <c r="S531" s="160"/>
      <c r="T531" s="160"/>
      <c r="U531" s="160"/>
      <c r="V531" s="160" t="s">
        <v>95</v>
      </c>
      <c r="W531" s="155"/>
      <c r="X531" s="96" t="s">
        <v>95</v>
      </c>
      <c r="AQ531" s="103" t="s">
        <v>95</v>
      </c>
      <c r="AR531" s="103"/>
      <c r="AS531" s="103"/>
      <c r="AT531" s="56"/>
    </row>
    <row r="532" spans="2:46" s="96" customFormat="1" ht="15" hidden="1" x14ac:dyDescent="0.2">
      <c r="C532" s="155"/>
      <c r="D532" s="155"/>
      <c r="E532" s="163"/>
      <c r="F532" s="159"/>
      <c r="G532" s="159"/>
      <c r="H532" s="159"/>
      <c r="I532" s="159"/>
      <c r="J532" s="159"/>
      <c r="K532" s="159"/>
      <c r="L532" s="159"/>
      <c r="M532" s="160"/>
      <c r="N532" s="160"/>
      <c r="O532" s="160"/>
      <c r="P532" s="159"/>
      <c r="Q532" s="160"/>
      <c r="R532" s="160"/>
      <c r="S532" s="160"/>
      <c r="T532" s="160"/>
      <c r="U532" s="160"/>
      <c r="V532" s="160"/>
      <c r="W532" s="155"/>
      <c r="AQ532" s="103"/>
      <c r="AR532" s="103"/>
      <c r="AS532" s="103"/>
      <c r="AT532" s="56"/>
    </row>
    <row r="533" spans="2:46" s="96" customFormat="1" ht="15" hidden="1" x14ac:dyDescent="0.2">
      <c r="C533" s="155"/>
      <c r="D533" s="155"/>
      <c r="E533" s="164"/>
      <c r="F533" s="155"/>
      <c r="G533" s="155"/>
      <c r="H533" s="155"/>
      <c r="I533" s="157"/>
      <c r="J533" s="155"/>
      <c r="K533" s="155"/>
      <c r="L533" s="155"/>
      <c r="M533" s="155"/>
      <c r="N533" s="155"/>
      <c r="O533" s="155"/>
      <c r="P533" s="155"/>
      <c r="Q533" s="155"/>
      <c r="R533" s="155"/>
      <c r="S533" s="155"/>
      <c r="T533" s="247" t="s">
        <v>89</v>
      </c>
      <c r="U533" s="247"/>
      <c r="V533" s="247"/>
      <c r="W533" s="155"/>
      <c r="AQ533" s="103"/>
      <c r="AR533" s="103"/>
      <c r="AS533" s="103"/>
      <c r="AT533" s="56"/>
    </row>
    <row r="534" spans="2:46" s="96" customFormat="1" ht="15" hidden="1" x14ac:dyDescent="0.2">
      <c r="C534" s="155"/>
      <c r="D534" s="155"/>
      <c r="E534" s="164"/>
      <c r="F534" s="155"/>
      <c r="G534" s="155"/>
      <c r="H534" s="155"/>
      <c r="I534" s="157"/>
      <c r="J534" s="155"/>
      <c r="K534" s="155"/>
      <c r="L534" s="155"/>
      <c r="M534" s="155"/>
      <c r="N534" s="155"/>
      <c r="O534" s="155"/>
      <c r="P534" s="155"/>
      <c r="Q534" s="155"/>
      <c r="R534" s="155"/>
      <c r="S534" s="155"/>
      <c r="T534" s="165"/>
      <c r="U534" s="165"/>
      <c r="V534" s="165"/>
      <c r="W534" s="155"/>
      <c r="AQ534" s="103"/>
      <c r="AR534" s="103"/>
      <c r="AS534" s="103"/>
      <c r="AT534" s="56"/>
    </row>
    <row r="535" spans="2:46" s="96" customFormat="1" ht="15" x14ac:dyDescent="0.2">
      <c r="E535" s="97"/>
      <c r="I535" s="98"/>
      <c r="AT535" s="56"/>
    </row>
    <row r="536" spans="2:46" s="96" customFormat="1" ht="15" x14ac:dyDescent="0.2">
      <c r="E536" s="97"/>
      <c r="I536" s="98"/>
      <c r="AT536" s="56"/>
    </row>
    <row r="537" spans="2:46" s="96" customFormat="1" ht="15" x14ac:dyDescent="0.2">
      <c r="E537" s="97"/>
      <c r="I537" s="98"/>
      <c r="AT537" s="56"/>
    </row>
    <row r="538" spans="2:46" s="96" customFormat="1" ht="15" x14ac:dyDescent="0.2">
      <c r="E538" s="97"/>
      <c r="I538" s="98"/>
      <c r="AT538" s="56"/>
    </row>
    <row r="539" spans="2:46" s="96" customFormat="1" ht="15" x14ac:dyDescent="0.2">
      <c r="E539" s="97"/>
      <c r="I539" s="98"/>
      <c r="AT539" s="56"/>
    </row>
  </sheetData>
  <sheetProtection algorithmName="SHA-512" hashValue="Gli0WpI72vvgoicQznhA371edOV/YGWEFJOfTnEak7/Gh30hXnT9fDxQnOJrBN3SvHw7UcvVDiYa6mgTu/wP3g==" saltValue="Xm933LqXFcs3CPT8F/cuxQ==" spinCount="100000" sheet="1" objects="1" scenarios="1" selectLockedCells="1" selectUnlockedCells="1"/>
  <mergeCells count="496">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 ref="F491:H491"/>
    <mergeCell ref="F493:H493"/>
    <mergeCell ref="F495:H495"/>
    <mergeCell ref="F498:H498"/>
    <mergeCell ref="F500:H500"/>
    <mergeCell ref="F502:H502"/>
    <mergeCell ref="F477:H477"/>
    <mergeCell ref="F479:H479"/>
    <mergeCell ref="F481:H481"/>
    <mergeCell ref="F484:H484"/>
    <mergeCell ref="F486:H486"/>
    <mergeCell ref="F488:H488"/>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07:H407"/>
    <mergeCell ref="F409:H409"/>
    <mergeCell ref="F411:H411"/>
    <mergeCell ref="F414:H414"/>
    <mergeCell ref="F416:H416"/>
    <mergeCell ref="F418:H418"/>
    <mergeCell ref="F393:H393"/>
    <mergeCell ref="F395:H395"/>
    <mergeCell ref="F397:H397"/>
    <mergeCell ref="F400:H400"/>
    <mergeCell ref="F402:H402"/>
    <mergeCell ref="F404:H404"/>
    <mergeCell ref="F379:H379"/>
    <mergeCell ref="F381:H381"/>
    <mergeCell ref="F383:H383"/>
    <mergeCell ref="F386:H386"/>
    <mergeCell ref="F388:H388"/>
    <mergeCell ref="F390:H390"/>
    <mergeCell ref="F365:H365"/>
    <mergeCell ref="F367:H367"/>
    <mergeCell ref="F369:H369"/>
    <mergeCell ref="F372:H372"/>
    <mergeCell ref="F374:H374"/>
    <mergeCell ref="F376:H376"/>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23:H323"/>
    <mergeCell ref="F325:H325"/>
    <mergeCell ref="F327:H327"/>
    <mergeCell ref="F330:H330"/>
    <mergeCell ref="F332:H332"/>
    <mergeCell ref="F334:H334"/>
    <mergeCell ref="J302:L302"/>
    <mergeCell ref="N302:T302"/>
    <mergeCell ref="X302:AO302"/>
    <mergeCell ref="T305:V305"/>
    <mergeCell ref="D316:W316"/>
    <mergeCell ref="F321:H321"/>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02:L102"/>
    <mergeCell ref="N102:T102"/>
    <mergeCell ref="X102:AO102"/>
    <mergeCell ref="J104:L104"/>
    <mergeCell ref="N104:T104"/>
    <mergeCell ref="X104:AO104"/>
    <mergeCell ref="J97:L97"/>
    <mergeCell ref="N97:T97"/>
    <mergeCell ref="X97:AO97"/>
    <mergeCell ref="J99:L99"/>
    <mergeCell ref="N99:T99"/>
    <mergeCell ref="X99:AO99"/>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C2:AC2"/>
    <mergeCell ref="D7:L7"/>
    <mergeCell ref="D9:L9"/>
    <mergeCell ref="D11:L11"/>
    <mergeCell ref="F20:J20"/>
    <mergeCell ref="L20:N20"/>
    <mergeCell ref="R20:T20"/>
    <mergeCell ref="V20:X20"/>
    <mergeCell ref="Z20:AB20"/>
  </mergeCells>
  <phoneticPr fontId="6"/>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別紙_スキャン機器_4</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2026-07-24T06:43:55Z</dcterms:modified>
  <cp:category/>
  <cp:contentStatus/>
</cp:coreProperties>
</file>