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xr:revisionPtr revIDLastSave="0" documentId="8_{7BC50ADE-0AF1-44DA-9BD9-4EF421BCEC9D}" xr6:coauthVersionLast="47" xr6:coauthVersionMax="47" xr10:uidLastSave="{00000000-0000-0000-0000-000000000000}"/>
  <workbookProtection workbookAlgorithmName="SHA-512" workbookHashValue="m/PEeIYxlpn3aZcfqLDP+MPJzdwIVUXyaEmm4Oi9vX+AVOdOkgeCmQ7xAqKxL9tdi5Rghl/2W5CYXl6BRhO3Lw==" workbookSaltValue="kQ9e3yHgUdeTN6q6VryaEQ==" workbookSpinCount="100000" lockStructure="1"/>
  <bookViews>
    <workbookView xWindow="-28908" yWindow="-96" windowWidth="29016" windowHeight="15696" firstSheet="2" activeTab="3" xr2:uid="{00000000-000D-0000-FFFF-FFFF00000000}"/>
  </bookViews>
  <sheets>
    <sheet name="別紙_過労" sheetId="17" state="hidden" r:id="rId1"/>
    <sheet name="更新履歴" sheetId="4" state="hidden" r:id="rId2"/>
    <sheet name="過労運転防止記載例" sheetId="16" r:id="rId3"/>
    <sheet name="過労運転防止(シート①)" sheetId="3" r:id="rId4"/>
    <sheet name="(予備)過労運転防止(シート②)" sheetId="14" r:id="rId5"/>
    <sheet name="(予備)過労運転防止(シート③)" sheetId="15" r:id="rId6"/>
    <sheet name="ALL" sheetId="11" state="hidden" r:id="rId7"/>
    <sheet name="K1_IT点呼R8" sheetId="5" state="hidden" r:id="rId8"/>
    <sheet name="K2_遠隔点呼R8" sheetId="6" state="hidden" r:id="rId9"/>
    <sheet name="K3_自動点呼R8" sheetId="7" state="hidden" r:id="rId10"/>
    <sheet name="K4_疲労状態測定R8" sheetId="8" state="hidden" r:id="rId11"/>
    <sheet name="K5_睡眠状態測定R8" sheetId="9" state="hidden" r:id="rId12"/>
    <sheet name="K6_運行中の運行管理R8" sheetId="10" state="hidden" r:id="rId13"/>
  </sheets>
  <externalReferences>
    <externalReference r:id="rId14"/>
    <externalReference r:id="rId15"/>
    <externalReference r:id="rId16"/>
  </externalReferences>
  <definedNames>
    <definedName name="_xlnm._FilterDatabase" localSheetId="6" hidden="1">ALL!$A$4:$G$151</definedName>
    <definedName name="_xlnm._FilterDatabase" localSheetId="12" hidden="1">K6_運行中の運行管理R8!$A$4:$D$4</definedName>
    <definedName name="aaa">#REF!</definedName>
    <definedName name="Enkaku_List" localSheetId="2">OFFSET(#REF!, 0, 0, COUNTA(#REF!), 1)</definedName>
    <definedName name="Enkaku_List" localSheetId="0">OFFSET(#REF!, 0, 0, COUNTA(#REF!), 1)</definedName>
    <definedName name="Enkaku_List">OFFSET(K2_遠隔点呼R8!$A$5, 0, 0, COUNTA(K2_遠隔点呼R8!$A$5:$A$1000), 1)</definedName>
    <definedName name="Hirou_List" localSheetId="2">OFFSET(#REF!, 0, 0, COUNTA(#REF!), 1)</definedName>
    <definedName name="Hirou_List" localSheetId="0">OFFSET(#REF!, 0, 0, COUNTA(#REF!), 1)</definedName>
    <definedName name="Hirou_List">OFFSET(K4_疲労状態測定R8!$A$5, 0, 0, COUNTA(K4_疲労状態測定R8!$A$5:$A$1005), 1)</definedName>
    <definedName name="Ittenko_List" localSheetId="2">OFFSET(#REF!, 0, 0, COUNTA(#REF!), 1)</definedName>
    <definedName name="Ittenko_List" localSheetId="0">OFFSET(#REF!, 0, 0, COUNTA(#REF!), 1)</definedName>
    <definedName name="Ittenko_List">OFFSET(K1_IT点呼R8!$A$5, 0, 0, COUNTA(K1_IT点呼R8!$A$5:$A$1000), 1)</definedName>
    <definedName name="Jidou_List" localSheetId="2">OFFSET(#REF!, 0, 0, COUNTA(#REF!), 1)</definedName>
    <definedName name="Jidou_List" localSheetId="0">OFFSET(#REF!, 0, 0, COUNTA(#REF!), 1)</definedName>
    <definedName name="Jidou_List">OFFSET(K3_自動点呼R8!$A$5, 0, 0, COUNTA(K3_自動点呼R8!$A$5:$A$1000), 1)</definedName>
    <definedName name="Kyusoku_list" localSheetId="2">OFFSET(#REF!, 0, 0, COUNTA(#REF!), 1)</definedName>
    <definedName name="Kyusoku_list" localSheetId="0">OFFSET(#REF!, 0, 0, COUNTA(#REF!), 1)</definedName>
    <definedName name="Kyusoku_list">OFFSET(K5_睡眠状態測定R8!$A$5, 0, 0, COUNTA(K5_睡眠状態測定R8!$A$5:$A$1000), 1)</definedName>
    <definedName name="_xlnm.Print_Area" localSheetId="4">'(予備)過労運転防止(シート②)'!$A$1:$J$239</definedName>
    <definedName name="_xlnm.Print_Area" localSheetId="5">'(予備)過労運転防止(シート③)'!$A$1:$J$239</definedName>
    <definedName name="_xlnm.Print_Area" localSheetId="6">ALL!$A$1:$G$151</definedName>
    <definedName name="_xlnm.Print_Area" localSheetId="7">K1_IT点呼R8!$A$1:$E$31</definedName>
    <definedName name="_xlnm.Print_Area" localSheetId="8">K2_遠隔点呼R8!$A$1:$E$29</definedName>
    <definedName name="_xlnm.Print_Area" localSheetId="9">K3_自動点呼R8!$A$1:$E$28</definedName>
    <definedName name="_xlnm.Print_Area" localSheetId="10">K4_疲労状態測定R8!$A$1:$K$60</definedName>
    <definedName name="_xlnm.Print_Area" localSheetId="11">K5_睡眠状態測定R8!$A$1:$E$11</definedName>
    <definedName name="_xlnm.Print_Area" localSheetId="12">K6_運行中の運行管理R8!$A$1:$K$46</definedName>
    <definedName name="_xlnm.Print_Area" localSheetId="3">'過労運転防止(シート①)'!$A$1:$J$256</definedName>
    <definedName name="_xlnm.Print_Area" localSheetId="2">過労運転防止記載例!$A$1:$Q$266</definedName>
    <definedName name="_xlnm.Print_Area" localSheetId="1">更新履歴!$A$1:$G$55</definedName>
    <definedName name="_xlnm.Print_Titles" localSheetId="6">ALL!$4:$4</definedName>
    <definedName name="_xlnm.Print_Titles" localSheetId="7">K1_IT点呼R8!$4:$4</definedName>
    <definedName name="_xlnm.Print_Titles" localSheetId="8">K2_遠隔点呼R8!$4:$4</definedName>
    <definedName name="_xlnm.Print_Titles" localSheetId="9">K3_自動点呼R8!$4:$4</definedName>
    <definedName name="_xlnm.Print_Titles" localSheetId="10">K4_疲労状態測定R8!$4:$4</definedName>
    <definedName name="_xlnm.Print_Titles" localSheetId="11">K5_睡眠状態測定R8!$4:$4</definedName>
    <definedName name="_xlnm.Print_Titles" localSheetId="12">K6_運行中の運行管理R8!$4:$4</definedName>
    <definedName name="_xlnm.Print_Titles" localSheetId="1">更新履歴!$1:$3</definedName>
    <definedName name="Unkou_List" localSheetId="2">OFFSET(#REF!, 0, 0, COUNTA(#REF!), 1)</definedName>
    <definedName name="Unkou_List" localSheetId="0">OFFSET(#REF!, 0, 0, COUNTA(#REF!), 1)</definedName>
    <definedName name="Unkou_List">OFFSET(K6_運行中の運行管理R8!$A$5, 0, 0, COUNTA(K6_運行中の運行管理R8!$A$5:$A$1010), 1)</definedName>
    <definedName name="運行中の運行管理リスト" localSheetId="2">OFFSET(#REF!, 0, 0, COUNTA(#REF!), 1)</definedName>
    <definedName name="運行中の運行管理リスト" localSheetId="0">OFFSET([1]運行中の運行管理R7【済】!$A$5, 0, 0, COUNTA([1]運行中の運行管理R7【済】!$A$5:$A$1005), 1)</definedName>
    <definedName name="運行中の運行管理リスト">OFFSET(K6_運行中の運行管理R8!$A$5, 0, 0, COUNTA(K6_運行中の運行管理R8!$A$5:$A$1010), 1)</definedName>
    <definedName name="経費名" localSheetId="4">'(予備)過労運転防止(シート②)'!#REF!</definedName>
    <definedName name="経費名" localSheetId="5">'(予備)過労運転防止(シート③)'!#REF!</definedName>
    <definedName name="経費名" localSheetId="3">'過労運転防止(シート①)'!#REF!</definedName>
    <definedName name="経費名" localSheetId="2">過労運転防止記載例!#REF!</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 localSheetId="2">OFFSET(#REF!, 0, 0, COUNTA(#REF!), 1)</definedName>
    <definedName name="疲労状態計測リスト" localSheetId="0">OFFSET([1]疲労状態測定R7【済】!$A$5, 0, 0, COUNTA([1]疲労状態測定R7【済】!$A$5:$A$1002), 1)</definedName>
    <definedName name="疲労状態計測リスト">OFFSET(K4_疲労状態測定R8!$A$5, 0, 0, COUNTA(K4_疲労状態測定R8!$A$5:$A$1005), 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2" i="3" l="1"/>
  <c r="L140" i="3" l="1"/>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L216" i="15"/>
  <c r="L217" i="15"/>
  <c r="L218" i="15"/>
  <c r="L219" i="15"/>
  <c r="L220" i="15"/>
  <c r="L221" i="15"/>
  <c r="L222" i="15"/>
  <c r="L223" i="15"/>
  <c r="L224" i="15"/>
  <c r="L225" i="15"/>
  <c r="L226" i="15"/>
  <c r="L227" i="15"/>
  <c r="L228" i="15"/>
  <c r="L229" i="15"/>
  <c r="L230" i="15"/>
  <c r="L231" i="15"/>
  <c r="L232" i="15"/>
  <c r="L233" i="15"/>
  <c r="L234" i="15"/>
  <c r="L235" i="15"/>
  <c r="L236" i="15"/>
  <c r="L237" i="15"/>
  <c r="L238" i="15"/>
  <c r="L140" i="14"/>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L222" i="14"/>
  <c r="L223" i="14"/>
  <c r="L224" i="14"/>
  <c r="L225" i="14"/>
  <c r="L226" i="14"/>
  <c r="L227" i="14"/>
  <c r="L228" i="14"/>
  <c r="L229" i="14"/>
  <c r="L230" i="14"/>
  <c r="L231" i="14"/>
  <c r="L232" i="14"/>
  <c r="L233" i="14"/>
  <c r="L234" i="14"/>
  <c r="L235" i="14"/>
  <c r="L236" i="14"/>
  <c r="L237" i="14"/>
  <c r="L238" i="14"/>
  <c r="G122" i="3"/>
  <c r="H238" i="15" l="1"/>
  <c r="G238" i="15"/>
  <c r="E238" i="15"/>
  <c r="H237" i="15"/>
  <c r="G237" i="15"/>
  <c r="E237" i="15"/>
  <c r="H236" i="15"/>
  <c r="G236" i="15"/>
  <c r="E236" i="15"/>
  <c r="H235" i="15"/>
  <c r="G235" i="15"/>
  <c r="E235" i="15"/>
  <c r="H234" i="15"/>
  <c r="G234" i="15"/>
  <c r="E234" i="15"/>
  <c r="H233" i="15"/>
  <c r="G233" i="15"/>
  <c r="E233" i="15"/>
  <c r="H232" i="15"/>
  <c r="G232" i="15"/>
  <c r="E232" i="15"/>
  <c r="H231" i="15"/>
  <c r="G231" i="15"/>
  <c r="E231" i="15"/>
  <c r="H230" i="15"/>
  <c r="G230" i="15"/>
  <c r="E230" i="15"/>
  <c r="H229" i="15"/>
  <c r="G229" i="15"/>
  <c r="E229" i="15"/>
  <c r="H228" i="15"/>
  <c r="G228" i="15"/>
  <c r="E228" i="15"/>
  <c r="H227" i="15"/>
  <c r="G227" i="15"/>
  <c r="E227" i="15"/>
  <c r="H226" i="15"/>
  <c r="G226" i="15"/>
  <c r="E226" i="15"/>
  <c r="H225" i="15"/>
  <c r="G225" i="15"/>
  <c r="E225" i="15"/>
  <c r="H224" i="15"/>
  <c r="G224" i="15"/>
  <c r="E224" i="15"/>
  <c r="H223" i="15"/>
  <c r="G223" i="15"/>
  <c r="E223" i="15"/>
  <c r="H222" i="15"/>
  <c r="G222" i="15"/>
  <c r="E222" i="15"/>
  <c r="H221" i="15"/>
  <c r="G221" i="15"/>
  <c r="E221" i="15"/>
  <c r="H220" i="15"/>
  <c r="G220" i="15"/>
  <c r="E220" i="15"/>
  <c r="H219" i="15"/>
  <c r="G219" i="15"/>
  <c r="E219" i="15"/>
  <c r="H218" i="15"/>
  <c r="G218" i="15"/>
  <c r="E218" i="15"/>
  <c r="H217" i="15"/>
  <c r="G217" i="15"/>
  <c r="E217" i="15"/>
  <c r="H216" i="15"/>
  <c r="G216" i="15"/>
  <c r="E216" i="15"/>
  <c r="H215" i="15"/>
  <c r="G215" i="15"/>
  <c r="E215" i="15"/>
  <c r="H214" i="15"/>
  <c r="G214" i="15"/>
  <c r="E214" i="15"/>
  <c r="H213" i="15"/>
  <c r="G213" i="15"/>
  <c r="E213" i="15"/>
  <c r="H212" i="15"/>
  <c r="G212" i="15"/>
  <c r="E212" i="15"/>
  <c r="H211" i="15"/>
  <c r="G211" i="15"/>
  <c r="E211" i="15"/>
  <c r="H210" i="15"/>
  <c r="G210" i="15"/>
  <c r="E210" i="15"/>
  <c r="H209" i="15"/>
  <c r="G209" i="15"/>
  <c r="E209" i="15"/>
  <c r="H208" i="15"/>
  <c r="G208" i="15"/>
  <c r="E208" i="15"/>
  <c r="H207" i="15"/>
  <c r="G207" i="15"/>
  <c r="E207" i="15"/>
  <c r="H206" i="15"/>
  <c r="G206" i="15"/>
  <c r="E206" i="15"/>
  <c r="H205" i="15"/>
  <c r="G205" i="15"/>
  <c r="E205" i="15"/>
  <c r="H204" i="15"/>
  <c r="G204" i="15"/>
  <c r="E204" i="15"/>
  <c r="H203" i="15"/>
  <c r="G203" i="15"/>
  <c r="E203" i="15"/>
  <c r="H202" i="15"/>
  <c r="G202" i="15"/>
  <c r="E202" i="15"/>
  <c r="H201" i="15"/>
  <c r="G201" i="15"/>
  <c r="E201" i="15"/>
  <c r="H200" i="15"/>
  <c r="G200" i="15"/>
  <c r="E200" i="15"/>
  <c r="H199" i="15"/>
  <c r="G199" i="15"/>
  <c r="E199" i="15"/>
  <c r="H198" i="15"/>
  <c r="G198" i="15"/>
  <c r="E198" i="15"/>
  <c r="H197" i="15"/>
  <c r="G197" i="15"/>
  <c r="E197" i="15"/>
  <c r="H196" i="15"/>
  <c r="G196" i="15"/>
  <c r="E196" i="15"/>
  <c r="H195" i="15"/>
  <c r="G195" i="15"/>
  <c r="E195" i="15"/>
  <c r="H194" i="15"/>
  <c r="G194" i="15"/>
  <c r="E194" i="15"/>
  <c r="H193" i="15"/>
  <c r="G193" i="15"/>
  <c r="E193" i="15"/>
  <c r="H192" i="15"/>
  <c r="G192" i="15"/>
  <c r="E192" i="15"/>
  <c r="H191" i="15"/>
  <c r="G191" i="15"/>
  <c r="E191" i="15"/>
  <c r="H190" i="15"/>
  <c r="G190" i="15"/>
  <c r="E190" i="15"/>
  <c r="H189" i="15"/>
  <c r="G189" i="15"/>
  <c r="E189" i="15"/>
  <c r="H188" i="15"/>
  <c r="G188" i="15"/>
  <c r="E188" i="15"/>
  <c r="H187" i="15"/>
  <c r="G187" i="15"/>
  <c r="E187" i="15"/>
  <c r="H186" i="15"/>
  <c r="G186" i="15"/>
  <c r="E186" i="15"/>
  <c r="H185" i="15"/>
  <c r="G185" i="15"/>
  <c r="E185" i="15"/>
  <c r="H184" i="15"/>
  <c r="G184" i="15"/>
  <c r="E184" i="15"/>
  <c r="H183" i="15"/>
  <c r="G183" i="15"/>
  <c r="E183" i="15"/>
  <c r="H182" i="15"/>
  <c r="G182" i="15"/>
  <c r="E182" i="15"/>
  <c r="H181" i="15"/>
  <c r="G181" i="15"/>
  <c r="E181" i="15"/>
  <c r="H180" i="15"/>
  <c r="G180" i="15"/>
  <c r="E180" i="15"/>
  <c r="H179" i="15"/>
  <c r="G179" i="15"/>
  <c r="E179" i="15"/>
  <c r="H178" i="15"/>
  <c r="G178" i="15"/>
  <c r="E178" i="15"/>
  <c r="H177" i="15"/>
  <c r="G177" i="15"/>
  <c r="E177" i="15"/>
  <c r="H176" i="15"/>
  <c r="G176" i="15"/>
  <c r="E176" i="15"/>
  <c r="H175" i="15"/>
  <c r="G175" i="15"/>
  <c r="E175" i="15"/>
  <c r="H174" i="15"/>
  <c r="G174" i="15"/>
  <c r="E174" i="15"/>
  <c r="H173" i="15"/>
  <c r="G173" i="15"/>
  <c r="E173" i="15"/>
  <c r="H172" i="15"/>
  <c r="G172" i="15"/>
  <c r="E172" i="15"/>
  <c r="H171" i="15"/>
  <c r="G171" i="15"/>
  <c r="E171" i="15"/>
  <c r="H170" i="15"/>
  <c r="G170" i="15"/>
  <c r="E170" i="15"/>
  <c r="H169" i="15"/>
  <c r="G169" i="15"/>
  <c r="E169" i="15"/>
  <c r="H168" i="15"/>
  <c r="G168" i="15"/>
  <c r="E168" i="15"/>
  <c r="H167" i="15"/>
  <c r="G167" i="15"/>
  <c r="E167" i="15"/>
  <c r="H166" i="15"/>
  <c r="G166" i="15"/>
  <c r="E166" i="15"/>
  <c r="H165" i="15"/>
  <c r="G165" i="15"/>
  <c r="E165" i="15"/>
  <c r="H164" i="15"/>
  <c r="G164" i="15"/>
  <c r="E164" i="15"/>
  <c r="H163" i="15"/>
  <c r="G163" i="15"/>
  <c r="E163" i="15"/>
  <c r="H162" i="15"/>
  <c r="G162" i="15"/>
  <c r="E162" i="15"/>
  <c r="H161" i="15"/>
  <c r="G161" i="15"/>
  <c r="E161" i="15"/>
  <c r="H160" i="15"/>
  <c r="G160" i="15"/>
  <c r="E160" i="15"/>
  <c r="H159" i="15"/>
  <c r="G159" i="15"/>
  <c r="E159" i="15"/>
  <c r="H158" i="15"/>
  <c r="G158" i="15"/>
  <c r="E158" i="15"/>
  <c r="H157" i="15"/>
  <c r="G157" i="15"/>
  <c r="E157" i="15"/>
  <c r="H156" i="15"/>
  <c r="G156" i="15"/>
  <c r="E156" i="15"/>
  <c r="H155" i="15"/>
  <c r="G155" i="15"/>
  <c r="E155" i="15"/>
  <c r="H154" i="15"/>
  <c r="G154" i="15"/>
  <c r="E154" i="15"/>
  <c r="H153" i="15"/>
  <c r="G153" i="15"/>
  <c r="E153" i="15"/>
  <c r="H152" i="15"/>
  <c r="G152" i="15"/>
  <c r="E152" i="15"/>
  <c r="H151" i="15"/>
  <c r="G151" i="15"/>
  <c r="E151" i="15"/>
  <c r="H150" i="15"/>
  <c r="G150" i="15"/>
  <c r="E150" i="15"/>
  <c r="H149" i="15"/>
  <c r="G149" i="15"/>
  <c r="E149" i="15"/>
  <c r="H148" i="15"/>
  <c r="G148" i="15"/>
  <c r="E148" i="15"/>
  <c r="H147" i="15"/>
  <c r="G147" i="15"/>
  <c r="E147" i="15"/>
  <c r="H146" i="15"/>
  <c r="G146" i="15"/>
  <c r="E146" i="15"/>
  <c r="H145" i="15"/>
  <c r="G145" i="15"/>
  <c r="E145" i="15"/>
  <c r="H144" i="15"/>
  <c r="G144" i="15"/>
  <c r="E144" i="15"/>
  <c r="H143" i="15"/>
  <c r="G143" i="15"/>
  <c r="E143" i="15"/>
  <c r="H142" i="15"/>
  <c r="G142" i="15"/>
  <c r="E142" i="15"/>
  <c r="H141" i="15"/>
  <c r="G141" i="15"/>
  <c r="E141" i="15"/>
  <c r="H140" i="15"/>
  <c r="G140" i="15"/>
  <c r="E140" i="15"/>
  <c r="L139" i="15"/>
  <c r="H139" i="15"/>
  <c r="G139" i="15"/>
  <c r="E139" i="15"/>
  <c r="D136" i="15" a="1"/>
  <c r="D136" i="15" s="1"/>
  <c r="D134" i="15"/>
  <c r="D122" i="15"/>
  <c r="F61" i="15"/>
  <c r="C61" i="15"/>
  <c r="F60" i="15"/>
  <c r="C60" i="15"/>
  <c r="F59" i="15"/>
  <c r="C59" i="15"/>
  <c r="F58" i="15"/>
  <c r="C58" i="15"/>
  <c r="F57" i="15"/>
  <c r="C57" i="15"/>
  <c r="F56" i="15"/>
  <c r="C56" i="15"/>
  <c r="F55" i="15"/>
  <c r="C55" i="15"/>
  <c r="F54" i="15"/>
  <c r="C54" i="15"/>
  <c r="F53" i="15"/>
  <c r="C53" i="15"/>
  <c r="F52" i="15"/>
  <c r="C52" i="15"/>
  <c r="F51" i="15"/>
  <c r="C51" i="15"/>
  <c r="F50" i="15"/>
  <c r="C50" i="15"/>
  <c r="F49" i="15"/>
  <c r="C49" i="15"/>
  <c r="F48" i="15"/>
  <c r="C48" i="15"/>
  <c r="F47" i="15"/>
  <c r="C47" i="15"/>
  <c r="F46" i="15"/>
  <c r="C46" i="15"/>
  <c r="F45" i="15"/>
  <c r="C45" i="15"/>
  <c r="F44" i="15"/>
  <c r="C44" i="15"/>
  <c r="F43" i="15"/>
  <c r="C43" i="15"/>
  <c r="F42" i="15"/>
  <c r="C42" i="15"/>
  <c r="F41" i="15"/>
  <c r="C41" i="15"/>
  <c r="F40" i="15"/>
  <c r="C40" i="15"/>
  <c r="F39" i="15"/>
  <c r="C39" i="15"/>
  <c r="F38" i="15"/>
  <c r="C38" i="15"/>
  <c r="F37" i="15"/>
  <c r="C37" i="15"/>
  <c r="F36" i="15"/>
  <c r="C36" i="15"/>
  <c r="F35" i="15"/>
  <c r="C35" i="15"/>
  <c r="F34" i="15"/>
  <c r="C34" i="15"/>
  <c r="F33" i="15"/>
  <c r="C33" i="15"/>
  <c r="F32" i="15"/>
  <c r="C32" i="15"/>
  <c r="D28" i="15" a="1"/>
  <c r="D28" i="15" s="1"/>
  <c r="D26" i="15"/>
  <c r="H22" i="15"/>
  <c r="G22" i="15"/>
  <c r="F22" i="15"/>
  <c r="E22" i="15"/>
  <c r="C22" i="15"/>
  <c r="H21" i="15"/>
  <c r="G21" i="15"/>
  <c r="F21" i="15"/>
  <c r="E21" i="15"/>
  <c r="C21" i="15"/>
  <c r="H20" i="15"/>
  <c r="G20" i="15"/>
  <c r="F20" i="15"/>
  <c r="E20" i="15"/>
  <c r="C20" i="15"/>
  <c r="H19" i="15"/>
  <c r="G19" i="15"/>
  <c r="F19" i="15"/>
  <c r="E19" i="15"/>
  <c r="C19" i="15"/>
  <c r="H18" i="15"/>
  <c r="G18" i="15"/>
  <c r="F18" i="15"/>
  <c r="E18" i="15"/>
  <c r="C18" i="15"/>
  <c r="H17" i="15"/>
  <c r="G17" i="15"/>
  <c r="F17" i="15"/>
  <c r="E17" i="15"/>
  <c r="C17" i="15"/>
  <c r="H16" i="15"/>
  <c r="G16" i="15"/>
  <c r="F16" i="15"/>
  <c r="E16" i="15"/>
  <c r="C16" i="15"/>
  <c r="H15" i="15"/>
  <c r="G15" i="15"/>
  <c r="F15" i="15"/>
  <c r="E15" i="15"/>
  <c r="C15" i="15"/>
  <c r="H14" i="15"/>
  <c r="G14" i="15"/>
  <c r="F14" i="15"/>
  <c r="E14" i="15"/>
  <c r="C14" i="15"/>
  <c r="H13" i="15"/>
  <c r="G13" i="15"/>
  <c r="F13" i="15"/>
  <c r="E13" i="15"/>
  <c r="C13" i="15"/>
  <c r="M22" i="15" l="1" a="1"/>
  <c r="M22" i="15" s="1"/>
  <c r="C64" i="15" s="1"/>
  <c r="G84" i="15" s="1" a="1"/>
  <c r="G84" i="15" s="1"/>
  <c r="G85" i="15" s="1"/>
  <c r="M21" i="15" a="1"/>
  <c r="M21" i="15" s="1"/>
  <c r="C63" i="15" s="1"/>
  <c r="D84" i="15" s="1" a="1"/>
  <c r="D84" i="15" s="1"/>
  <c r="D85" i="15" s="1"/>
  <c r="M20" i="15" a="1"/>
  <c r="M20" i="15" s="1"/>
  <c r="C62" i="15" s="1"/>
  <c r="D77" i="15" s="1"/>
  <c r="D78" i="15" s="1"/>
  <c r="D79" i="15" s="1"/>
  <c r="M23" i="15" a="1"/>
  <c r="M23" i="15" s="1"/>
  <c r="C65" i="15" s="1"/>
  <c r="D93" i="15" s="1" a="1"/>
  <c r="D93" i="15" s="1"/>
  <c r="D94" i="15" s="1"/>
  <c r="D95" i="15"/>
  <c r="G104" i="15"/>
  <c r="G86" i="15"/>
  <c r="D86" i="15"/>
  <c r="D113" i="15"/>
  <c r="D104" i="15"/>
  <c r="C23" i="15"/>
  <c r="D102" i="15" a="1"/>
  <c r="D102" i="15" s="1"/>
  <c r="D103" i="15" s="1"/>
  <c r="D111" i="15" a="1"/>
  <c r="D111" i="15" s="1"/>
  <c r="D112" i="15" s="1"/>
  <c r="G102" i="15" a="1"/>
  <c r="G102" i="15" s="1"/>
  <c r="G103" i="15" s="1"/>
  <c r="H238" i="14"/>
  <c r="G238" i="14"/>
  <c r="E238" i="14"/>
  <c r="H237" i="14"/>
  <c r="G237" i="14"/>
  <c r="E237" i="14"/>
  <c r="H236" i="14"/>
  <c r="G236" i="14"/>
  <c r="E236" i="14"/>
  <c r="H235" i="14"/>
  <c r="G235" i="14"/>
  <c r="E235" i="14"/>
  <c r="H234" i="14"/>
  <c r="G234" i="14"/>
  <c r="E234" i="14"/>
  <c r="H233" i="14"/>
  <c r="G233" i="14"/>
  <c r="E233" i="14"/>
  <c r="H232" i="14"/>
  <c r="G232" i="14"/>
  <c r="E232" i="14"/>
  <c r="H231" i="14"/>
  <c r="G231" i="14"/>
  <c r="E231" i="14"/>
  <c r="H230" i="14"/>
  <c r="G230" i="14"/>
  <c r="E230" i="14"/>
  <c r="H229" i="14"/>
  <c r="G229" i="14"/>
  <c r="E229" i="14"/>
  <c r="H228" i="14"/>
  <c r="G228" i="14"/>
  <c r="E228" i="14"/>
  <c r="H227" i="14"/>
  <c r="G227" i="14"/>
  <c r="E227" i="14"/>
  <c r="H226" i="14"/>
  <c r="G226" i="14"/>
  <c r="E226" i="14"/>
  <c r="H225" i="14"/>
  <c r="G225" i="14"/>
  <c r="E225" i="14"/>
  <c r="H224" i="14"/>
  <c r="G224" i="14"/>
  <c r="E224" i="14"/>
  <c r="H223" i="14"/>
  <c r="G223" i="14"/>
  <c r="E223" i="14"/>
  <c r="H222" i="14"/>
  <c r="G222" i="14"/>
  <c r="E222" i="14"/>
  <c r="H221" i="14"/>
  <c r="G221" i="14"/>
  <c r="E221" i="14"/>
  <c r="H220" i="14"/>
  <c r="G220" i="14"/>
  <c r="E220" i="14"/>
  <c r="H219" i="14"/>
  <c r="G219" i="14"/>
  <c r="E219" i="14"/>
  <c r="H218" i="14"/>
  <c r="G218" i="14"/>
  <c r="E218" i="14"/>
  <c r="H217" i="14"/>
  <c r="G217" i="14"/>
  <c r="E217" i="14"/>
  <c r="H216" i="14"/>
  <c r="G216" i="14"/>
  <c r="E216" i="14"/>
  <c r="H215" i="14"/>
  <c r="G215" i="14"/>
  <c r="E215" i="14"/>
  <c r="H214" i="14"/>
  <c r="G214" i="14"/>
  <c r="E214" i="14"/>
  <c r="H213" i="14"/>
  <c r="G213" i="14"/>
  <c r="E213" i="14"/>
  <c r="H212" i="14"/>
  <c r="G212" i="14"/>
  <c r="E212" i="14"/>
  <c r="H211" i="14"/>
  <c r="G211" i="14"/>
  <c r="E211" i="14"/>
  <c r="H210" i="14"/>
  <c r="G210" i="14"/>
  <c r="E210" i="14"/>
  <c r="H209" i="14"/>
  <c r="G209" i="14"/>
  <c r="E209" i="14"/>
  <c r="H208" i="14"/>
  <c r="G208" i="14"/>
  <c r="E208" i="14"/>
  <c r="H207" i="14"/>
  <c r="G207" i="14"/>
  <c r="E207" i="14"/>
  <c r="H206" i="14"/>
  <c r="G206" i="14"/>
  <c r="E206" i="14"/>
  <c r="H205" i="14"/>
  <c r="G205" i="14"/>
  <c r="E205" i="14"/>
  <c r="H204" i="14"/>
  <c r="G204" i="14"/>
  <c r="E204" i="14"/>
  <c r="H203" i="14"/>
  <c r="G203" i="14"/>
  <c r="E203" i="14"/>
  <c r="H202" i="14"/>
  <c r="G202" i="14"/>
  <c r="E202" i="14"/>
  <c r="H201" i="14"/>
  <c r="G201" i="14"/>
  <c r="E201" i="14"/>
  <c r="H200" i="14"/>
  <c r="G200" i="14"/>
  <c r="E200" i="14"/>
  <c r="H199" i="14"/>
  <c r="G199" i="14"/>
  <c r="E199" i="14"/>
  <c r="H198" i="14"/>
  <c r="G198" i="14"/>
  <c r="E198" i="14"/>
  <c r="H197" i="14"/>
  <c r="G197" i="14"/>
  <c r="E197" i="14"/>
  <c r="H196" i="14"/>
  <c r="G196" i="14"/>
  <c r="E196" i="14"/>
  <c r="H195" i="14"/>
  <c r="G195" i="14"/>
  <c r="E195" i="14"/>
  <c r="H194" i="14"/>
  <c r="G194" i="14"/>
  <c r="E194" i="14"/>
  <c r="H193" i="14"/>
  <c r="G193" i="14"/>
  <c r="E193" i="14"/>
  <c r="H192" i="14"/>
  <c r="G192" i="14"/>
  <c r="E192" i="14"/>
  <c r="H191" i="14"/>
  <c r="G191" i="14"/>
  <c r="E191" i="14"/>
  <c r="H190" i="14"/>
  <c r="G190" i="14"/>
  <c r="E190" i="14"/>
  <c r="H189" i="14"/>
  <c r="G189" i="14"/>
  <c r="E189" i="14"/>
  <c r="H188" i="14"/>
  <c r="G188" i="14"/>
  <c r="E188" i="14"/>
  <c r="H187" i="14"/>
  <c r="G187" i="14"/>
  <c r="E187" i="14"/>
  <c r="H186" i="14"/>
  <c r="G186" i="14"/>
  <c r="E186" i="14"/>
  <c r="H185" i="14"/>
  <c r="G185" i="14"/>
  <c r="E185" i="14"/>
  <c r="H184" i="14"/>
  <c r="G184" i="14"/>
  <c r="E184" i="14"/>
  <c r="H183" i="14"/>
  <c r="G183" i="14"/>
  <c r="E183" i="14"/>
  <c r="H182" i="14"/>
  <c r="G182" i="14"/>
  <c r="E182" i="14"/>
  <c r="H181" i="14"/>
  <c r="G181" i="14"/>
  <c r="E181" i="14"/>
  <c r="H180" i="14"/>
  <c r="G180" i="14"/>
  <c r="E180" i="14"/>
  <c r="H179" i="14"/>
  <c r="G179" i="14"/>
  <c r="E179" i="14"/>
  <c r="H178" i="14"/>
  <c r="G178" i="14"/>
  <c r="E178" i="14"/>
  <c r="H177" i="14"/>
  <c r="G177" i="14"/>
  <c r="E177" i="14"/>
  <c r="H176" i="14"/>
  <c r="G176" i="14"/>
  <c r="E176" i="14"/>
  <c r="H175" i="14"/>
  <c r="G175" i="14"/>
  <c r="E175" i="14"/>
  <c r="H174" i="14"/>
  <c r="G174" i="14"/>
  <c r="E174" i="14"/>
  <c r="H173" i="14"/>
  <c r="G173" i="14"/>
  <c r="E173" i="14"/>
  <c r="H172" i="14"/>
  <c r="G172" i="14"/>
  <c r="E172" i="14"/>
  <c r="H171" i="14"/>
  <c r="G171" i="14"/>
  <c r="E171" i="14"/>
  <c r="H170" i="14"/>
  <c r="G170" i="14"/>
  <c r="E170" i="14"/>
  <c r="H169" i="14"/>
  <c r="G169" i="14"/>
  <c r="E169" i="14"/>
  <c r="H168" i="14"/>
  <c r="G168" i="14"/>
  <c r="E168" i="14"/>
  <c r="H167" i="14"/>
  <c r="G167" i="14"/>
  <c r="E167" i="14"/>
  <c r="H166" i="14"/>
  <c r="G166" i="14"/>
  <c r="E166" i="14"/>
  <c r="H165" i="14"/>
  <c r="G165" i="14"/>
  <c r="E165" i="14"/>
  <c r="H164" i="14"/>
  <c r="G164" i="14"/>
  <c r="E164" i="14"/>
  <c r="H163" i="14"/>
  <c r="G163" i="14"/>
  <c r="E163" i="14"/>
  <c r="H162" i="14"/>
  <c r="G162" i="14"/>
  <c r="E162" i="14"/>
  <c r="H161" i="14"/>
  <c r="G161" i="14"/>
  <c r="E161" i="14"/>
  <c r="H160" i="14"/>
  <c r="G160" i="14"/>
  <c r="E160" i="14"/>
  <c r="H159" i="14"/>
  <c r="G159" i="14"/>
  <c r="E159" i="14"/>
  <c r="H158" i="14"/>
  <c r="G158" i="14"/>
  <c r="E158" i="14"/>
  <c r="H157" i="14"/>
  <c r="G157" i="14"/>
  <c r="E157" i="14"/>
  <c r="H156" i="14"/>
  <c r="G156" i="14"/>
  <c r="E156" i="14"/>
  <c r="H155" i="14"/>
  <c r="G155" i="14"/>
  <c r="E155" i="14"/>
  <c r="H154" i="14"/>
  <c r="G154" i="14"/>
  <c r="E154" i="14"/>
  <c r="H153" i="14"/>
  <c r="G153" i="14"/>
  <c r="E153" i="14"/>
  <c r="H152" i="14"/>
  <c r="G152" i="14"/>
  <c r="E152" i="14"/>
  <c r="H151" i="14"/>
  <c r="G151" i="14"/>
  <c r="E151" i="14"/>
  <c r="H150" i="14"/>
  <c r="G150" i="14"/>
  <c r="E150" i="14"/>
  <c r="H149" i="14"/>
  <c r="G149" i="14"/>
  <c r="E149" i="14"/>
  <c r="H148" i="14"/>
  <c r="G148" i="14"/>
  <c r="E148" i="14"/>
  <c r="H147" i="14"/>
  <c r="G147" i="14"/>
  <c r="E147" i="14"/>
  <c r="H146" i="14"/>
  <c r="G146" i="14"/>
  <c r="E146" i="14"/>
  <c r="H145" i="14"/>
  <c r="G145" i="14"/>
  <c r="E145" i="14"/>
  <c r="H144" i="14"/>
  <c r="G144" i="14"/>
  <c r="E144" i="14"/>
  <c r="H143" i="14"/>
  <c r="G143" i="14"/>
  <c r="E143" i="14"/>
  <c r="H142" i="14"/>
  <c r="G142" i="14"/>
  <c r="E142" i="14"/>
  <c r="H141" i="14"/>
  <c r="G141" i="14"/>
  <c r="E141" i="14"/>
  <c r="H140" i="14"/>
  <c r="G140" i="14"/>
  <c r="E140" i="14"/>
  <c r="L139" i="14"/>
  <c r="H139" i="14"/>
  <c r="G139" i="14"/>
  <c r="E139" i="14"/>
  <c r="D136" i="14" a="1"/>
  <c r="D136" i="14" s="1"/>
  <c r="D134" i="14"/>
  <c r="D122" i="14"/>
  <c r="F61" i="14"/>
  <c r="C61" i="14"/>
  <c r="F60" i="14"/>
  <c r="C60" i="14"/>
  <c r="F59" i="14"/>
  <c r="C59" i="14"/>
  <c r="F58" i="14"/>
  <c r="C58" i="14"/>
  <c r="F57" i="14"/>
  <c r="C57" i="14"/>
  <c r="F56" i="14"/>
  <c r="C56" i="14"/>
  <c r="F55" i="14"/>
  <c r="C55" i="14"/>
  <c r="F54" i="14"/>
  <c r="C54" i="14"/>
  <c r="F53" i="14"/>
  <c r="C53" i="14"/>
  <c r="F52" i="14"/>
  <c r="C52" i="14"/>
  <c r="F51" i="14"/>
  <c r="C51" i="14"/>
  <c r="F50" i="14"/>
  <c r="C50" i="14"/>
  <c r="F49" i="14"/>
  <c r="C49" i="14"/>
  <c r="F48" i="14"/>
  <c r="C48" i="14"/>
  <c r="F47" i="14"/>
  <c r="C47" i="14"/>
  <c r="F46" i="14"/>
  <c r="C46" i="14"/>
  <c r="F45" i="14"/>
  <c r="C45" i="14"/>
  <c r="F44" i="14"/>
  <c r="C44" i="14"/>
  <c r="F43" i="14"/>
  <c r="C43" i="14"/>
  <c r="F42" i="14"/>
  <c r="C42" i="14"/>
  <c r="F41" i="14"/>
  <c r="C41" i="14"/>
  <c r="F40" i="14"/>
  <c r="C40" i="14"/>
  <c r="F39" i="14"/>
  <c r="C39" i="14"/>
  <c r="F38" i="14"/>
  <c r="C38" i="14"/>
  <c r="F37" i="14"/>
  <c r="C37" i="14"/>
  <c r="F36" i="14"/>
  <c r="C36" i="14"/>
  <c r="F35" i="14"/>
  <c r="C35" i="14"/>
  <c r="F34" i="14"/>
  <c r="C34" i="14"/>
  <c r="F33" i="14"/>
  <c r="C33" i="14"/>
  <c r="F32" i="14"/>
  <c r="C32" i="14"/>
  <c r="D28" i="14" a="1"/>
  <c r="D28" i="14" s="1"/>
  <c r="D26" i="14"/>
  <c r="H22" i="14"/>
  <c r="G22" i="14"/>
  <c r="F22" i="14"/>
  <c r="E22" i="14"/>
  <c r="C22" i="14"/>
  <c r="H21" i="14"/>
  <c r="G21" i="14"/>
  <c r="F21" i="14"/>
  <c r="E21" i="14"/>
  <c r="C21" i="14"/>
  <c r="H20" i="14"/>
  <c r="G20" i="14"/>
  <c r="F20" i="14"/>
  <c r="E20" i="14"/>
  <c r="C20" i="14"/>
  <c r="H19" i="14"/>
  <c r="G19" i="14"/>
  <c r="F19" i="14"/>
  <c r="E19" i="14"/>
  <c r="C19" i="14"/>
  <c r="H18" i="14"/>
  <c r="G18" i="14"/>
  <c r="F18" i="14"/>
  <c r="E18" i="14"/>
  <c r="C18" i="14"/>
  <c r="H17" i="14"/>
  <c r="G17" i="14"/>
  <c r="F17" i="14"/>
  <c r="E17" i="14"/>
  <c r="C17" i="14"/>
  <c r="H16" i="14"/>
  <c r="G16" i="14"/>
  <c r="F16" i="14"/>
  <c r="E16" i="14"/>
  <c r="C16" i="14"/>
  <c r="H15" i="14"/>
  <c r="G15" i="14"/>
  <c r="F15" i="14"/>
  <c r="E15" i="14"/>
  <c r="C15" i="14"/>
  <c r="H14" i="14"/>
  <c r="G14" i="14"/>
  <c r="F14" i="14"/>
  <c r="E14" i="14"/>
  <c r="C14" i="14"/>
  <c r="H13" i="14"/>
  <c r="G13" i="14"/>
  <c r="F13" i="14"/>
  <c r="E13" i="14"/>
  <c r="C13" i="14"/>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D136" i="3" a="1"/>
  <c r="D136" i="3" s="1"/>
  <c r="D87" i="15" l="1"/>
  <c r="D113" i="14"/>
  <c r="M20" i="14" a="1"/>
  <c r="M20" i="14" s="1"/>
  <c r="C62" i="14" s="1"/>
  <c r="D77" i="14" s="1"/>
  <c r="D78" i="14" s="1"/>
  <c r="D79" i="14" s="1"/>
  <c r="G104" i="14"/>
  <c r="M21" i="14" a="1"/>
  <c r="M21" i="14" s="1"/>
  <c r="C63" i="14" s="1"/>
  <c r="D84" i="14" s="1" a="1"/>
  <c r="D84" i="14" s="1"/>
  <c r="D85" i="14" s="1"/>
  <c r="D104" i="14"/>
  <c r="D95" i="14"/>
  <c r="M23" i="14" a="1"/>
  <c r="M23" i="14" s="1"/>
  <c r="C65" i="14" s="1"/>
  <c r="D93" i="14" s="1" a="1"/>
  <c r="D93" i="14" s="1"/>
  <c r="D94" i="14" s="1"/>
  <c r="G86" i="14"/>
  <c r="M22" i="14" a="1"/>
  <c r="M22" i="14" s="1"/>
  <c r="C64" i="14" s="1"/>
  <c r="G84" i="14" s="1" a="1"/>
  <c r="G84" i="14" s="1"/>
  <c r="G85" i="14" s="1"/>
  <c r="D86" i="14"/>
  <c r="G105" i="15"/>
  <c r="D96" i="15"/>
  <c r="D105" i="15"/>
  <c r="C23" i="14"/>
  <c r="G87" i="15"/>
  <c r="D114" i="15"/>
  <c r="C67" i="15"/>
  <c r="E70" i="15" s="1"/>
  <c r="D102" i="14" a="1"/>
  <c r="D102" i="14" s="1"/>
  <c r="D103" i="14" s="1"/>
  <c r="D111" i="14" a="1"/>
  <c r="D111" i="14" s="1"/>
  <c r="D112" i="14" s="1"/>
  <c r="G102" i="14" a="1"/>
  <c r="G102" i="14" s="1"/>
  <c r="G103" i="14" s="1"/>
  <c r="D28" i="3" a="1"/>
  <c r="D28" i="3" s="1"/>
  <c r="D87" i="14" l="1"/>
  <c r="G105" i="14"/>
  <c r="D114" i="14"/>
  <c r="G87" i="14"/>
  <c r="D121" i="15"/>
  <c r="D123" i="15" s="1"/>
  <c r="D96" i="14"/>
  <c r="D105" i="14"/>
  <c r="C67" i="14"/>
  <c r="E70" i="14" s="1"/>
  <c r="A209" i="17" a="1"/>
  <c r="C238" i="17" a="1"/>
  <c r="C133" i="17" a="1"/>
  <c r="B23" i="17" a="1"/>
  <c r="A165" i="17" a="1"/>
  <c r="C89" i="17" a="1"/>
  <c r="A77" i="17" a="1"/>
  <c r="A132" i="17" a="1"/>
  <c r="A150" i="17" a="1"/>
  <c r="C244" i="17" a="1"/>
  <c r="B81" i="17" a="1"/>
  <c r="B87" i="17" a="1"/>
  <c r="C73" i="17" a="1"/>
  <c r="C187" i="17" a="1"/>
  <c r="C180" i="17" a="1"/>
  <c r="B165" i="17" a="1"/>
  <c r="C249" i="17" a="1"/>
  <c r="B54" i="17" a="1"/>
  <c r="B177" i="17" a="1"/>
  <c r="B59" i="17" a="1"/>
  <c r="A15" i="17" a="1"/>
  <c r="A104" i="17" a="1"/>
  <c r="C143" i="17" a="1"/>
  <c r="B179" i="17" a="1"/>
  <c r="B178" i="17" a="1"/>
  <c r="C103" i="17" a="1"/>
  <c r="A197" i="17" a="1"/>
  <c r="C298" i="17" a="1"/>
  <c r="C110" i="17" a="1"/>
  <c r="A193" i="17" a="1"/>
  <c r="B267" i="17" a="1"/>
  <c r="B252" i="17" a="1"/>
  <c r="A290" i="17" a="1"/>
  <c r="A114" i="17" a="1"/>
  <c r="B128" i="17" a="1"/>
  <c r="B235" i="17" a="1"/>
  <c r="B142" i="17" a="1"/>
  <c r="C46" i="17" a="1"/>
  <c r="C231" i="17" a="1"/>
  <c r="C251" i="17" a="1"/>
  <c r="C274" i="17" a="1"/>
  <c r="B268" i="17" a="1"/>
  <c r="B296" i="17" a="1"/>
  <c r="B137" i="17" a="1"/>
  <c r="C190" i="17" a="1"/>
  <c r="C233" i="17" a="1"/>
  <c r="C48" i="17" a="1"/>
  <c r="C13" i="17" a="1"/>
  <c r="B164" i="17" a="1"/>
  <c r="B208" i="17" a="1"/>
  <c r="A41" i="17" a="1"/>
  <c r="C53" i="17" a="1"/>
  <c r="C162" i="17" a="1"/>
  <c r="A87" i="17" a="1"/>
  <c r="B82" i="17" a="1"/>
  <c r="A288" i="17" a="1"/>
  <c r="B293" i="17" a="1"/>
  <c r="C97" i="17" a="1"/>
  <c r="C193" i="17" a="1"/>
  <c r="C129" i="17" a="1"/>
  <c r="A67" i="17" a="1"/>
  <c r="B75" i="17" a="1"/>
  <c r="B18" i="17" a="1"/>
  <c r="B39" i="17" a="1"/>
  <c r="A175" i="17" a="1"/>
  <c r="C145" i="17" a="1"/>
  <c r="C120" i="17" a="1"/>
  <c r="C245" i="17" a="1"/>
  <c r="A29" i="17" a="1"/>
  <c r="C229" i="17" a="1"/>
  <c r="A19" i="17" a="1"/>
  <c r="A164" i="17" a="1"/>
  <c r="C137" i="17" a="1"/>
  <c r="C10" i="17" a="1"/>
  <c r="B16" i="17" a="1"/>
  <c r="A61" i="17" a="1"/>
  <c r="B79" i="17" a="1"/>
  <c r="A180" i="17" a="1"/>
  <c r="B199" i="17" a="1"/>
  <c r="C230" i="17" a="1"/>
  <c r="B220" i="17" a="1"/>
  <c r="C33" i="17" a="1"/>
  <c r="A227" i="17" a="1"/>
  <c r="C261" i="17" a="1"/>
  <c r="B104" i="17" a="1"/>
  <c r="A96" i="17" a="1"/>
  <c r="B32" i="17" a="1"/>
  <c r="B89" i="17" a="1"/>
  <c r="A194" i="17" a="1"/>
  <c r="C257" i="17" a="1"/>
  <c r="B9" i="17" a="1"/>
  <c r="C159" i="17" a="1"/>
  <c r="A107" i="17" a="1"/>
  <c r="C132" i="17" a="1"/>
  <c r="A215" i="17" a="1"/>
  <c r="C127" i="17" a="1"/>
  <c r="C78" i="17" a="1"/>
  <c r="B174" i="17" a="1"/>
  <c r="C272" i="17" a="1"/>
  <c r="A248" i="17" a="1"/>
  <c r="B159" i="17" a="1"/>
  <c r="B129" i="17" a="1"/>
  <c r="C29" i="17" a="1"/>
  <c r="A12" i="17" a="1"/>
  <c r="B277" i="17" a="1"/>
  <c r="A254" i="17" a="1"/>
  <c r="C82" i="17" a="1"/>
  <c r="B155" i="17" a="1"/>
  <c r="B232" i="17" a="1"/>
  <c r="C50" i="17" a="1"/>
  <c r="A5" i="17" a="1"/>
  <c r="B117" i="17" a="1"/>
  <c r="A294" i="17" a="1"/>
  <c r="B49" i="17" a="1"/>
  <c r="C88" i="17" a="1"/>
  <c r="C84" i="17" a="1"/>
  <c r="B76" i="17" a="1"/>
  <c r="B6" i="17" a="1"/>
  <c r="B62" i="17" a="1"/>
  <c r="A127" i="17" a="1"/>
  <c r="C140" i="17" a="1"/>
  <c r="A79" i="17" a="1"/>
  <c r="C40" i="17" a="1"/>
  <c r="B111" i="17" a="1"/>
  <c r="A47" i="17" a="1"/>
  <c r="C282" i="17" a="1"/>
  <c r="A300" i="17" a="1"/>
  <c r="A228" i="17" a="1"/>
  <c r="A120" i="17" a="1"/>
  <c r="A237" i="17" a="1"/>
  <c r="A17" i="17" a="1"/>
  <c r="B162" i="17" a="1"/>
  <c r="C239" i="17" a="1"/>
  <c r="A239" i="17" a="1"/>
  <c r="C228" i="17" a="1"/>
  <c r="A278" i="17" a="1"/>
  <c r="B114" i="17" a="1"/>
  <c r="C83" i="17" a="1"/>
  <c r="B92" i="17" a="1"/>
  <c r="C199" i="17" a="1"/>
  <c r="B251" i="17" a="1"/>
  <c r="A196" i="17" a="1"/>
  <c r="C248" i="17" a="1"/>
  <c r="C266" i="17" a="1"/>
  <c r="B248" i="17" a="1"/>
  <c r="C301" i="17" a="1"/>
  <c r="A51" i="17" a="1"/>
  <c r="A117" i="17" a="1"/>
  <c r="C51" i="17" a="1"/>
  <c r="C32" i="17" a="1"/>
  <c r="B70" i="17" a="1"/>
  <c r="B243" i="17" a="1"/>
  <c r="A187" i="17" a="1"/>
  <c r="A235" i="17" a="1"/>
  <c r="B250" i="17" a="1"/>
  <c r="C269" i="17" a="1"/>
  <c r="A32" i="17" a="1"/>
  <c r="A272" i="17" a="1"/>
  <c r="B42" i="17" a="1"/>
  <c r="B53" i="17" a="1"/>
  <c r="B297" i="17" a="1"/>
  <c r="A50" i="17" a="1"/>
  <c r="B113" i="17" a="1"/>
  <c r="A52" i="17" a="1"/>
  <c r="C189" i="17" a="1"/>
  <c r="C219" i="17" a="1"/>
  <c r="C293" i="17" a="1"/>
  <c r="A211" i="17" a="1"/>
  <c r="B131" i="17" a="1"/>
  <c r="B83" i="17" a="1"/>
  <c r="B71" i="17" a="1"/>
  <c r="A280" i="17" a="1"/>
  <c r="A155" i="17" a="1"/>
  <c r="A4" i="17" a="1"/>
  <c r="B43" i="17" a="1"/>
  <c r="A63" i="17" a="1"/>
  <c r="A177" i="17" a="1"/>
  <c r="B234" i="17" a="1"/>
  <c r="C265" i="17" a="1"/>
  <c r="B124" i="17" a="1"/>
  <c r="B230" i="17" a="1"/>
  <c r="C200" i="17" a="1"/>
  <c r="C94" i="17" a="1"/>
  <c r="B223" i="17" a="1"/>
  <c r="C155" i="17" a="1"/>
  <c r="C243" i="17" a="1"/>
  <c r="C25" i="17" a="1"/>
  <c r="B168" i="17" a="1"/>
  <c r="C156" i="17" a="1"/>
  <c r="B295" i="17" a="1"/>
  <c r="B156" i="17" a="1"/>
  <c r="C131" i="17" a="1"/>
  <c r="C26" i="17" a="1"/>
  <c r="A257" i="17" a="1"/>
  <c r="B126" i="17" a="1"/>
  <c r="C175" i="17" a="1"/>
  <c r="C114" i="17" a="1"/>
  <c r="C297" i="17" a="1"/>
  <c r="C281" i="17" a="1"/>
  <c r="B225" i="17" a="1"/>
  <c r="B121" i="17" a="1"/>
  <c r="B94" i="17" a="1"/>
  <c r="C174" i="17" a="1"/>
  <c r="C36" i="17" a="1"/>
  <c r="C188" i="17" a="1"/>
  <c r="A158" i="17" a="1"/>
  <c r="B22" i="17" a="1"/>
  <c r="C108" i="17" a="1"/>
  <c r="A94" i="17" a="1"/>
  <c r="B264" i="17" a="1"/>
  <c r="B226" i="17" a="1"/>
  <c r="B290" i="17" a="1"/>
  <c r="B282" i="17" a="1"/>
  <c r="C234" i="17" a="1"/>
  <c r="B80" i="17" a="1"/>
  <c r="B261" i="17" a="1"/>
  <c r="A178" i="17" a="1"/>
  <c r="B77" i="17" a="1"/>
  <c r="C224" i="17" a="1"/>
  <c r="B141" i="17" a="1"/>
  <c r="B19" i="17" a="1"/>
  <c r="A26" i="17" a="1"/>
  <c r="B294" i="17" a="1"/>
  <c r="A282" i="17" a="1"/>
  <c r="C247" i="17" a="1"/>
  <c r="C157" i="17" a="1"/>
  <c r="B152" i="17" a="1"/>
  <c r="A40" i="17" a="1"/>
  <c r="C17" i="17" a="1"/>
  <c r="C201" i="17" a="1"/>
  <c r="A118" i="17" a="1"/>
  <c r="B287" i="17" a="1"/>
  <c r="A154" i="17" a="1"/>
  <c r="B271" i="17" a="1"/>
  <c r="C264" i="17" a="1"/>
  <c r="A250" i="17" a="1"/>
  <c r="C149" i="17" a="1"/>
  <c r="B197" i="17" a="1"/>
  <c r="A8" i="17" a="1"/>
  <c r="A137" i="17" a="1"/>
  <c r="B242" i="17" a="1"/>
  <c r="A216" i="17" a="1"/>
  <c r="C68" i="17" a="1"/>
  <c r="B274" i="17" a="1"/>
  <c r="B169" i="17" a="1"/>
  <c r="A106" i="17" a="1"/>
  <c r="A18" i="17" a="1"/>
  <c r="A273" i="17" a="1"/>
  <c r="A262" i="17" a="1"/>
  <c r="C153" i="17" a="1"/>
  <c r="A82" i="17" a="1"/>
  <c r="C37" i="17" a="1"/>
  <c r="A297" i="17" a="1"/>
  <c r="B285" i="17" a="1"/>
  <c r="B181" i="17" a="1"/>
  <c r="B5" i="17" a="1"/>
  <c r="C107" i="17" a="1"/>
  <c r="A62" i="17" a="1"/>
  <c r="A246" i="17" a="1"/>
  <c r="C121" i="17" a="1"/>
  <c r="C138" i="17" a="1"/>
  <c r="A185" i="17" a="1"/>
  <c r="C71" i="17" a="1"/>
  <c r="A126" i="17" a="1"/>
  <c r="C223" i="17" a="1"/>
  <c r="C146" i="17" a="1"/>
  <c r="B135" i="17" a="1"/>
  <c r="B133" i="17" a="1"/>
  <c r="A231" i="17" a="1"/>
  <c r="B2" i="17" a="1"/>
  <c r="C295" i="17" a="1"/>
  <c r="C273" i="17" a="1"/>
  <c r="A265" i="17" a="1"/>
  <c r="C21" i="17" a="1"/>
  <c r="A166" i="17" a="1"/>
  <c r="C65" i="17" a="1"/>
  <c r="C47" i="17" a="1"/>
  <c r="C227" i="17" a="1"/>
  <c r="B239" i="17" a="1"/>
  <c r="A263" i="17" a="1"/>
  <c r="C60" i="17" a="1"/>
  <c r="A146" i="17" a="1"/>
  <c r="A296" i="17" a="1"/>
  <c r="A208" i="17" a="1"/>
  <c r="C241" i="17" a="1"/>
  <c r="A16" i="17" a="1"/>
  <c r="B109" i="17" a="1"/>
  <c r="C11" i="17" a="1"/>
  <c r="A57" i="17" a="1"/>
  <c r="C100" i="17" a="1"/>
  <c r="C2" i="17" a="1"/>
  <c r="B194" i="17" a="1"/>
  <c r="C119" i="17" a="1"/>
  <c r="C130" i="17" a="1"/>
  <c r="C49" i="17" a="1"/>
  <c r="A138" i="17" a="1"/>
  <c r="B257" i="17" a="1"/>
  <c r="B112" i="17" a="1"/>
  <c r="C168" i="17" a="1"/>
  <c r="A236" i="17" a="1"/>
  <c r="C161" i="17" a="1"/>
  <c r="A160" i="17" a="1"/>
  <c r="C69" i="17" a="1"/>
  <c r="C185" i="17" a="1"/>
  <c r="A140" i="17" a="1"/>
  <c r="B100" i="17" a="1"/>
  <c r="A221" i="17" a="1"/>
  <c r="B84" i="17" a="1"/>
  <c r="B154" i="17" a="1"/>
  <c r="B298" i="17" a="1"/>
  <c r="B196" i="17" a="1"/>
  <c r="B171" i="17" a="1"/>
  <c r="C250" i="17" a="1"/>
  <c r="A100" i="17" a="1"/>
  <c r="A108" i="17" a="1"/>
  <c r="C237" i="17" a="1"/>
  <c r="B203" i="17" a="1"/>
  <c r="B300" i="17" a="1"/>
  <c r="B148" i="17" a="1"/>
  <c r="B78" i="17" a="1"/>
  <c r="A298" i="17" a="1"/>
  <c r="B90" i="17" a="1"/>
  <c r="C182" i="17" a="1"/>
  <c r="A190" i="17" a="1"/>
  <c r="C67" i="17" a="1"/>
  <c r="B106" i="17" a="1"/>
  <c r="C278" i="17" a="1"/>
  <c r="B189" i="17" a="1"/>
  <c r="A119" i="17" a="1"/>
  <c r="A200" i="17" a="1"/>
  <c r="A43" i="17" a="1"/>
  <c r="C211" i="17" a="1"/>
  <c r="C12" i="17" a="1"/>
  <c r="A136" i="17" a="1"/>
  <c r="C8" i="17" a="1"/>
  <c r="C19" i="17" a="1"/>
  <c r="A68" i="17" a="1"/>
  <c r="A186" i="17" a="1"/>
  <c r="B210" i="17" a="1"/>
  <c r="C267" i="17" a="1"/>
  <c r="C55" i="17" a="1"/>
  <c r="C6" i="17" a="1"/>
  <c r="A21" i="17" a="1"/>
  <c r="B86" i="17" a="1"/>
  <c r="C270" i="17" a="1"/>
  <c r="B166" i="17" a="1"/>
  <c r="C167" i="17" a="1"/>
  <c r="C212" i="17" a="1"/>
  <c r="B30" i="17" a="1"/>
  <c r="A192" i="17" a="1"/>
  <c r="C31" i="17" a="1"/>
  <c r="C38" i="17" a="1"/>
  <c r="A133" i="17" a="1"/>
  <c r="A156" i="17" a="1"/>
  <c r="C220" i="17" a="1"/>
  <c r="C115" i="17" a="1"/>
  <c r="B56" i="17" a="1"/>
  <c r="B284" i="17" a="1"/>
  <c r="C61" i="17" a="1"/>
  <c r="C287" i="17" a="1"/>
  <c r="A121" i="17" a="1"/>
  <c r="A230" i="17" a="1"/>
  <c r="C258" i="17" a="1"/>
  <c r="B127" i="17" a="1"/>
  <c r="B33" i="17" a="1"/>
  <c r="A243" i="17" a="1"/>
  <c r="B275" i="17" a="1"/>
  <c r="B67" i="17" a="1"/>
  <c r="B24" i="17" a="1"/>
  <c r="A48" i="17" a="1"/>
  <c r="A145" i="17" a="1"/>
  <c r="C169" i="17" a="1"/>
  <c r="B58" i="17" a="1"/>
  <c r="B27" i="17" a="1"/>
  <c r="A212" i="17" a="1"/>
  <c r="A141" i="17" a="1"/>
  <c r="B8" i="17" a="1"/>
  <c r="C64" i="17" a="1"/>
  <c r="B73" i="17" a="1"/>
  <c r="B278" i="17" a="1"/>
  <c r="C72" i="17" a="1"/>
  <c r="A226" i="17" a="1"/>
  <c r="A249" i="17" a="1"/>
  <c r="B184" i="17" a="1"/>
  <c r="A99" i="17" a="1"/>
  <c r="B118" i="17" a="1"/>
  <c r="A285" i="17" a="1"/>
  <c r="B132" i="17" a="1"/>
  <c r="C294" i="17" a="1"/>
  <c r="A30" i="17" a="1"/>
  <c r="B249" i="17" a="1"/>
  <c r="B13" i="17" a="1"/>
  <c r="B41" i="17" a="1"/>
  <c r="C236" i="17" a="1"/>
  <c r="A98" i="17" a="1"/>
  <c r="A134" i="17" a="1"/>
  <c r="B50" i="17" a="1"/>
  <c r="B198" i="17" a="1"/>
  <c r="A157" i="17" a="1"/>
  <c r="C106" i="17" a="1"/>
  <c r="A3" i="17" a="1"/>
  <c r="C214" i="17" a="1"/>
  <c r="A173" i="17" a="1"/>
  <c r="B20" i="17" a="1"/>
  <c r="A229" i="17" a="1"/>
  <c r="B289" i="17" a="1"/>
  <c r="B292" i="17" a="1"/>
  <c r="B253" i="17" a="1"/>
  <c r="A232" i="17" a="1"/>
  <c r="B173" i="17" a="1"/>
  <c r="C28" i="17" a="1"/>
  <c r="A102" i="17" a="1"/>
  <c r="A271" i="17" a="1"/>
  <c r="A183" i="17" a="1"/>
  <c r="B244" i="17" a="1"/>
  <c r="B51" i="17" a="1"/>
  <c r="B96" i="17" a="1"/>
  <c r="A206" i="17" a="1"/>
  <c r="B55" i="17" a="1"/>
  <c r="A123" i="17" a="1"/>
  <c r="C27" i="17" a="1"/>
  <c r="C259" i="17" a="1"/>
  <c r="A195" i="17" a="1"/>
  <c r="B47" i="17" a="1"/>
  <c r="A152" i="17" a="1"/>
  <c r="C15" i="17" a="1"/>
  <c r="C262" i="17" a="1"/>
  <c r="A270" i="17" a="1"/>
  <c r="A49" i="17" a="1"/>
  <c r="B140" i="17" a="1"/>
  <c r="C179" i="17" a="1"/>
  <c r="C74" i="17" a="1"/>
  <c r="B291" i="17" a="1"/>
  <c r="A277" i="17" a="1"/>
  <c r="A38" i="17" a="1"/>
  <c r="A151" i="17" a="1"/>
  <c r="B288" i="17" a="1"/>
  <c r="C144" i="17" a="1"/>
  <c r="B161" i="17" a="1"/>
  <c r="B119" i="17" a="1"/>
  <c r="B276" i="17" a="1"/>
  <c r="C196" i="17" a="1"/>
  <c r="C111" i="17" a="1"/>
  <c r="B207" i="17" a="1"/>
  <c r="B263" i="17" a="1"/>
  <c r="C202" i="17" a="1"/>
  <c r="A122" i="17" a="1"/>
  <c r="C225" i="17" a="1"/>
  <c r="C291" i="17" a="1"/>
  <c r="A20" i="17" a="1"/>
  <c r="B241" i="17" a="1"/>
  <c r="B228" i="17" a="1"/>
  <c r="B227" i="17" a="1"/>
  <c r="C34" i="17" a="1"/>
  <c r="A268" i="17" a="1"/>
  <c r="B254" i="17" a="1"/>
  <c r="C221" i="17" a="1"/>
  <c r="A291" i="17" a="1"/>
  <c r="C16" i="17" a="1"/>
  <c r="A129" i="17" a="1"/>
  <c r="C39" i="17" a="1"/>
  <c r="C207" i="17" a="1"/>
  <c r="B98" i="17" a="1"/>
  <c r="C213" i="17" a="1"/>
  <c r="B108" i="17" a="1"/>
  <c r="B246" i="17" a="1"/>
  <c r="B12" i="17" a="1"/>
  <c r="A267" i="17" a="1"/>
  <c r="A264" i="17" a="1"/>
  <c r="B167" i="17" a="1"/>
  <c r="B34" i="17" a="1"/>
  <c r="A78" i="17" a="1"/>
  <c r="A220" i="17" a="1"/>
  <c r="A293" i="17" a="1"/>
  <c r="B68" i="17" a="1"/>
  <c r="A46" i="17" a="1"/>
  <c r="A222" i="17" a="1"/>
  <c r="A42" i="17" a="1"/>
  <c r="C20" i="17" a="1"/>
  <c r="B192" i="17" a="1"/>
  <c r="C79" i="17" a="1"/>
  <c r="A174" i="17" a="1"/>
  <c r="C59" i="17" a="1"/>
  <c r="B150" i="17" a="1"/>
  <c r="B190" i="17" a="1"/>
  <c r="B146" i="17" a="1"/>
  <c r="C85" i="17" a="1"/>
  <c r="B61" i="17" a="1"/>
  <c r="A189" i="17" a="1"/>
  <c r="B37" i="17" a="1"/>
  <c r="A103" i="17" a="1"/>
  <c r="C218" i="17" a="1"/>
  <c r="A93" i="17" a="1"/>
  <c r="C242" i="17" a="1"/>
  <c r="C75" i="17" a="1"/>
  <c r="C35" i="17" a="1"/>
  <c r="B272" i="17" a="1"/>
  <c r="A91" i="17" a="1"/>
  <c r="A13" i="17" a="1"/>
  <c r="C30" i="17" a="1"/>
  <c r="A203" i="17" a="1"/>
  <c r="C90" i="17" a="1"/>
  <c r="A172" i="17" a="1"/>
  <c r="A92" i="17" a="1"/>
  <c r="A69" i="17" a="1"/>
  <c r="A279" i="17" a="1"/>
  <c r="C158" i="17" a="1"/>
  <c r="A28" i="17" a="1"/>
  <c r="B301" i="17" a="1"/>
  <c r="C95" i="17" a="1"/>
  <c r="A86" i="17" a="1"/>
  <c r="A84" i="17" a="1"/>
  <c r="A238" i="17" a="1"/>
  <c r="B229" i="17" a="1"/>
  <c r="C203" i="17" a="1"/>
  <c r="B163" i="17" a="1"/>
  <c r="C128" i="17" a="1"/>
  <c r="B46" i="17" a="1"/>
  <c r="C296" i="17" a="1"/>
  <c r="B74" i="17" a="1"/>
  <c r="A253" i="17" a="1"/>
  <c r="B186" i="17" a="1"/>
  <c r="A240" i="17" a="1"/>
  <c r="A143" i="17" a="1"/>
  <c r="C154" i="17" a="1"/>
  <c r="B170" i="17" a="1"/>
  <c r="A125" i="17" a="1"/>
  <c r="B130" i="17" a="1"/>
  <c r="C99" i="17" a="1"/>
  <c r="A214" i="17" a="1"/>
  <c r="A283" i="17" a="1"/>
  <c r="A163" i="17" a="1"/>
  <c r="C284" i="17" a="1"/>
  <c r="C136" i="17" a="1"/>
  <c r="C216" i="17" a="1"/>
  <c r="A299" i="17" a="1"/>
  <c r="A147" i="17" a="1"/>
  <c r="B160" i="17" a="1"/>
  <c r="C77" i="17" a="1"/>
  <c r="B65" i="17" a="1"/>
  <c r="C101" i="17" a="1"/>
  <c r="B101" i="17" a="1"/>
  <c r="B258" i="17" a="1"/>
  <c r="C275" i="17" a="1"/>
  <c r="B3" i="17" a="1"/>
  <c r="A167" i="17" a="1"/>
  <c r="A33" i="17" a="1"/>
  <c r="C232" i="17" a="1"/>
  <c r="B216" i="17" a="1"/>
  <c r="C160" i="17" a="1"/>
  <c r="B201" i="17" a="1"/>
  <c r="C222" i="17" a="1"/>
  <c r="C210" i="17" a="1"/>
  <c r="A161" i="17" a="1"/>
  <c r="B245" i="17" a="1"/>
  <c r="B209" i="17" a="1"/>
  <c r="C24" i="17" a="1"/>
  <c r="A256" i="17" a="1"/>
  <c r="B151" i="17" a="1"/>
  <c r="B231" i="17" a="1"/>
  <c r="A112" i="17" a="1"/>
  <c r="B180" i="17" a="1"/>
  <c r="C98" i="17" a="1"/>
  <c r="C204" i="17" a="1"/>
  <c r="A292" i="17" a="1"/>
  <c r="C181" i="17" a="1"/>
  <c r="A31" i="17" a="1"/>
  <c r="C4" i="17" a="1"/>
  <c r="A179" i="17" a="1"/>
  <c r="A59" i="17" a="1"/>
  <c r="A9" i="17" a="1"/>
  <c r="C96" i="17" a="1"/>
  <c r="B214" i="17" a="1"/>
  <c r="C280" i="17" a="1"/>
  <c r="A128" i="17" a="1"/>
  <c r="A35" i="17" a="1"/>
  <c r="A204" i="17" a="1"/>
  <c r="C80" i="17" a="1"/>
  <c r="A81" i="17" a="1"/>
  <c r="A301" i="17" a="1"/>
  <c r="B107" i="17" a="1"/>
  <c r="C81" i="17" a="1"/>
  <c r="B145" i="17" a="1"/>
  <c r="A71" i="17" a="1"/>
  <c r="A75" i="17" a="1"/>
  <c r="A210" i="17" a="1"/>
  <c r="B31" i="17" a="1"/>
  <c r="B125" i="17" a="1"/>
  <c r="B29" i="17" a="1"/>
  <c r="B188" i="17" a="1"/>
  <c r="C102" i="17" a="1"/>
  <c r="A191" i="17" a="1"/>
  <c r="C194" i="17" a="1"/>
  <c r="A153" i="17" a="1"/>
  <c r="C147" i="17" a="1"/>
  <c r="A252" i="17" a="1"/>
  <c r="C148" i="17" a="1"/>
  <c r="A36" i="17" a="1"/>
  <c r="A88" i="17" a="1"/>
  <c r="A66" i="17" a="1"/>
  <c r="A53" i="17" a="1"/>
  <c r="A90" i="17" a="1"/>
  <c r="B172" i="17" a="1"/>
  <c r="B175" i="17" a="1"/>
  <c r="C43" i="17" a="1"/>
  <c r="C44" i="17" a="1"/>
  <c r="B262" i="17" a="1"/>
  <c r="B217" i="17" a="1"/>
  <c r="C206" i="17" a="1"/>
  <c r="A169" i="17" a="1"/>
  <c r="B204" i="17" a="1"/>
  <c r="B221" i="17" a="1"/>
  <c r="B45" i="17" a="1"/>
  <c r="B157" i="17" a="1"/>
  <c r="B213" i="17" a="1"/>
  <c r="B69" i="17" a="1"/>
  <c r="B281" i="17" a="1"/>
  <c r="A281" i="17" a="1"/>
  <c r="C23" i="17" a="1"/>
  <c r="B279" i="17" a="1"/>
  <c r="C86" i="17" a="1"/>
  <c r="C164" i="17" a="1"/>
  <c r="B138" i="17" a="1"/>
  <c r="B26" i="17" a="1"/>
  <c r="A184" i="17" a="1"/>
  <c r="B215" i="17" a="1"/>
  <c r="A54" i="17" a="1"/>
  <c r="C283" i="17" a="1"/>
  <c r="B105" i="17" a="1"/>
  <c r="B63" i="17" a="1"/>
  <c r="B60" i="17" a="1"/>
  <c r="A135" i="17" a="1"/>
  <c r="C56" i="17" a="1"/>
  <c r="C123" i="17" a="1"/>
  <c r="A14" i="17" a="1"/>
  <c r="B202" i="17" a="1"/>
  <c r="A201" i="17" a="1"/>
  <c r="A258" i="17" a="1"/>
  <c r="B255" i="17" a="1"/>
  <c r="C290" i="17" a="1"/>
  <c r="B158" i="17" a="1"/>
  <c r="C54" i="17" a="1"/>
  <c r="A89" i="17" a="1"/>
  <c r="C109" i="17" a="1"/>
  <c r="C226" i="17" a="1"/>
  <c r="B25" i="17" a="1"/>
  <c r="B123" i="17" a="1"/>
  <c r="C176" i="17" a="1"/>
  <c r="A142" i="17" a="1"/>
  <c r="C186" i="17" a="1"/>
  <c r="C215" i="17" a="1"/>
  <c r="C279" i="17" a="1"/>
  <c r="C41" i="17" a="1"/>
  <c r="B99" i="17" a="1"/>
  <c r="C151" i="17" a="1"/>
  <c r="B270" i="17" a="1"/>
  <c r="A22" i="17" a="1"/>
  <c r="B149" i="17" a="1"/>
  <c r="A176" i="17" a="1"/>
  <c r="C271" i="17" a="1"/>
  <c r="A73" i="17" a="1"/>
  <c r="C14" i="17" a="1"/>
  <c r="C62" i="17" a="1"/>
  <c r="B219" i="17" a="1"/>
  <c r="B256" i="17" a="1"/>
  <c r="B48" i="17" a="1"/>
  <c r="A295" i="17" a="1"/>
  <c r="B247" i="17" a="1"/>
  <c r="C139" i="17" a="1"/>
  <c r="A25" i="17" a="1"/>
  <c r="A218" i="17" a="1"/>
  <c r="B187" i="17" a="1"/>
  <c r="B280" i="17" a="1"/>
  <c r="A85" i="17" a="1"/>
  <c r="A217" i="17" a="1"/>
  <c r="C276" i="17" a="1"/>
  <c r="C105" i="17" a="1"/>
  <c r="B91" i="17" a="1"/>
  <c r="A159" i="17" a="1"/>
  <c r="A27" i="17" a="1"/>
  <c r="B17" i="17" a="1"/>
  <c r="C177" i="17" a="1"/>
  <c r="A11" i="17" a="1"/>
  <c r="C58" i="17" a="1"/>
  <c r="A251" i="17" a="1"/>
  <c r="B15" i="17" a="1"/>
  <c r="C289" i="17" a="1"/>
  <c r="C63" i="17" a="1"/>
  <c r="A223" i="17" a="1"/>
  <c r="C113" i="17" a="1"/>
  <c r="C57" i="17" a="1"/>
  <c r="B206" i="17" a="1"/>
  <c r="A124" i="17" a="1"/>
  <c r="B97" i="17" a="1"/>
  <c r="A275" i="17" a="1"/>
  <c r="A64" i="17" a="1"/>
  <c r="B283" i="17" a="1"/>
  <c r="B269" i="17" a="1"/>
  <c r="A111" i="17" a="1"/>
  <c r="C104" i="17" a="1"/>
  <c r="A2" i="17" a="1"/>
  <c r="B218" i="17" a="1"/>
  <c r="A115" i="17" a="1"/>
  <c r="A55" i="17" a="1"/>
  <c r="C299" i="17" a="1"/>
  <c r="B205" i="17" a="1"/>
  <c r="C134" i="17" a="1"/>
  <c r="A101" i="17" a="1"/>
  <c r="B299" i="17" a="1"/>
  <c r="A269" i="17" a="1"/>
  <c r="C166" i="17" a="1"/>
  <c r="B183" i="17" a="1"/>
  <c r="C300" i="17" a="1"/>
  <c r="B52" i="17" a="1"/>
  <c r="A202" i="17" a="1"/>
  <c r="C256" i="17" a="1"/>
  <c r="C7" i="17" a="1"/>
  <c r="A74" i="17" a="1"/>
  <c r="C22" i="17" a="1"/>
  <c r="A162" i="17" a="1"/>
  <c r="C255" i="17" a="1"/>
  <c r="C141" i="17" a="1"/>
  <c r="C45" i="17" a="1"/>
  <c r="A233" i="17" a="1"/>
  <c r="B200" i="17" a="1"/>
  <c r="B237" i="17" a="1"/>
  <c r="A224" i="17" a="1"/>
  <c r="A259" i="17" a="1"/>
  <c r="C122" i="17" a="1"/>
  <c r="B153" i="17" a="1"/>
  <c r="A247" i="17" a="1"/>
  <c r="A130" i="17" a="1"/>
  <c r="B191" i="17" a="1"/>
  <c r="B122" i="17" a="1"/>
  <c r="B4" i="17" a="1"/>
  <c r="A45" i="17" a="1"/>
  <c r="B134" i="17" a="1"/>
  <c r="B212" i="17" a="1"/>
  <c r="B102" i="17" a="1"/>
  <c r="C268" i="17" a="1"/>
  <c r="A37" i="17" a="1"/>
  <c r="A116" i="17" a="1"/>
  <c r="B238" i="17" a="1"/>
  <c r="B185" i="17" a="1"/>
  <c r="C112" i="17" a="1"/>
  <c r="B273" i="17" a="1"/>
  <c r="B95" i="17" a="1"/>
  <c r="C240" i="17" a="1"/>
  <c r="C70" i="17" a="1"/>
  <c r="A255" i="17" a="1"/>
  <c r="B7" i="17" a="1"/>
  <c r="C5" i="17" a="1"/>
  <c r="A241" i="17" a="1"/>
  <c r="B66" i="17" a="1"/>
  <c r="C260" i="17" a="1"/>
  <c r="A34" i="17" a="1"/>
  <c r="C9" i="17" a="1"/>
  <c r="C195" i="17" a="1"/>
  <c r="C66" i="17" a="1"/>
  <c r="A284" i="17" a="1"/>
  <c r="B38" i="17" a="1"/>
  <c r="B176" i="17" a="1"/>
  <c r="B14" i="17" a="1"/>
  <c r="A70" i="17" a="1"/>
  <c r="B211" i="17" a="1"/>
  <c r="B28" i="17" a="1"/>
  <c r="C52" i="17" a="1"/>
  <c r="C142" i="17" a="1"/>
  <c r="C125" i="17" a="1"/>
  <c r="C263" i="17" a="1"/>
  <c r="B120" i="17" a="1"/>
  <c r="A131" i="17" a="1"/>
  <c r="B72" i="17" a="1"/>
  <c r="A205" i="17" a="1"/>
  <c r="C124" i="17" a="1"/>
  <c r="B10" i="17" a="1"/>
  <c r="A286" i="17" a="1"/>
  <c r="A219" i="17" a="1"/>
  <c r="C277" i="17" a="1"/>
  <c r="A266" i="17" a="1"/>
  <c r="C178" i="17" a="1"/>
  <c r="C152" i="17" a="1"/>
  <c r="C117" i="17" a="1"/>
  <c r="B236" i="17" a="1"/>
  <c r="A261" i="17" a="1"/>
  <c r="C170" i="17" a="1"/>
  <c r="B193" i="17" a="1"/>
  <c r="C288" i="17" a="1"/>
  <c r="C205" i="17" a="1"/>
  <c r="A188" i="17" a="1"/>
  <c r="B40" i="17" a="1"/>
  <c r="B136" i="17" a="1"/>
  <c r="B286" i="17" a="1"/>
  <c r="A39" i="17" a="1"/>
  <c r="C91" i="17" a="1"/>
  <c r="C246" i="17" a="1"/>
  <c r="B260" i="17" a="1"/>
  <c r="B115" i="17" a="1"/>
  <c r="A109" i="17" a="1"/>
  <c r="C150" i="17" a="1"/>
  <c r="C208" i="17" a="1"/>
  <c r="C18" i="17" a="1"/>
  <c r="C135" i="17" a="1"/>
  <c r="B259" i="17" a="1"/>
  <c r="C183" i="17" a="1"/>
  <c r="A24" i="17" a="1"/>
  <c r="A198" i="17" a="1"/>
  <c r="A44" i="17" a="1"/>
  <c r="A168" i="17" a="1"/>
  <c r="B240" i="17" a="1"/>
  <c r="B222" i="17" a="1"/>
  <c r="C171" i="17" a="1"/>
  <c r="C126" i="17" a="1"/>
  <c r="B233" i="17" a="1"/>
  <c r="B110" i="17" a="1"/>
  <c r="A144" i="17" a="1"/>
  <c r="B57" i="17" a="1"/>
  <c r="B36" i="17" a="1"/>
  <c r="C93" i="17" a="1"/>
  <c r="C198" i="17" a="1"/>
  <c r="A6" i="17" a="1"/>
  <c r="B35" i="17" a="1"/>
  <c r="A171" i="17" a="1"/>
  <c r="A80" i="17" a="1"/>
  <c r="A207" i="17" a="1"/>
  <c r="A213" i="17" a="1"/>
  <c r="B266" i="17" a="1"/>
  <c r="A199" i="17" a="1"/>
  <c r="A56" i="17" a="1"/>
  <c r="A65" i="17" a="1"/>
  <c r="A149" i="17" a="1"/>
  <c r="A110" i="17" a="1"/>
  <c r="C217" i="17" a="1"/>
  <c r="C197" i="17" a="1"/>
  <c r="B21" i="17" a="1"/>
  <c r="C165" i="17" a="1"/>
  <c r="A245" i="17" a="1"/>
  <c r="A58" i="17" a="1"/>
  <c r="B103" i="17" a="1"/>
  <c r="A287" i="17" a="1"/>
  <c r="A97" i="17" a="1"/>
  <c r="A83" i="17" a="1"/>
  <c r="B116" i="17" a="1"/>
  <c r="A244" i="17" a="1"/>
  <c r="B224" i="17" a="1"/>
  <c r="C92" i="17" a="1"/>
  <c r="C173" i="17" a="1"/>
  <c r="C118" i="17" a="1"/>
  <c r="C253" i="17" a="1"/>
  <c r="C163" i="17" a="1"/>
  <c r="A95" i="17" a="1"/>
  <c r="C254" i="17" a="1"/>
  <c r="B144" i="17" a="1"/>
  <c r="C191" i="17" a="1"/>
  <c r="B265" i="17" a="1"/>
  <c r="C172" i="17" a="1"/>
  <c r="C87" i="17" a="1"/>
  <c r="A225" i="17" a="1"/>
  <c r="B143" i="17" a="1"/>
  <c r="B64" i="17" a="1"/>
  <c r="A182" i="17" a="1"/>
  <c r="A76" i="17" a="1"/>
  <c r="B93" i="17" a="1"/>
  <c r="B11" i="17" a="1"/>
  <c r="C286" i="17" a="1"/>
  <c r="A7" i="17" a="1"/>
  <c r="B85" i="17" a="1"/>
  <c r="A113" i="17" a="1"/>
  <c r="A260" i="17" a="1"/>
  <c r="A105" i="17" a="1"/>
  <c r="B195" i="17" a="1"/>
  <c r="A23" i="17" a="1"/>
  <c r="C192" i="17" a="1"/>
  <c r="A72" i="17" a="1"/>
  <c r="A274" i="17" a="1"/>
  <c r="A181" i="17" a="1"/>
  <c r="A276" i="17" a="1"/>
  <c r="A234" i="17" a="1"/>
  <c r="C76" i="17" a="1"/>
  <c r="A148" i="17" a="1"/>
  <c r="C235" i="17" a="1"/>
  <c r="B147" i="17" a="1"/>
  <c r="B88" i="17" a="1"/>
  <c r="C209" i="17" a="1"/>
  <c r="A60" i="17" a="1"/>
  <c r="A242" i="17" a="1"/>
  <c r="C3" i="17" a="1"/>
  <c r="B44" i="17" a="1"/>
  <c r="C252" i="17" a="1"/>
  <c r="A10" i="17" a="1"/>
  <c r="A289" i="17" a="1"/>
  <c r="C42" i="17" a="1"/>
  <c r="B182" i="17" a="1"/>
  <c r="C116" i="17" a="1"/>
  <c r="A170" i="17" a="1"/>
  <c r="A139" i="17" a="1"/>
  <c r="C292" i="17" a="1"/>
  <c r="C184" i="17" a="1"/>
  <c r="C285" i="17" a="1"/>
  <c r="B139" i="17" a="1"/>
  <c r="B139" i="17" l="1"/>
  <c r="C285" i="17"/>
  <c r="C184" i="17"/>
  <c r="C292" i="17"/>
  <c r="A139" i="17"/>
  <c r="A170" i="17"/>
  <c r="C116" i="17"/>
  <c r="B182" i="17"/>
  <c r="C42" i="17"/>
  <c r="A289" i="17"/>
  <c r="A10" i="17"/>
  <c r="C252" i="17"/>
  <c r="B44" i="17"/>
  <c r="C3" i="17"/>
  <c r="A242" i="17"/>
  <c r="A60" i="17"/>
  <c r="C209" i="17"/>
  <c r="B88" i="17"/>
  <c r="B147" i="17"/>
  <c r="C235" i="17"/>
  <c r="A148" i="17"/>
  <c r="C76" i="17"/>
  <c r="A234" i="17"/>
  <c r="A276" i="17"/>
  <c r="A181" i="17"/>
  <c r="A274" i="17"/>
  <c r="A72" i="17"/>
  <c r="C192" i="17"/>
  <c r="A23" i="17"/>
  <c r="B195" i="17"/>
  <c r="A105" i="17"/>
  <c r="A260" i="17"/>
  <c r="A113" i="17"/>
  <c r="B85" i="17"/>
  <c r="A7" i="17"/>
  <c r="C286" i="17"/>
  <c r="B11" i="17"/>
  <c r="B93" i="17"/>
  <c r="A76" i="17"/>
  <c r="A182" i="17"/>
  <c r="B64" i="17"/>
  <c r="B143" i="17"/>
  <c r="A225" i="17"/>
  <c r="C87" i="17"/>
  <c r="C172" i="17"/>
  <c r="B265" i="17"/>
  <c r="C191" i="17"/>
  <c r="B144" i="17"/>
  <c r="C254" i="17"/>
  <c r="A95" i="17"/>
  <c r="C163" i="17"/>
  <c r="C253" i="17"/>
  <c r="C118" i="17"/>
  <c r="C173" i="17"/>
  <c r="C92" i="17"/>
  <c r="B224" i="17"/>
  <c r="A244" i="17"/>
  <c r="B116" i="17"/>
  <c r="A83" i="17"/>
  <c r="A97" i="17"/>
  <c r="A287" i="17"/>
  <c r="B103" i="17"/>
  <c r="A58" i="17"/>
  <c r="A245" i="17"/>
  <c r="C165" i="17"/>
  <c r="B21" i="17"/>
  <c r="C197" i="17"/>
  <c r="C217" i="17"/>
  <c r="A110" i="17"/>
  <c r="A149" i="17"/>
  <c r="A65" i="17"/>
  <c r="A56" i="17"/>
  <c r="A199" i="17"/>
  <c r="B266" i="17"/>
  <c r="A213" i="17"/>
  <c r="A207" i="17"/>
  <c r="A80" i="17"/>
  <c r="A171" i="17"/>
  <c r="B35" i="17"/>
  <c r="A6" i="17"/>
  <c r="C198" i="17"/>
  <c r="C93" i="17"/>
  <c r="B36" i="17"/>
  <c r="B57" i="17"/>
  <c r="A144" i="17"/>
  <c r="B110" i="17"/>
  <c r="B233" i="17"/>
  <c r="C126" i="17"/>
  <c r="C171" i="17"/>
  <c r="B222" i="17"/>
  <c r="B240" i="17"/>
  <c r="A168" i="17"/>
  <c r="A44" i="17"/>
  <c r="A198" i="17"/>
  <c r="A24" i="17"/>
  <c r="C183" i="17"/>
  <c r="B259" i="17"/>
  <c r="C135" i="17"/>
  <c r="C18" i="17"/>
  <c r="C208" i="17"/>
  <c r="C150" i="17"/>
  <c r="A109" i="17"/>
  <c r="B115" i="17"/>
  <c r="B260" i="17"/>
  <c r="C246" i="17"/>
  <c r="C91" i="17"/>
  <c r="A39" i="17"/>
  <c r="B286" i="17"/>
  <c r="B136" i="17"/>
  <c r="B40" i="17"/>
  <c r="A188" i="17"/>
  <c r="C205" i="17"/>
  <c r="C288" i="17"/>
  <c r="B193" i="17"/>
  <c r="C170" i="17"/>
  <c r="A261" i="17"/>
  <c r="B236" i="17"/>
  <c r="C117" i="17"/>
  <c r="C152" i="17"/>
  <c r="C178" i="17"/>
  <c r="A266" i="17"/>
  <c r="C277" i="17"/>
  <c r="A219" i="17"/>
  <c r="A286" i="17"/>
  <c r="B10" i="17"/>
  <c r="C124" i="17"/>
  <c r="A205" i="17"/>
  <c r="B72" i="17"/>
  <c r="A131" i="17"/>
  <c r="B120" i="17"/>
  <c r="C263" i="17"/>
  <c r="C125" i="17"/>
  <c r="C142" i="17"/>
  <c r="C52" i="17"/>
  <c r="B28" i="17"/>
  <c r="B211" i="17"/>
  <c r="A70" i="17"/>
  <c r="B14" i="17"/>
  <c r="B176" i="17"/>
  <c r="B38" i="17"/>
  <c r="A284" i="17"/>
  <c r="C66" i="17"/>
  <c r="C195" i="17"/>
  <c r="C9" i="17"/>
  <c r="A34" i="17"/>
  <c r="C260" i="17"/>
  <c r="B66" i="17"/>
  <c r="A241" i="17"/>
  <c r="C5" i="17"/>
  <c r="B7" i="17"/>
  <c r="A255" i="17"/>
  <c r="C70" i="17"/>
  <c r="C240" i="17"/>
  <c r="B95" i="17"/>
  <c r="B273" i="17"/>
  <c r="C112" i="17"/>
  <c r="B185" i="17"/>
  <c r="B238" i="17"/>
  <c r="A116" i="17"/>
  <c r="A37" i="17"/>
  <c r="C268" i="17"/>
  <c r="B102" i="17"/>
  <c r="B212" i="17"/>
  <c r="B134" i="17"/>
  <c r="A45" i="17"/>
  <c r="B4" i="17"/>
  <c r="B122" i="17"/>
  <c r="B191" i="17"/>
  <c r="A130" i="17"/>
  <c r="A247" i="17"/>
  <c r="B153" i="17"/>
  <c r="C122" i="17"/>
  <c r="A259" i="17"/>
  <c r="A224" i="17"/>
  <c r="B237" i="17"/>
  <c r="B200" i="17"/>
  <c r="A233" i="17"/>
  <c r="C45" i="17"/>
  <c r="C141" i="17"/>
  <c r="C255" i="17"/>
  <c r="A162" i="17"/>
  <c r="C22" i="17"/>
  <c r="A74" i="17"/>
  <c r="C7" i="17"/>
  <c r="C256" i="17"/>
  <c r="A202" i="17"/>
  <c r="B52" i="17"/>
  <c r="C300" i="17"/>
  <c r="B183" i="17"/>
  <c r="C166" i="17"/>
  <c r="A269" i="17"/>
  <c r="B299" i="17"/>
  <c r="A101" i="17"/>
  <c r="C134" i="17"/>
  <c r="B205" i="17"/>
  <c r="C299" i="17"/>
  <c r="A55" i="17"/>
  <c r="A115" i="17"/>
  <c r="B218" i="17"/>
  <c r="A2" i="17"/>
  <c r="C104" i="17"/>
  <c r="A111" i="17"/>
  <c r="B269" i="17"/>
  <c r="B283" i="17"/>
  <c r="A64" i="17"/>
  <c r="A275" i="17"/>
  <c r="B97" i="17"/>
  <c r="A124" i="17"/>
  <c r="B206" i="17"/>
  <c r="C57" i="17"/>
  <c r="C113" i="17"/>
  <c r="A223" i="17"/>
  <c r="C63" i="17"/>
  <c r="C289" i="17"/>
  <c r="B15" i="17"/>
  <c r="A251" i="17"/>
  <c r="C58" i="17"/>
  <c r="A11" i="17"/>
  <c r="C177" i="17"/>
  <c r="B17" i="17"/>
  <c r="A27" i="17"/>
  <c r="A159" i="17"/>
  <c r="B91" i="17"/>
  <c r="C105" i="17"/>
  <c r="C276" i="17"/>
  <c r="A217" i="17"/>
  <c r="A85" i="17"/>
  <c r="B280" i="17"/>
  <c r="B187" i="17"/>
  <c r="A218" i="17"/>
  <c r="A25" i="17"/>
  <c r="C139" i="17"/>
  <c r="B247" i="17"/>
  <c r="A295" i="17"/>
  <c r="B48" i="17"/>
  <c r="B256" i="17"/>
  <c r="B219" i="17"/>
  <c r="C62" i="17"/>
  <c r="C14" i="17"/>
  <c r="A73" i="17"/>
  <c r="C271" i="17"/>
  <c r="A176" i="17"/>
  <c r="B149" i="17"/>
  <c r="A22" i="17"/>
  <c r="B270" i="17"/>
  <c r="C151" i="17"/>
  <c r="B99" i="17"/>
  <c r="C41" i="17"/>
  <c r="C279" i="17"/>
  <c r="C215" i="17"/>
  <c r="C186" i="17"/>
  <c r="A142" i="17"/>
  <c r="C176" i="17"/>
  <c r="B123" i="17"/>
  <c r="B25" i="17"/>
  <c r="C226" i="17"/>
  <c r="C109" i="17"/>
  <c r="A89" i="17"/>
  <c r="C54" i="17"/>
  <c r="B158" i="17"/>
  <c r="C290" i="17"/>
  <c r="B255" i="17"/>
  <c r="A258" i="17"/>
  <c r="A201" i="17"/>
  <c r="B202" i="17"/>
  <c r="A14" i="17"/>
  <c r="C123" i="17"/>
  <c r="C56" i="17"/>
  <c r="A135" i="17"/>
  <c r="B60" i="17"/>
  <c r="B63" i="17"/>
  <c r="B105" i="17"/>
  <c r="C283" i="17"/>
  <c r="A54" i="17"/>
  <c r="B215" i="17"/>
  <c r="A184" i="17"/>
  <c r="B26" i="17"/>
  <c r="B138" i="17"/>
  <c r="C164" i="17"/>
  <c r="C86" i="17"/>
  <c r="B279" i="17"/>
  <c r="C23" i="17"/>
  <c r="A281" i="17"/>
  <c r="B281" i="17"/>
  <c r="B69" i="17"/>
  <c r="B213" i="17"/>
  <c r="B157" i="17"/>
  <c r="B45" i="17"/>
  <c r="B221" i="17"/>
  <c r="B204" i="17"/>
  <c r="A169" i="17"/>
  <c r="C206" i="17"/>
  <c r="B217" i="17"/>
  <c r="B262" i="17"/>
  <c r="C44" i="17"/>
  <c r="C43" i="17"/>
  <c r="B175" i="17"/>
  <c r="B172" i="17"/>
  <c r="A90" i="17"/>
  <c r="A53" i="17"/>
  <c r="A66" i="17"/>
  <c r="A88" i="17"/>
  <c r="A36" i="17"/>
  <c r="C148" i="17"/>
  <c r="A252" i="17"/>
  <c r="C147" i="17"/>
  <c r="A153" i="17"/>
  <c r="C194" i="17"/>
  <c r="A191" i="17"/>
  <c r="C102" i="17"/>
  <c r="B188" i="17"/>
  <c r="B29" i="17"/>
  <c r="B125" i="17"/>
  <c r="B31" i="17"/>
  <c r="A210" i="17"/>
  <c r="A75" i="17"/>
  <c r="A71" i="17"/>
  <c r="B145" i="17"/>
  <c r="C81" i="17"/>
  <c r="B107" i="17"/>
  <c r="A301" i="17"/>
  <c r="A81" i="17"/>
  <c r="C80" i="17"/>
  <c r="A204" i="17"/>
  <c r="A35" i="17"/>
  <c r="A128" i="17"/>
  <c r="C280" i="17"/>
  <c r="B214" i="17"/>
  <c r="C96" i="17"/>
  <c r="A9" i="17"/>
  <c r="A59" i="17"/>
  <c r="A179" i="17"/>
  <c r="C4" i="17"/>
  <c r="A31" i="17"/>
  <c r="C181" i="17"/>
  <c r="A292" i="17"/>
  <c r="C204" i="17"/>
  <c r="C98" i="17"/>
  <c r="B180" i="17"/>
  <c r="A112" i="17"/>
  <c r="B231" i="17"/>
  <c r="B151" i="17"/>
  <c r="A256" i="17"/>
  <c r="C24" i="17"/>
  <c r="B209" i="17"/>
  <c r="B245" i="17"/>
  <c r="A161" i="17"/>
  <c r="C210" i="17"/>
  <c r="C222" i="17"/>
  <c r="B201" i="17"/>
  <c r="C160" i="17"/>
  <c r="B216" i="17"/>
  <c r="C232" i="17"/>
  <c r="A33" i="17"/>
  <c r="A167" i="17"/>
  <c r="B3" i="17"/>
  <c r="C275" i="17"/>
  <c r="B258" i="17"/>
  <c r="B101" i="17"/>
  <c r="C101" i="17"/>
  <c r="B65" i="17"/>
  <c r="C77" i="17"/>
  <c r="B160" i="17"/>
  <c r="A147" i="17"/>
  <c r="A299" i="17"/>
  <c r="C216" i="17"/>
  <c r="C136" i="17"/>
  <c r="C284" i="17"/>
  <c r="A163" i="17"/>
  <c r="A283" i="17"/>
  <c r="A214" i="17"/>
  <c r="C99" i="17"/>
  <c r="B130" i="17"/>
  <c r="A125" i="17"/>
  <c r="B170" i="17"/>
  <c r="C154" i="17"/>
  <c r="A143" i="17"/>
  <c r="A240" i="17"/>
  <c r="B186" i="17"/>
  <c r="A253" i="17"/>
  <c r="B74" i="17"/>
  <c r="C296" i="17"/>
  <c r="B46" i="17"/>
  <c r="C128" i="17"/>
  <c r="B163" i="17"/>
  <c r="C203" i="17"/>
  <c r="B229" i="17"/>
  <c r="A238" i="17"/>
  <c r="A84" i="17"/>
  <c r="A86" i="17"/>
  <c r="C95" i="17"/>
  <c r="B301" i="17"/>
  <c r="A28" i="17"/>
  <c r="C158" i="17"/>
  <c r="A279" i="17"/>
  <c r="A69" i="17"/>
  <c r="A92" i="17"/>
  <c r="A172" i="17"/>
  <c r="C90" i="17"/>
  <c r="A203" i="17"/>
  <c r="C30" i="17"/>
  <c r="A13" i="17"/>
  <c r="A91" i="17"/>
  <c r="B272" i="17"/>
  <c r="C35" i="17"/>
  <c r="C75" i="17"/>
  <c r="C242" i="17"/>
  <c r="A93" i="17"/>
  <c r="C218" i="17"/>
  <c r="A103" i="17"/>
  <c r="B37" i="17"/>
  <c r="A189" i="17"/>
  <c r="B61" i="17"/>
  <c r="C85" i="17"/>
  <c r="B146" i="17"/>
  <c r="B190" i="17"/>
  <c r="B150" i="17"/>
  <c r="C59" i="17"/>
  <c r="A174" i="17"/>
  <c r="C79" i="17"/>
  <c r="B192" i="17"/>
  <c r="C20" i="17"/>
  <c r="A42" i="17"/>
  <c r="A222" i="17"/>
  <c r="A46" i="17"/>
  <c r="B68" i="17"/>
  <c r="A293" i="17"/>
  <c r="A220" i="17"/>
  <c r="A78" i="17"/>
  <c r="B34" i="17"/>
  <c r="B167" i="17"/>
  <c r="A264" i="17"/>
  <c r="A267" i="17"/>
  <c r="B12" i="17"/>
  <c r="B246" i="17"/>
  <c r="B108" i="17"/>
  <c r="C213" i="17"/>
  <c r="B98" i="17"/>
  <c r="C207" i="17"/>
  <c r="C39" i="17"/>
  <c r="A129" i="17"/>
  <c r="C16" i="17"/>
  <c r="A291" i="17"/>
  <c r="C221" i="17"/>
  <c r="B254" i="17"/>
  <c r="A268" i="17"/>
  <c r="C34" i="17"/>
  <c r="B227" i="17"/>
  <c r="B228" i="17"/>
  <c r="B241" i="17"/>
  <c r="A20" i="17"/>
  <c r="C291" i="17"/>
  <c r="C225" i="17"/>
  <c r="A122" i="17"/>
  <c r="C202" i="17"/>
  <c r="B263" i="17"/>
  <c r="B207" i="17"/>
  <c r="C111" i="17"/>
  <c r="C196" i="17"/>
  <c r="B276" i="17"/>
  <c r="B119" i="17"/>
  <c r="B161" i="17"/>
  <c r="C144" i="17"/>
  <c r="B288" i="17"/>
  <c r="A151" i="17"/>
  <c r="A38" i="17"/>
  <c r="A277" i="17"/>
  <c r="B291" i="17"/>
  <c r="C74" i="17"/>
  <c r="C179" i="17"/>
  <c r="B140" i="17"/>
  <c r="A49" i="17"/>
  <c r="A270" i="17"/>
  <c r="C262" i="17"/>
  <c r="C15" i="17"/>
  <c r="A152" i="17"/>
  <c r="B47" i="17"/>
  <c r="A195" i="17"/>
  <c r="C259" i="17"/>
  <c r="C27" i="17"/>
  <c r="A123" i="17"/>
  <c r="B55" i="17"/>
  <c r="A206" i="17"/>
  <c r="B96" i="17"/>
  <c r="B51" i="17"/>
  <c r="B244" i="17"/>
  <c r="A183" i="17"/>
  <c r="A271" i="17"/>
  <c r="A102" i="17"/>
  <c r="C28" i="17"/>
  <c r="B173" i="17"/>
  <c r="A232" i="17"/>
  <c r="B253" i="17"/>
  <c r="B292" i="17"/>
  <c r="B289" i="17"/>
  <c r="A229" i="17"/>
  <c r="B20" i="17"/>
  <c r="A173" i="17"/>
  <c r="C214" i="17"/>
  <c r="A3" i="17"/>
  <c r="C106" i="17"/>
  <c r="A157" i="17"/>
  <c r="B198" i="17"/>
  <c r="B50" i="17"/>
  <c r="A134" i="17"/>
  <c r="A98" i="17"/>
  <c r="C236" i="17"/>
  <c r="B41" i="17"/>
  <c r="B13" i="17"/>
  <c r="B249" i="17"/>
  <c r="A30" i="17"/>
  <c r="C294" i="17"/>
  <c r="B132" i="17"/>
  <c r="A285" i="17"/>
  <c r="B118" i="17"/>
  <c r="A99" i="17"/>
  <c r="B184" i="17"/>
  <c r="A249" i="17"/>
  <c r="A226" i="17"/>
  <c r="C72" i="17"/>
  <c r="B278" i="17"/>
  <c r="B73" i="17"/>
  <c r="C64" i="17"/>
  <c r="B8" i="17"/>
  <c r="A141" i="17"/>
  <c r="A212" i="17"/>
  <c r="B27" i="17"/>
  <c r="B58" i="17"/>
  <c r="C169" i="17"/>
  <c r="A145" i="17"/>
  <c r="A48" i="17"/>
  <c r="B24" i="17"/>
  <c r="B67" i="17"/>
  <c r="B275" i="17"/>
  <c r="A243" i="17"/>
  <c r="B33" i="17"/>
  <c r="B127" i="17"/>
  <c r="C258" i="17"/>
  <c r="A230" i="17"/>
  <c r="A121" i="17"/>
  <c r="C287" i="17"/>
  <c r="C61" i="17"/>
  <c r="B284" i="17"/>
  <c r="B56" i="17"/>
  <c r="C115" i="17"/>
  <c r="C220" i="17"/>
  <c r="A156" i="17"/>
  <c r="A133" i="17"/>
  <c r="C38" i="17"/>
  <c r="C31" i="17"/>
  <c r="A192" i="17"/>
  <c r="B30" i="17"/>
  <c r="C212" i="17"/>
  <c r="C167" i="17"/>
  <c r="B166" i="17"/>
  <c r="C270" i="17"/>
  <c r="B86" i="17"/>
  <c r="A21" i="17"/>
  <c r="C6" i="17"/>
  <c r="C55" i="17"/>
  <c r="C267" i="17"/>
  <c r="B210" i="17"/>
  <c r="A186" i="17"/>
  <c r="A68" i="17"/>
  <c r="C19" i="17"/>
  <c r="C8" i="17"/>
  <c r="A136" i="17"/>
  <c r="C12" i="17"/>
  <c r="C211" i="17"/>
  <c r="A43" i="17"/>
  <c r="A200" i="17"/>
  <c r="A119" i="17"/>
  <c r="B189" i="17"/>
  <c r="C278" i="17"/>
  <c r="B106" i="17"/>
  <c r="C67" i="17"/>
  <c r="A190" i="17"/>
  <c r="C182" i="17"/>
  <c r="B90" i="17"/>
  <c r="A298" i="17"/>
  <c r="B78" i="17"/>
  <c r="B148" i="17"/>
  <c r="B300" i="17"/>
  <c r="B203" i="17"/>
  <c r="C237" i="17"/>
  <c r="A108" i="17"/>
  <c r="A100" i="17"/>
  <c r="C250" i="17"/>
  <c r="B171" i="17"/>
  <c r="B196" i="17"/>
  <c r="B298" i="17"/>
  <c r="B154" i="17"/>
  <c r="B84" i="17"/>
  <c r="A221" i="17"/>
  <c r="B100" i="17"/>
  <c r="A140" i="17"/>
  <c r="C185" i="17"/>
  <c r="C69" i="17"/>
  <c r="A160" i="17"/>
  <c r="C161" i="17"/>
  <c r="A236" i="17"/>
  <c r="C168" i="17"/>
  <c r="B112" i="17"/>
  <c r="B257" i="17"/>
  <c r="A138" i="17"/>
  <c r="C49" i="17"/>
  <c r="C130" i="17"/>
  <c r="C119" i="17"/>
  <c r="B194" i="17"/>
  <c r="C2" i="17"/>
  <c r="C100" i="17"/>
  <c r="A57" i="17"/>
  <c r="C11" i="17"/>
  <c r="B109" i="17"/>
  <c r="A16" i="17"/>
  <c r="C241" i="17"/>
  <c r="A208" i="17"/>
  <c r="A296" i="17"/>
  <c r="A146" i="17"/>
  <c r="C60" i="17"/>
  <c r="A263" i="17"/>
  <c r="B239" i="17"/>
  <c r="C227" i="17"/>
  <c r="C47" i="17"/>
  <c r="C65" i="17"/>
  <c r="A166" i="17"/>
  <c r="C21" i="17"/>
  <c r="A265" i="17"/>
  <c r="C273" i="17"/>
  <c r="C295" i="17"/>
  <c r="B2" i="17"/>
  <c r="A231" i="17"/>
  <c r="B133" i="17"/>
  <c r="B135" i="17"/>
  <c r="C146" i="17"/>
  <c r="C223" i="17"/>
  <c r="A126" i="17"/>
  <c r="C71" i="17"/>
  <c r="A185" i="17"/>
  <c r="C138" i="17"/>
  <c r="C121" i="17"/>
  <c r="A246" i="17"/>
  <c r="A62" i="17"/>
  <c r="C107" i="17"/>
  <c r="B5" i="17"/>
  <c r="B181" i="17"/>
  <c r="B285" i="17"/>
  <c r="A297" i="17"/>
  <c r="C37" i="17"/>
  <c r="A82" i="17"/>
  <c r="C153" i="17"/>
  <c r="A262" i="17"/>
  <c r="A273" i="17"/>
  <c r="A18" i="17"/>
  <c r="A106" i="17"/>
  <c r="B169" i="17"/>
  <c r="B274" i="17"/>
  <c r="C68" i="17"/>
  <c r="A216" i="17"/>
  <c r="B242" i="17"/>
  <c r="A137" i="17"/>
  <c r="A8" i="17"/>
  <c r="B197" i="17"/>
  <c r="C149" i="17"/>
  <c r="A250" i="17"/>
  <c r="C264" i="17"/>
  <c r="B271" i="17"/>
  <c r="A154" i="17"/>
  <c r="B287" i="17"/>
  <c r="A118" i="17"/>
  <c r="C201" i="17"/>
  <c r="C17" i="17"/>
  <c r="A40" i="17"/>
  <c r="B152" i="17"/>
  <c r="C157" i="17"/>
  <c r="C247" i="17"/>
  <c r="A282" i="17"/>
  <c r="B294" i="17"/>
  <c r="A26" i="17"/>
  <c r="B19" i="17"/>
  <c r="B141" i="17"/>
  <c r="C224" i="17"/>
  <c r="B77" i="17"/>
  <c r="A178" i="17"/>
  <c r="B261" i="17"/>
  <c r="B80" i="17"/>
  <c r="C234" i="17"/>
  <c r="B282" i="17"/>
  <c r="B290" i="17"/>
  <c r="B226" i="17"/>
  <c r="B264" i="17"/>
  <c r="A94" i="17"/>
  <c r="C108" i="17"/>
  <c r="B22" i="17"/>
  <c r="A158" i="17"/>
  <c r="C188" i="17"/>
  <c r="C36" i="17"/>
  <c r="C174" i="17"/>
  <c r="B94" i="17"/>
  <c r="B121" i="17"/>
  <c r="B225" i="17"/>
  <c r="C281" i="17"/>
  <c r="C297" i="17"/>
  <c r="C114" i="17"/>
  <c r="C175" i="17"/>
  <c r="B126" i="17"/>
  <c r="A257" i="17"/>
  <c r="C26" i="17"/>
  <c r="C131" i="17"/>
  <c r="B156" i="17"/>
  <c r="B295" i="17"/>
  <c r="C156" i="17"/>
  <c r="B168" i="17"/>
  <c r="C25" i="17"/>
  <c r="C243" i="17"/>
  <c r="C155" i="17"/>
  <c r="B223" i="17"/>
  <c r="C94" i="17"/>
  <c r="C200" i="17"/>
  <c r="B230" i="17"/>
  <c r="B124" i="17"/>
  <c r="C265" i="17"/>
  <c r="B234" i="17"/>
  <c r="A177" i="17"/>
  <c r="A63" i="17"/>
  <c r="B43" i="17"/>
  <c r="A4" i="17"/>
  <c r="A155" i="17"/>
  <c r="A280" i="17"/>
  <c r="B71" i="17"/>
  <c r="B83" i="17"/>
  <c r="B131" i="17"/>
  <c r="A211" i="17"/>
  <c r="C293" i="17"/>
  <c r="C219" i="17"/>
  <c r="C189" i="17"/>
  <c r="A52" i="17"/>
  <c r="B113" i="17"/>
  <c r="A50" i="17"/>
  <c r="B297" i="17"/>
  <c r="B53" i="17"/>
  <c r="B42" i="17"/>
  <c r="A272" i="17"/>
  <c r="A32" i="17"/>
  <c r="C269" i="17"/>
  <c r="B250" i="17"/>
  <c r="A235" i="17"/>
  <c r="A187" i="17"/>
  <c r="B243" i="17"/>
  <c r="B70" i="17"/>
  <c r="C32" i="17"/>
  <c r="C51" i="17"/>
  <c r="A117" i="17"/>
  <c r="A51" i="17"/>
  <c r="C301" i="17"/>
  <c r="B248" i="17"/>
  <c r="C266" i="17"/>
  <c r="C248" i="17"/>
  <c r="A196" i="17"/>
  <c r="B251" i="17"/>
  <c r="C199" i="17"/>
  <c r="B92" i="17"/>
  <c r="C83" i="17"/>
  <c r="B114" i="17"/>
  <c r="A278" i="17"/>
  <c r="C228" i="17"/>
  <c r="A239" i="17"/>
  <c r="C239" i="17"/>
  <c r="B162" i="17"/>
  <c r="A17" i="17"/>
  <c r="A237" i="17"/>
  <c r="A120" i="17"/>
  <c r="A228" i="17"/>
  <c r="A300" i="17"/>
  <c r="C282" i="17"/>
  <c r="A47" i="17"/>
  <c r="B111" i="17"/>
  <c r="C40" i="17"/>
  <c r="A79" i="17"/>
  <c r="C140" i="17"/>
  <c r="A127" i="17"/>
  <c r="B62" i="17"/>
  <c r="B6" i="17"/>
  <c r="B76" i="17"/>
  <c r="C84" i="17"/>
  <c r="C88" i="17"/>
  <c r="B49" i="17"/>
  <c r="A294" i="17"/>
  <c r="B117" i="17"/>
  <c r="A5" i="17"/>
  <c r="C50" i="17"/>
  <c r="B232" i="17"/>
  <c r="B155" i="17"/>
  <c r="C82" i="17"/>
  <c r="A254" i="17"/>
  <c r="B277" i="17"/>
  <c r="A12" i="17"/>
  <c r="C29" i="17"/>
  <c r="B129" i="17"/>
  <c r="B159" i="17"/>
  <c r="A248" i="17"/>
  <c r="C272" i="17"/>
  <c r="B174" i="17"/>
  <c r="C78" i="17"/>
  <c r="C127" i="17"/>
  <c r="A215" i="17"/>
  <c r="C132" i="17"/>
  <c r="A107" i="17"/>
  <c r="C159" i="17"/>
  <c r="B9" i="17"/>
  <c r="C257" i="17"/>
  <c r="A194" i="17"/>
  <c r="B89" i="17"/>
  <c r="B32" i="17"/>
  <c r="A96" i="17"/>
  <c r="B104" i="17"/>
  <c r="C261" i="17"/>
  <c r="A227" i="17"/>
  <c r="C33" i="17"/>
  <c r="B220" i="17"/>
  <c r="C230" i="17"/>
  <c r="B199" i="17"/>
  <c r="A180" i="17"/>
  <c r="B79" i="17"/>
  <c r="A61" i="17"/>
  <c r="B16" i="17"/>
  <c r="C10" i="17"/>
  <c r="C137" i="17"/>
  <c r="A164" i="17"/>
  <c r="A19" i="17"/>
  <c r="C229" i="17"/>
  <c r="A29" i="17"/>
  <c r="C245" i="17"/>
  <c r="C120" i="17"/>
  <c r="C145" i="17"/>
  <c r="A175" i="17"/>
  <c r="B39" i="17"/>
  <c r="B18" i="17"/>
  <c r="B75" i="17"/>
  <c r="A67" i="17"/>
  <c r="C129" i="17"/>
  <c r="C193" i="17"/>
  <c r="C97" i="17"/>
  <c r="B293" i="17"/>
  <c r="A288" i="17"/>
  <c r="B82" i="17"/>
  <c r="A87" i="17"/>
  <c r="C162" i="17"/>
  <c r="C53" i="17"/>
  <c r="A41" i="17"/>
  <c r="B208" i="17"/>
  <c r="B164" i="17"/>
  <c r="C13" i="17"/>
  <c r="C48" i="17"/>
  <c r="C233" i="17"/>
  <c r="C190" i="17"/>
  <c r="B137" i="17"/>
  <c r="B296" i="17"/>
  <c r="B268" i="17"/>
  <c r="C274" i="17"/>
  <c r="C251" i="17"/>
  <c r="C231" i="17"/>
  <c r="C46" i="17"/>
  <c r="B142" i="17"/>
  <c r="B235" i="17"/>
  <c r="B128" i="17"/>
  <c r="A114" i="17"/>
  <c r="A290" i="17"/>
  <c r="B252" i="17"/>
  <c r="B267" i="17"/>
  <c r="A193" i="17"/>
  <c r="C110" i="17"/>
  <c r="C298" i="17"/>
  <c r="A197" i="17"/>
  <c r="C103" i="17"/>
  <c r="B178" i="17"/>
  <c r="B179" i="17"/>
  <c r="C143" i="17"/>
  <c r="A104" i="17"/>
  <c r="A15" i="17"/>
  <c r="B59" i="17"/>
  <c r="B177" i="17"/>
  <c r="B54" i="17"/>
  <c r="C249" i="17"/>
  <c r="B165" i="17"/>
  <c r="C180" i="17"/>
  <c r="C187" i="17"/>
  <c r="C73" i="17"/>
  <c r="B87" i="17"/>
  <c r="B81" i="17"/>
  <c r="C244" i="17"/>
  <c r="A150" i="17"/>
  <c r="A132" i="17"/>
  <c r="A77" i="17"/>
  <c r="C89" i="17"/>
  <c r="A165" i="17"/>
  <c r="B23" i="17"/>
  <c r="C133" i="17"/>
  <c r="C238" i="17"/>
  <c r="A209" i="17"/>
  <c r="D121" i="14"/>
  <c r="D123" i="14" s="1"/>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H139" i="3" l="1"/>
  <c r="G139" i="3"/>
  <c r="E139" i="3"/>
  <c r="F32" i="3"/>
  <c r="E14" i="3"/>
  <c r="F14" i="3"/>
  <c r="G14" i="3"/>
  <c r="H14" i="3"/>
  <c r="E15" i="3"/>
  <c r="F15" i="3"/>
  <c r="G15" i="3"/>
  <c r="H15" i="3"/>
  <c r="E16" i="3"/>
  <c r="F16" i="3"/>
  <c r="G16" i="3"/>
  <c r="H16" i="3"/>
  <c r="E17" i="3"/>
  <c r="F17" i="3"/>
  <c r="G17" i="3"/>
  <c r="H17" i="3"/>
  <c r="E18" i="3"/>
  <c r="F18" i="3"/>
  <c r="G18" i="3"/>
  <c r="H18" i="3"/>
  <c r="E19" i="3"/>
  <c r="F19" i="3"/>
  <c r="G19" i="3"/>
  <c r="H19" i="3"/>
  <c r="E20" i="3"/>
  <c r="F20" i="3"/>
  <c r="G20" i="3"/>
  <c r="H20" i="3"/>
  <c r="E21" i="3"/>
  <c r="F21" i="3"/>
  <c r="G21" i="3"/>
  <c r="H21" i="3"/>
  <c r="E22" i="3"/>
  <c r="F22" i="3"/>
  <c r="G22" i="3"/>
  <c r="H22" i="3"/>
  <c r="F13" i="3"/>
  <c r="H13" i="3"/>
  <c r="G13" i="3"/>
  <c r="E13" i="3"/>
  <c r="D134" i="3"/>
  <c r="D26" i="3"/>
  <c r="L139" i="3"/>
  <c r="D113" i="3" l="1"/>
  <c r="G104" i="3"/>
  <c r="D104" i="3"/>
  <c r="D95" i="3"/>
  <c r="M23" i="3" a="1"/>
  <c r="M23" i="3" s="1"/>
  <c r="C65" i="3" s="1"/>
  <c r="M22" i="3" a="1"/>
  <c r="M22" i="3" s="1"/>
  <c r="C64" i="3" s="1"/>
  <c r="M21" i="3" a="1"/>
  <c r="M21" i="3" s="1"/>
  <c r="C63" i="3" s="1"/>
  <c r="M20" i="3" a="1"/>
  <c r="M20" i="3" s="1"/>
  <c r="C62" i="3" s="1"/>
  <c r="G86" i="3"/>
  <c r="D86" i="3"/>
  <c r="C32" i="3"/>
  <c r="C14" i="3"/>
  <c r="C15" i="3"/>
  <c r="C16" i="3"/>
  <c r="C17" i="3"/>
  <c r="C18" i="3"/>
  <c r="C19" i="3"/>
  <c r="C20" i="3"/>
  <c r="C21" i="3"/>
  <c r="C22" i="3"/>
  <c r="C13" i="3"/>
  <c r="D93" i="3" l="1" a="1"/>
  <c r="D93" i="3" s="1"/>
  <c r="D94" i="3" s="1"/>
  <c r="D96" i="3" s="1"/>
  <c r="D84" i="3" a="1"/>
  <c r="D84" i="3" s="1"/>
  <c r="G84" i="3" a="1"/>
  <c r="G84" i="3" s="1"/>
  <c r="G85" i="3" s="1"/>
  <c r="G87" i="3" s="1"/>
  <c r="C23" i="3"/>
  <c r="D102" i="3" a="1"/>
  <c r="D102" i="3" s="1"/>
  <c r="D103" i="3" s="1"/>
  <c r="G102" i="3" a="1"/>
  <c r="G102" i="3" s="1"/>
  <c r="D77" i="3"/>
  <c r="D78" i="3" s="1"/>
  <c r="D79" i="3" s="1"/>
  <c r="C67" i="3"/>
  <c r="D111" i="3" a="1"/>
  <c r="D111" i="3" s="1"/>
  <c r="D112" i="3" s="1"/>
  <c r="D114" i="3" s="1"/>
  <c r="E70" i="3" l="1"/>
  <c r="E71" i="3" s="1"/>
  <c r="D85" i="3"/>
  <c r="D87" i="3" l="1"/>
  <c r="D105" i="3"/>
  <c r="G103" i="3"/>
  <c r="G105" i="3" s="1"/>
  <c r="D121" i="3" l="1"/>
  <c r="G121" i="3" s="1"/>
  <c r="G123" i="3" s="1"/>
  <c r="D123"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<sst xmlns="http://schemas.openxmlformats.org/spreadsheetml/2006/main" count="4837" uniqueCount="682">
  <si>
    <t>■経費使用明細書　【過労運転防止のための先進的な取り組みに対する支援に限る】</t>
    <phoneticPr fontId="3"/>
  </si>
  <si>
    <t>第１の２号様式（その２）</t>
    <phoneticPr fontId="3"/>
  </si>
  <si>
    <t>業態</t>
    <rPh sb="0" eb="2">
      <t>ギョウタイ</t>
    </rPh>
    <phoneticPr fontId="3"/>
  </si>
  <si>
    <t>貨物</t>
    <rPh sb="0" eb="2">
      <t>カモツ</t>
    </rPh>
    <phoneticPr fontId="3"/>
  </si>
  <si>
    <t>乗合</t>
    <rPh sb="0" eb="2">
      <t>ノリアイ</t>
    </rPh>
    <phoneticPr fontId="3"/>
  </si>
  <si>
    <t>貸切</t>
    <rPh sb="0" eb="2">
      <t>カシキリ</t>
    </rPh>
    <phoneticPr fontId="3"/>
  </si>
  <si>
    <t>特定（バス）</t>
    <rPh sb="0" eb="2">
      <t>トクテイ</t>
    </rPh>
    <phoneticPr fontId="3"/>
  </si>
  <si>
    <t>乗用（タクシー・ハイヤー）</t>
    <rPh sb="0" eb="2">
      <t>ジョウヨウ</t>
    </rPh>
    <phoneticPr fontId="3"/>
  </si>
  <si>
    <t>経費（円：税抜き）</t>
    <rPh sb="3" eb="4">
      <t>エン</t>
    </rPh>
    <phoneticPr fontId="3"/>
  </si>
  <si>
    <t>経 費 使 用 明 細 書</t>
  </si>
  <si>
    <t>単価（円：税抜き）</t>
    <phoneticPr fontId="3"/>
  </si>
  <si>
    <t>合計</t>
    <rPh sb="0" eb="2">
      <t>ゴウケイ</t>
    </rPh>
    <phoneticPr fontId="3"/>
  </si>
  <si>
    <t>円</t>
    <rPh sb="0" eb="1">
      <t>エン</t>
    </rPh>
    <phoneticPr fontId="3"/>
  </si>
  <si>
    <t>※申請時は上記をご入力ください。</t>
    <rPh sb="1" eb="4">
      <t>シンセイジ</t>
    </rPh>
    <rPh sb="5" eb="7">
      <t>ジョウキ</t>
    </rPh>
    <rPh sb="9" eb="11">
      <t>ニュウリョク</t>
    </rPh>
    <phoneticPr fontId="3"/>
  </si>
  <si>
    <t>適用される補助金交付申請額：</t>
    <rPh sb="0" eb="2">
      <t>テキヨウ</t>
    </rPh>
    <phoneticPr fontId="3"/>
  </si>
  <si>
    <t>【補助金交付申請額】</t>
    <phoneticPr fontId="3"/>
  </si>
  <si>
    <t>上限：</t>
    <rPh sb="0" eb="2">
      <t>ジョウゲン</t>
    </rPh>
    <phoneticPr fontId="3"/>
  </si>
  <si>
    <t>営業所</t>
  </si>
  <si>
    <t>整備地域の営業所名及び各営業所の届出（認定）車両数</t>
    <phoneticPr fontId="3"/>
  </si>
  <si>
    <t>営業所</t>
    <phoneticPr fontId="3"/>
  </si>
  <si>
    <t>届出（認定）車両数</t>
    <phoneticPr fontId="3"/>
  </si>
  <si>
    <t>両</t>
    <rPh sb="0" eb="1">
      <t>リョウ</t>
    </rPh>
    <phoneticPr fontId="3"/>
  </si>
  <si>
    <t>台数</t>
    <rPh sb="0" eb="2">
      <t>ダイスウ</t>
    </rPh>
    <phoneticPr fontId="3"/>
  </si>
  <si>
    <t>１．業態および対象経費項目</t>
    <rPh sb="2" eb="4">
      <t>ギョウタイ</t>
    </rPh>
    <rPh sb="7" eb="9">
      <t>タイショウ</t>
    </rPh>
    <rPh sb="9" eb="11">
      <t>ケイヒ</t>
    </rPh>
    <rPh sb="11" eb="13">
      <t>コウモク</t>
    </rPh>
    <phoneticPr fontId="3"/>
  </si>
  <si>
    <t>対象となる経費項目を選択してください</t>
    <rPh sb="7" eb="9">
      <t>コウモク</t>
    </rPh>
    <phoneticPr fontId="3"/>
  </si>
  <si>
    <t>３．補助金交付申請額の算出</t>
    <phoneticPr fontId="3"/>
  </si>
  <si>
    <t>４．補助金交付申請額</t>
    <phoneticPr fontId="3"/>
  </si>
  <si>
    <t>更新履歴</t>
    <rPh sb="0" eb="4">
      <t>コウシンリレキ</t>
    </rPh>
    <phoneticPr fontId="14"/>
  </si>
  <si>
    <t>※本更新履歴は2025/7/28(月）以降より運用</t>
    <rPh sb="1" eb="2">
      <t>ホン</t>
    </rPh>
    <rPh sb="2" eb="4">
      <t>コウシン</t>
    </rPh>
    <rPh sb="4" eb="6">
      <t>リレキ</t>
    </rPh>
    <rPh sb="17" eb="18">
      <t>ゲツ</t>
    </rPh>
    <rPh sb="19" eb="21">
      <t>イコウ</t>
    </rPh>
    <rPh sb="23" eb="25">
      <t>ウンヨウ</t>
    </rPh>
    <phoneticPr fontId="14"/>
  </si>
  <si>
    <t>No.</t>
    <phoneticPr fontId="14"/>
  </si>
  <si>
    <t>更新日</t>
    <rPh sb="0" eb="3">
      <t>コウシンビ</t>
    </rPh>
    <phoneticPr fontId="14"/>
  </si>
  <si>
    <t>更新者</t>
    <rPh sb="0" eb="3">
      <t>コウシンシャ</t>
    </rPh>
    <phoneticPr fontId="14"/>
  </si>
  <si>
    <t>対象シート</t>
    <rPh sb="0" eb="2">
      <t>タイショウ</t>
    </rPh>
    <phoneticPr fontId="14"/>
  </si>
  <si>
    <t>更新内容</t>
    <rPh sb="0" eb="2">
      <t>コウシン</t>
    </rPh>
    <rPh sb="2" eb="4">
      <t>ナイヨウ</t>
    </rPh>
    <phoneticPr fontId="14"/>
  </si>
  <si>
    <t>備考</t>
    <rPh sb="0" eb="2">
      <t>ビコウ</t>
    </rPh>
    <phoneticPr fontId="14"/>
  </si>
  <si>
    <t>例</t>
    <rPh sb="0" eb="1">
      <t>レイ</t>
    </rPh>
    <phoneticPr fontId="14"/>
  </si>
  <si>
    <t>TPN　太郎</t>
    <rPh sb="4" eb="6">
      <t>タロウ</t>
    </rPh>
    <phoneticPr fontId="14"/>
  </si>
  <si>
    <t>IT点呼R7【済】</t>
    <rPh sb="2" eb="4">
      <t>テンコ</t>
    </rPh>
    <phoneticPr fontId="14"/>
  </si>
  <si>
    <t>メーカー（問合先）を●●へと変更</t>
    <rPh sb="5" eb="6">
      <t>トイ</t>
    </rPh>
    <rPh sb="6" eb="7">
      <t>ゴウ</t>
    </rPh>
    <rPh sb="7" eb="8">
      <t>サキ</t>
    </rPh>
    <rPh sb="14" eb="16">
      <t>ヘンコウ</t>
    </rPh>
    <phoneticPr fontId="14"/>
  </si>
  <si>
    <t>◆ITを活用した遠隔地における点呼機器</t>
    <phoneticPr fontId="3"/>
  </si>
  <si>
    <t>機器名称（型式）</t>
    <phoneticPr fontId="3"/>
  </si>
  <si>
    <t>機器の概要</t>
    <rPh sb="0" eb="2">
      <t>キキ</t>
    </rPh>
    <rPh sb="3" eb="5">
      <t>ガイヨウ</t>
    </rPh>
    <phoneticPr fontId="3"/>
  </si>
  <si>
    <t>メーカー（問合先）</t>
    <rPh sb="5" eb="6">
      <t>ト</t>
    </rPh>
    <rPh sb="6" eb="7">
      <t>ア</t>
    </rPh>
    <rPh sb="7" eb="8">
      <t>サキ</t>
    </rPh>
    <phoneticPr fontId="3"/>
  </si>
  <si>
    <t>見本</t>
    <rPh sb="0" eb="2">
      <t>ミホン</t>
    </rPh>
    <phoneticPr fontId="3"/>
  </si>
  <si>
    <t>K1002</t>
  </si>
  <si>
    <t>K1003</t>
  </si>
  <si>
    <t>K1004</t>
  </si>
  <si>
    <t>K1005</t>
  </si>
  <si>
    <t>K1006</t>
  </si>
  <si>
    <t>K1007</t>
  </si>
  <si>
    <t>K1008</t>
  </si>
  <si>
    <t>いすゞ自動車株式会社
（0120-119-1113）</t>
  </si>
  <si>
    <t>K1009</t>
  </si>
  <si>
    <t>K1010</t>
  </si>
  <si>
    <t>K1011</t>
  </si>
  <si>
    <t>K1012</t>
  </si>
  <si>
    <t>K1013</t>
  </si>
  <si>
    <t>K1014</t>
  </si>
  <si>
    <t>K1015</t>
  </si>
  <si>
    <t>K1016</t>
  </si>
  <si>
    <t>K1017</t>
  </si>
  <si>
    <t>K1018</t>
  </si>
  <si>
    <t>K1019</t>
  </si>
  <si>
    <t>K1020</t>
  </si>
  <si>
    <t>K1021</t>
  </si>
  <si>
    <t>K1022</t>
  </si>
  <si>
    <t>ESTRA-Web2</t>
  </si>
  <si>
    <t>K1023</t>
  </si>
  <si>
    <t>K1024</t>
  </si>
  <si>
    <t>◆遠隔点呼機器</t>
    <phoneticPr fontId="3"/>
  </si>
  <si>
    <t>K2002</t>
  </si>
  <si>
    <t>K2003</t>
  </si>
  <si>
    <t>K2004</t>
  </si>
  <si>
    <t>K2005</t>
  </si>
  <si>
    <t>K2006</t>
  </si>
  <si>
    <t>K2007</t>
  </si>
  <si>
    <t>K2008</t>
  </si>
  <si>
    <t>K2009</t>
  </si>
  <si>
    <t>K2010</t>
  </si>
  <si>
    <t>K2011</t>
  </si>
  <si>
    <t>K2012</t>
  </si>
  <si>
    <t>K2013</t>
  </si>
  <si>
    <t>K2014</t>
  </si>
  <si>
    <t>K2015</t>
  </si>
  <si>
    <t>K2016</t>
  </si>
  <si>
    <t>K2017</t>
  </si>
  <si>
    <t>K2018</t>
  </si>
  <si>
    <t>K2019</t>
  </si>
  <si>
    <t>◆自動点呼機器</t>
    <phoneticPr fontId="3"/>
  </si>
  <si>
    <t>K3002</t>
  </si>
  <si>
    <t>K3003</t>
  </si>
  <si>
    <t>K3004</t>
  </si>
  <si>
    <t>K3005</t>
  </si>
  <si>
    <t>K3006</t>
  </si>
  <si>
    <t>K3007</t>
  </si>
  <si>
    <t>K3008</t>
  </si>
  <si>
    <t>K3013</t>
  </si>
  <si>
    <t>K3014</t>
  </si>
  <si>
    <t>認識に相違ないかのご確認をお願いいたします。複数の区分に該当する機器の場合は、「●」は2か所以上記載の想定です</t>
    <rPh sb="0" eb="2">
      <t>ニンシキ</t>
    </rPh>
    <rPh sb="3" eb="5">
      <t>ソウイ</t>
    </rPh>
    <rPh sb="10" eb="12">
      <t>カクニン</t>
    </rPh>
    <rPh sb="14" eb="15">
      <t>ネガ</t>
    </rPh>
    <rPh sb="22" eb="24">
      <t>フクスウ</t>
    </rPh>
    <rPh sb="25" eb="27">
      <t>クブン</t>
    </rPh>
    <rPh sb="28" eb="30">
      <t>ガイトウ</t>
    </rPh>
    <rPh sb="32" eb="34">
      <t>キキ</t>
    </rPh>
    <rPh sb="35" eb="37">
      <t>バアイ</t>
    </rPh>
    <rPh sb="45" eb="46">
      <t>ショ</t>
    </rPh>
    <rPh sb="46" eb="48">
      <t>イジョウ</t>
    </rPh>
    <rPh sb="48" eb="50">
      <t>キサイ</t>
    </rPh>
    <rPh sb="51" eb="53">
      <t>ソウテイ</t>
    </rPh>
    <phoneticPr fontId="3"/>
  </si>
  <si>
    <t>「対象外」との記載は、デジタコ・ドラレコ・一体型のどれにも該当しない機器の認識です。</t>
    <rPh sb="1" eb="4">
      <t>タイショウガイ</t>
    </rPh>
    <rPh sb="7" eb="9">
      <t>キサイ</t>
    </rPh>
    <rPh sb="21" eb="24">
      <t>イッタイガタ</t>
    </rPh>
    <rPh sb="29" eb="31">
      <t>ガイトウ</t>
    </rPh>
    <rPh sb="34" eb="36">
      <t>キキ</t>
    </rPh>
    <rPh sb="37" eb="39">
      <t>ニンシキ</t>
    </rPh>
    <phoneticPr fontId="3"/>
  </si>
  <si>
    <t>◆運行中における運転者の疲労状態を測定する機器</t>
    <phoneticPr fontId="3"/>
  </si>
  <si>
    <t>デジタル式運行記録計</t>
  </si>
  <si>
    <t xml:space="preserve"> 映像記録型ドライブレコーダー</t>
  </si>
  <si>
    <t>一体型</t>
    <rPh sb="0" eb="3">
      <t>イッタイガタ</t>
    </rPh>
    <phoneticPr fontId="3"/>
  </si>
  <si>
    <t>車載器</t>
    <rPh sb="0" eb="3">
      <t>シャサイキ</t>
    </rPh>
    <phoneticPr fontId="3"/>
  </si>
  <si>
    <t>事務所機器</t>
    <rPh sb="0" eb="5">
      <t>ジムショキキ</t>
    </rPh>
    <phoneticPr fontId="3"/>
  </si>
  <si>
    <t>K4002</t>
  </si>
  <si>
    <t>K4003</t>
  </si>
  <si>
    <t>K4004</t>
  </si>
  <si>
    <t>K4005</t>
  </si>
  <si>
    <t>K4006</t>
  </si>
  <si>
    <t>K4007</t>
  </si>
  <si>
    <t>K4008</t>
  </si>
  <si>
    <t>K4009</t>
  </si>
  <si>
    <t>K4010</t>
  </si>
  <si>
    <t>K4011</t>
  </si>
  <si>
    <t>K4012</t>
  </si>
  <si>
    <t>K4013</t>
  </si>
  <si>
    <t>K4015</t>
  </si>
  <si>
    <t>K4016</t>
  </si>
  <si>
    <t>K4017</t>
  </si>
  <si>
    <t>K4018</t>
  </si>
  <si>
    <t>K4019</t>
  </si>
  <si>
    <t>K4020</t>
  </si>
  <si>
    <t>K4021</t>
  </si>
  <si>
    <t>K4022</t>
  </si>
  <si>
    <t>K4023</t>
  </si>
  <si>
    <t>K4024</t>
  </si>
  <si>
    <t>K4025</t>
  </si>
  <si>
    <t>K4026</t>
  </si>
  <si>
    <t>Nobi for Driver</t>
  </si>
  <si>
    <t>K4027</t>
  </si>
  <si>
    <t>K4028</t>
  </si>
  <si>
    <t>K4030</t>
  </si>
  <si>
    <t>K4031</t>
  </si>
  <si>
    <t>東海クラリオン株式会社
(052-331-4461)</t>
  </si>
  <si>
    <t>K4032</t>
  </si>
  <si>
    <t>K4033</t>
  </si>
  <si>
    <t>K4034</t>
  </si>
  <si>
    <t>K4035</t>
  </si>
  <si>
    <t>K4036</t>
  </si>
  <si>
    <t>K4037</t>
  </si>
  <si>
    <t>K4038</t>
  </si>
  <si>
    <t>K4039</t>
  </si>
  <si>
    <t>K4040</t>
  </si>
  <si>
    <t>K4041</t>
  </si>
  <si>
    <t>二葉計器株式会社
（0120-28-9728）</t>
  </si>
  <si>
    <t>K4042</t>
  </si>
  <si>
    <t>K4043</t>
  </si>
  <si>
    <t>K4044</t>
  </si>
  <si>
    <t>◆休息期間における運転者の睡眠状態を測定する機器</t>
    <phoneticPr fontId="3"/>
  </si>
  <si>
    <t>K5002</t>
  </si>
  <si>
    <t>K5003</t>
  </si>
  <si>
    <t>K5004</t>
  </si>
  <si>
    <t>REMONY for Driver</t>
  </si>
  <si>
    <t>K5005</t>
  </si>
  <si>
    <t>◆運行中の運行管理機器</t>
    <phoneticPr fontId="3"/>
  </si>
  <si>
    <t>K6002</t>
  </si>
  <si>
    <t>K6003</t>
  </si>
  <si>
    <t>K6004</t>
  </si>
  <si>
    <t>デジタルタコグラフC500</t>
  </si>
  <si>
    <t>K6005</t>
  </si>
  <si>
    <t>K6006</t>
  </si>
  <si>
    <t>K6007</t>
  </si>
  <si>
    <t>K6008</t>
  </si>
  <si>
    <t>K6010</t>
  </si>
  <si>
    <t>K6011</t>
  </si>
  <si>
    <t>K6013</t>
  </si>
  <si>
    <t>K6018</t>
  </si>
  <si>
    <t>K6019</t>
  </si>
  <si>
    <t>K6022</t>
  </si>
  <si>
    <t>K6031</t>
  </si>
  <si>
    <t>機器名称（型式）</t>
    <rPh sb="2" eb="4">
      <t>メイショウ</t>
    </rPh>
    <rPh sb="5" eb="7">
      <t>カタシキ</t>
    </rPh>
    <phoneticPr fontId="3"/>
  </si>
  <si>
    <t>メーカー名</t>
    <rPh sb="4" eb="5">
      <t>メイ</t>
    </rPh>
    <phoneticPr fontId="3"/>
  </si>
  <si>
    <t>経 費 使 用 明 細 書</t>
    <phoneticPr fontId="3"/>
  </si>
  <si>
    <t>ALL</t>
    <phoneticPr fontId="3"/>
  </si>
  <si>
    <t>機器コード番号</t>
    <rPh sb="0" eb="2">
      <t>キキ</t>
    </rPh>
    <rPh sb="5" eb="7">
      <t>バンゴウ</t>
    </rPh>
    <phoneticPr fontId="3"/>
  </si>
  <si>
    <t>デジタル式運行記録計</t>
    <phoneticPr fontId="3"/>
  </si>
  <si>
    <t xml:space="preserve"> 映像記録型ドライブレコーダー</t>
    <phoneticPr fontId="3"/>
  </si>
  <si>
    <t>車載器</t>
    <phoneticPr fontId="3"/>
  </si>
  <si>
    <t>補助対象経費合計：</t>
    <rPh sb="0" eb="2">
      <t>ホジョ</t>
    </rPh>
    <rPh sb="2" eb="4">
      <t>タイショウ</t>
    </rPh>
    <rPh sb="4" eb="6">
      <t>ケイヒ</t>
    </rPh>
    <rPh sb="6" eb="8">
      <t>ゴウケイ</t>
    </rPh>
    <phoneticPr fontId="3"/>
  </si>
  <si>
    <t>２-1．補助対象経費（車載器or事務所機器）</t>
    <phoneticPr fontId="3"/>
  </si>
  <si>
    <t>車載器or事務所機器</t>
    <rPh sb="0" eb="3">
      <t>シャサイキ</t>
    </rPh>
    <rPh sb="5" eb="7">
      <t>ジム</t>
    </rPh>
    <rPh sb="7" eb="8">
      <t>ショ</t>
    </rPh>
    <rPh sb="8" eb="10">
      <t>キキ</t>
    </rPh>
    <phoneticPr fontId="3"/>
  </si>
  <si>
    <t>２-2．補助対象経費（その他機器）</t>
    <phoneticPr fontId="3"/>
  </si>
  <si>
    <t>円　　　　　</t>
    <rPh sb="0" eb="1">
      <t>エン</t>
    </rPh>
    <phoneticPr fontId="3"/>
  </si>
  <si>
    <t>D7で選択した対象となる経費項目</t>
    <rPh sb="3" eb="5">
      <t>センタク</t>
    </rPh>
    <rPh sb="7" eb="9">
      <t>タイショウ</t>
    </rPh>
    <rPh sb="14" eb="16">
      <t>コウモク</t>
    </rPh>
    <phoneticPr fontId="3"/>
  </si>
  <si>
    <t>車載器or事務所機器</t>
    <rPh sb="0" eb="3">
      <t>シャサイキ</t>
    </rPh>
    <rPh sb="5" eb="10">
      <t>ジムショキキ</t>
    </rPh>
    <phoneticPr fontId="3"/>
  </si>
  <si>
    <t>分類</t>
    <rPh sb="0" eb="2">
      <t>ブンルイ</t>
    </rPh>
    <phoneticPr fontId="3"/>
  </si>
  <si>
    <t>機器コード判定</t>
    <rPh sb="0" eb="2">
      <t>キキ</t>
    </rPh>
    <rPh sb="5" eb="7">
      <t>ハンテイ</t>
    </rPh>
    <phoneticPr fontId="3"/>
  </si>
  <si>
    <t>【上限額のない車載器、事務所機器の補助対象経費の算出】</t>
    <rPh sb="1" eb="4">
      <t>ジョウゲンガク</t>
    </rPh>
    <rPh sb="11" eb="16">
      <t>ジムショキキ</t>
    </rPh>
    <rPh sb="17" eb="19">
      <t>ホジョ</t>
    </rPh>
    <rPh sb="19" eb="21">
      <t>タイショウ</t>
    </rPh>
    <rPh sb="21" eb="23">
      <t>ケイヒ</t>
    </rPh>
    <rPh sb="24" eb="26">
      <t>サンシュツ</t>
    </rPh>
    <phoneticPr fontId="3"/>
  </si>
  <si>
    <t>デジタル式運行記録計　or
映像記録型ドライブレコーダー　or
一体型</t>
    <phoneticPr fontId="3"/>
  </si>
  <si>
    <t>-</t>
    <phoneticPr fontId="3"/>
  </si>
  <si>
    <t>-</t>
  </si>
  <si>
    <t>一体型</t>
  </si>
  <si>
    <t>映像記録型ドライブレコーダー</t>
    <phoneticPr fontId="3"/>
  </si>
  <si>
    <t>デジタル式運行記録計 or
映像記録型ドライブレコーダー or
一体型</t>
    <phoneticPr fontId="3"/>
  </si>
  <si>
    <t>車載器</t>
  </si>
  <si>
    <t>デジタル式運行記録計
算出用台数合計</t>
    <phoneticPr fontId="3"/>
  </si>
  <si>
    <t>映像記録型ドライブレコーダー
算出用台数合計</t>
    <phoneticPr fontId="3"/>
  </si>
  <si>
    <t>一体型
算出用台数合計</t>
    <rPh sb="0" eb="3">
      <t>イッタイガタ</t>
    </rPh>
    <phoneticPr fontId="3"/>
  </si>
  <si>
    <t>【車載器（デジタル式運行記録計）の補助対象経費の算出】</t>
    <rPh sb="17" eb="19">
      <t>ホジョ</t>
    </rPh>
    <rPh sb="19" eb="21">
      <t>タイショウ</t>
    </rPh>
    <rPh sb="21" eb="23">
      <t>ケイヒ</t>
    </rPh>
    <rPh sb="24" eb="26">
      <t>サンシュツ</t>
    </rPh>
    <phoneticPr fontId="3"/>
  </si>
  <si>
    <t>上限なし分
算出用台数合計</t>
    <rPh sb="0" eb="2">
      <t>ジョウゲン</t>
    </rPh>
    <rPh sb="4" eb="5">
      <t>ブン</t>
    </rPh>
    <phoneticPr fontId="3"/>
  </si>
  <si>
    <t>【車載器（映像記録型ドライブレコーダー）の補助対象経費の算出】</t>
    <rPh sb="21" eb="23">
      <t>ホジョ</t>
    </rPh>
    <rPh sb="23" eb="25">
      <t>タイショウ</t>
    </rPh>
    <rPh sb="25" eb="27">
      <t>ケイヒ</t>
    </rPh>
    <rPh sb="28" eb="30">
      <t>サンシュツ</t>
    </rPh>
    <phoneticPr fontId="3"/>
  </si>
  <si>
    <t>【車載器（一体型）の補助対象経費の算出】</t>
    <rPh sb="5" eb="8">
      <t>イッタイガタ</t>
    </rPh>
    <rPh sb="10" eb="12">
      <t>ホジョ</t>
    </rPh>
    <rPh sb="12" eb="14">
      <t>タイショウ</t>
    </rPh>
    <rPh sb="14" eb="16">
      <t>ケイヒ</t>
    </rPh>
    <rPh sb="17" eb="19">
      <t>サンシュツ</t>
    </rPh>
    <phoneticPr fontId="3"/>
  </si>
  <si>
    <t>【事務所機器（デジタル式運行記録計）の補助対象経費の算出】</t>
    <rPh sb="19" eb="21">
      <t>ホジョ</t>
    </rPh>
    <rPh sb="21" eb="23">
      <t>タイショウ</t>
    </rPh>
    <rPh sb="23" eb="25">
      <t>ケイヒ</t>
    </rPh>
    <rPh sb="26" eb="28">
      <t>サンシュツ</t>
    </rPh>
    <phoneticPr fontId="3"/>
  </si>
  <si>
    <t>【事務所機器（映像記録型ドライブレコーダー）の補助対象経費の算出】</t>
    <rPh sb="23" eb="25">
      <t>ホジョ</t>
    </rPh>
    <rPh sb="25" eb="27">
      <t>タイショウ</t>
    </rPh>
    <rPh sb="27" eb="29">
      <t>ケイヒ</t>
    </rPh>
    <rPh sb="30" eb="32">
      <t>サンシュツ</t>
    </rPh>
    <phoneticPr fontId="3"/>
  </si>
  <si>
    <t>【事務所機器（一体型）の補助対象経費の算出】</t>
    <rPh sb="7" eb="10">
      <t>イッタイガタ</t>
    </rPh>
    <rPh sb="12" eb="14">
      <t>ホジョ</t>
    </rPh>
    <rPh sb="14" eb="16">
      <t>タイショウ</t>
    </rPh>
    <rPh sb="16" eb="18">
      <t>ケイヒ</t>
    </rPh>
    <rPh sb="19" eb="21">
      <t>サンシュツ</t>
    </rPh>
    <phoneticPr fontId="3"/>
  </si>
  <si>
    <r>
      <t xml:space="preserve">運行中における運転者の疲労状態を測定する機器、運行中の運行管理機器に装着するメモリーカード（デジタル式運行記録計に装着）
</t>
    </r>
    <r>
      <rPr>
        <b/>
        <sz val="11"/>
        <color rgb="FFFF0000"/>
        <rFont val="游ゴシック"/>
        <family val="3"/>
        <charset val="128"/>
        <scheme val="minor"/>
      </rPr>
      <t>※1台につき1枚まで補助対象</t>
    </r>
    <rPh sb="34" eb="36">
      <t>ソウチャク</t>
    </rPh>
    <rPh sb="50" eb="51">
      <t>シキ</t>
    </rPh>
    <rPh sb="51" eb="56">
      <t>ウンコウキロクケイ</t>
    </rPh>
    <rPh sb="57" eb="59">
      <t>ソウチャク</t>
    </rPh>
    <rPh sb="63" eb="64">
      <t>ダイ</t>
    </rPh>
    <rPh sb="68" eb="69">
      <t>マイ</t>
    </rPh>
    <rPh sb="71" eb="75">
      <t>ホジョタイショウ</t>
    </rPh>
    <phoneticPr fontId="3"/>
  </si>
  <si>
    <r>
      <t xml:space="preserve">運行中における運転者の疲労状態を測定する機器、運行中の運行管理機器に装着するメモリーカード（映像記録型ドライブレコーダーに装着）
</t>
    </r>
    <r>
      <rPr>
        <b/>
        <sz val="11"/>
        <color rgb="FFFF0000"/>
        <rFont val="游ゴシック"/>
        <family val="3"/>
        <charset val="128"/>
        <scheme val="minor"/>
      </rPr>
      <t>※1台につき1枚まで補助対象</t>
    </r>
    <rPh sb="61" eb="63">
      <t>ソウチャク</t>
    </rPh>
    <rPh sb="67" eb="68">
      <t>ダイ</t>
    </rPh>
    <rPh sb="72" eb="73">
      <t>マイ</t>
    </rPh>
    <rPh sb="75" eb="79">
      <t>ホジョタイショウ</t>
    </rPh>
    <phoneticPr fontId="3"/>
  </si>
  <si>
    <r>
      <t xml:space="preserve">運行中における運転者の疲労状態を測定する機器、運行中の運行管理機器に装着するメモリーカード（一体型に装着）
</t>
    </r>
    <r>
      <rPr>
        <b/>
        <sz val="11"/>
        <color rgb="FFFF0000"/>
        <rFont val="游ゴシック"/>
        <family val="3"/>
        <charset val="128"/>
        <scheme val="minor"/>
      </rPr>
      <t>※1台につき2枚まで補助対象</t>
    </r>
    <rPh sb="50" eb="52">
      <t>ソウチャク</t>
    </rPh>
    <rPh sb="56" eb="57">
      <t>ダイ</t>
    </rPh>
    <rPh sb="61" eb="62">
      <t>マイ</t>
    </rPh>
    <rPh sb="64" eb="68">
      <t>ホジョタイショウ</t>
    </rPh>
    <phoneticPr fontId="3"/>
  </si>
  <si>
    <t>メモリーカード入力欄</t>
    <rPh sb="7" eb="10">
      <t>ニュウリョクラン</t>
    </rPh>
    <phoneticPr fontId="3"/>
  </si>
  <si>
    <t>メモリーカード入力欄</t>
    <phoneticPr fontId="3"/>
  </si>
  <si>
    <t>台数/個数/枚数</t>
    <rPh sb="0" eb="2">
      <t>ダイスウ</t>
    </rPh>
    <rPh sb="3" eb="5">
      <t>コスウ</t>
    </rPh>
    <rPh sb="6" eb="8">
      <t>マイスウ</t>
    </rPh>
    <phoneticPr fontId="3"/>
  </si>
  <si>
    <t>※１　消費税は含まず算出</t>
  </si>
  <si>
    <t>※１　消費税は含まず算出</t>
    <phoneticPr fontId="3"/>
  </si>
  <si>
    <t>補助限度額上限：</t>
    <rPh sb="0" eb="2">
      <t>ホジョ</t>
    </rPh>
    <rPh sb="2" eb="5">
      <t>ゲンドガク</t>
    </rPh>
    <rPh sb="5" eb="7">
      <t>ジョウゲン</t>
    </rPh>
    <phoneticPr fontId="3"/>
  </si>
  <si>
    <t>※２　100円未満の端数は切り捨て</t>
    <rPh sb="14" eb="16">
      <t>ケイサン</t>
    </rPh>
    <phoneticPr fontId="3"/>
  </si>
  <si>
    <t>補助額（補助対象経費合計×1/2）：</t>
    <rPh sb="2" eb="3">
      <t>ガク</t>
    </rPh>
    <phoneticPr fontId="3"/>
  </si>
  <si>
    <t>※３　補助限度額超過時は上限額を適用</t>
    <rPh sb="3" eb="5">
      <t>ホジョ</t>
    </rPh>
    <rPh sb="5" eb="8">
      <t>ゲンドガク</t>
    </rPh>
    <rPh sb="8" eb="11">
      <t>チョウカジ</t>
    </rPh>
    <phoneticPr fontId="3"/>
  </si>
  <si>
    <t>この色のセルは必要項目をご選択ください。</t>
    <rPh sb="2" eb="3">
      <t>イロ</t>
    </rPh>
    <rPh sb="7" eb="9">
      <t>ヒツヨウ</t>
    </rPh>
    <rPh sb="9" eb="11">
      <t>コウモク</t>
    </rPh>
    <rPh sb="13" eb="15">
      <t>センタク</t>
    </rPh>
    <phoneticPr fontId="3"/>
  </si>
  <si>
    <r>
      <rPr>
        <b/>
        <sz val="14"/>
        <color rgb="FFFF0000"/>
        <rFont val="游ゴシック"/>
        <family val="3"/>
        <charset val="128"/>
        <scheme val="minor"/>
      </rPr>
      <t>車載器の場合</t>
    </r>
    <r>
      <rPr>
        <b/>
        <sz val="12"/>
        <color rgb="FFFF0000"/>
        <rFont val="游ゴシック"/>
        <family val="3"/>
        <charset val="128"/>
        <scheme val="minor"/>
      </rPr>
      <t>、</t>
    </r>
    <r>
      <rPr>
        <b/>
        <sz val="11"/>
        <color theme="1"/>
        <rFont val="游ゴシック"/>
        <family val="3"/>
        <charset val="128"/>
        <scheme val="minor"/>
      </rPr>
      <t>取付ける車両の
登録番号（ナンバー）</t>
    </r>
    <rPh sb="0" eb="3">
      <t>シャサイキ</t>
    </rPh>
    <rPh sb="4" eb="6">
      <t>バアイ</t>
    </rPh>
    <phoneticPr fontId="3"/>
  </si>
  <si>
    <t>・導入した機器に関し、以下の表にて機器コード番号を選択し、オレンジ色の箇所に記入してください。</t>
    <rPh sb="17" eb="19">
      <t>キキ</t>
    </rPh>
    <rPh sb="22" eb="24">
      <t>バンゴウ</t>
    </rPh>
    <rPh sb="25" eb="27">
      <t>センタク</t>
    </rPh>
    <rPh sb="33" eb="34">
      <t>イロ</t>
    </rPh>
    <rPh sb="35" eb="37">
      <t>カショ</t>
    </rPh>
    <phoneticPr fontId="3"/>
  </si>
  <si>
    <t>・製品番号等が不明の場合は該当欄を空欄とし、別途（当該機器を撮影した写真、車載器又はカメラの場合は車両ナンバープレート写真を）添付してください。</t>
    <rPh sb="22" eb="24">
      <t>ベット</t>
    </rPh>
    <rPh sb="37" eb="40">
      <t>シャサイキ</t>
    </rPh>
    <rPh sb="40" eb="41">
      <t>マタ</t>
    </rPh>
    <rPh sb="46" eb="48">
      <t>バアイ</t>
    </rPh>
    <rPh sb="49" eb="51">
      <t>シャリョウ</t>
    </rPh>
    <rPh sb="59" eb="61">
      <t>シャシン</t>
    </rPh>
    <phoneticPr fontId="3"/>
  </si>
  <si>
    <t>「２-1．補助対象経費」の取得に際して、付属する機器等の取得費のみを記載してください。</t>
    <rPh sb="13" eb="15">
      <t>シュトク</t>
    </rPh>
    <rPh sb="16" eb="17">
      <t>サイ</t>
    </rPh>
    <rPh sb="20" eb="22">
      <t>フゾク</t>
    </rPh>
    <rPh sb="24" eb="26">
      <t>キキ</t>
    </rPh>
    <rPh sb="26" eb="27">
      <t>トウ</t>
    </rPh>
    <rPh sb="28" eb="30">
      <t>シュトク</t>
    </rPh>
    <rPh sb="30" eb="31">
      <t>ヒ</t>
    </rPh>
    <rPh sb="34" eb="36">
      <t>キサイ</t>
    </rPh>
    <phoneticPr fontId="3"/>
  </si>
  <si>
    <t>関連する対象機器コード番号</t>
    <rPh sb="0" eb="2">
      <t>カンレン</t>
    </rPh>
    <rPh sb="4" eb="6">
      <t>タイショウ</t>
    </rPh>
    <rPh sb="6" eb="8">
      <t>キキ</t>
    </rPh>
    <rPh sb="11" eb="13">
      <t>バンゴウ</t>
    </rPh>
    <phoneticPr fontId="3"/>
  </si>
  <si>
    <r>
      <t xml:space="preserve">IT点呼機器、遠隔点呼機器、自動点呼機器、休息期間における運転者の睡眠状態等を測定する機器に装着するメモリーカード
</t>
    </r>
    <r>
      <rPr>
        <b/>
        <sz val="11"/>
        <color rgb="FFFF0000"/>
        <rFont val="游ゴシック"/>
        <family val="3"/>
        <charset val="128"/>
        <scheme val="minor"/>
      </rPr>
      <t>※単体1台につき1枚まで、一体型1台につき2枚まで補助対象</t>
    </r>
    <rPh sb="23" eb="25">
      <t>キカン</t>
    </rPh>
    <rPh sb="46" eb="48">
      <t>ソウチャク</t>
    </rPh>
    <rPh sb="59" eb="61">
      <t>タンタイ</t>
    </rPh>
    <rPh sb="62" eb="63">
      <t>ダイ</t>
    </rPh>
    <rPh sb="67" eb="68">
      <t>マイ</t>
    </rPh>
    <rPh sb="71" eb="74">
      <t>イッタイガタ</t>
    </rPh>
    <rPh sb="75" eb="76">
      <t>ダイ</t>
    </rPh>
    <rPh sb="80" eb="81">
      <t>マイ</t>
    </rPh>
    <rPh sb="83" eb="87">
      <t>ホジョタイショウ</t>
    </rPh>
    <phoneticPr fontId="3"/>
  </si>
  <si>
    <t xml:space="preserve">５．機器を導入した営業所、車両登録番号、製品番号（シリアルNo）等 </t>
    <rPh sb="2" eb="4">
      <t>キキ</t>
    </rPh>
    <rPh sb="5" eb="7">
      <t>ドウニュウ</t>
    </rPh>
    <rPh sb="9" eb="12">
      <t>エイギョウショ</t>
    </rPh>
    <rPh sb="13" eb="15">
      <t>シャリョウ</t>
    </rPh>
    <rPh sb="15" eb="19">
      <t>トウロクバンゴウ</t>
    </rPh>
    <rPh sb="20" eb="22">
      <t>セイヒン</t>
    </rPh>
    <rPh sb="22" eb="24">
      <t>バンゴウ</t>
    </rPh>
    <rPh sb="32" eb="33">
      <t>トウ</t>
    </rPh>
    <phoneticPr fontId="3"/>
  </si>
  <si>
    <t>製品番号
（シリアルNo）等</t>
    <phoneticPr fontId="3"/>
  </si>
  <si>
    <t>この色のセルは必要事項をご入力ください。</t>
    <rPh sb="2" eb="3">
      <t>イロ</t>
    </rPh>
    <rPh sb="7" eb="9">
      <t>ヒツヨウ</t>
    </rPh>
    <rPh sb="9" eb="11">
      <t>ジコウ</t>
    </rPh>
    <rPh sb="13" eb="15">
      <t>ニュウリョク</t>
    </rPh>
    <phoneticPr fontId="3"/>
  </si>
  <si>
    <t>車載器</t>
    <phoneticPr fontId="3"/>
  </si>
  <si>
    <t>メモリーカード入力欄</t>
    <phoneticPr fontId="3"/>
  </si>
  <si>
    <t>通信機能付き一体型</t>
    <phoneticPr fontId="3"/>
  </si>
  <si>
    <t>【車載器（通信機能付き一体型）の補助対象経費の算出】</t>
    <rPh sb="16" eb="18">
      <t>ホジョ</t>
    </rPh>
    <rPh sb="18" eb="20">
      <t>タイショウ</t>
    </rPh>
    <rPh sb="20" eb="22">
      <t>ケイヒ</t>
    </rPh>
    <rPh sb="23" eb="25">
      <t>サンシュツ</t>
    </rPh>
    <phoneticPr fontId="3"/>
  </si>
  <si>
    <t>【事務所機器（通信機能付き一体型）の補助対象経費の算出】</t>
    <rPh sb="1" eb="4">
      <t>ジムショ</t>
    </rPh>
    <rPh sb="4" eb="6">
      <t>キキ</t>
    </rPh>
    <rPh sb="18" eb="20">
      <t>ホジョ</t>
    </rPh>
    <rPh sb="20" eb="22">
      <t>タイショウ</t>
    </rPh>
    <rPh sb="22" eb="24">
      <t>ケイヒ</t>
    </rPh>
    <rPh sb="25" eb="27">
      <t>サンシュツ</t>
    </rPh>
    <phoneticPr fontId="3"/>
  </si>
  <si>
    <t>補助率　1/2</t>
    <rPh sb="0" eb="3">
      <t>ホジョリツ</t>
    </rPh>
    <phoneticPr fontId="3"/>
  </si>
  <si>
    <t>「１.業態および対象経費項目」から「５.機器を導入した営業所、車両登録番号（ナンバー）、製品番号（シリアルNo）等」まで、
必要事項はもれなく入力をお願いいたします。</t>
    <rPh sb="62" eb="66">
      <t>ヒツヨウジコウ</t>
    </rPh>
    <rPh sb="71" eb="73">
      <t>ニュウリョク</t>
    </rPh>
    <rPh sb="75" eb="76">
      <t>ネガ</t>
    </rPh>
    <phoneticPr fontId="3"/>
  </si>
  <si>
    <t>※1つのシートで複数の経費項目を選択（申請）することは出来ません。
複数の経費項目を申請される際は、別シートにて申請入力をお願いいたします。</t>
    <rPh sb="19" eb="21">
      <t>シンセイ</t>
    </rPh>
    <rPh sb="34" eb="36">
      <t>フクスウ</t>
    </rPh>
    <rPh sb="37" eb="39">
      <t>ケイヒ</t>
    </rPh>
    <rPh sb="39" eb="41">
      <t>コウモク</t>
    </rPh>
    <rPh sb="42" eb="44">
      <t>シンセイ</t>
    </rPh>
    <rPh sb="47" eb="48">
      <t>サイ</t>
    </rPh>
    <rPh sb="50" eb="51">
      <t>ベツ</t>
    </rPh>
    <rPh sb="56" eb="58">
      <t>シンセイ</t>
    </rPh>
    <rPh sb="58" eb="60">
      <t>ニュウリョク</t>
    </rPh>
    <rPh sb="62" eb="63">
      <t>ネガ</t>
    </rPh>
    <phoneticPr fontId="3"/>
  </si>
  <si>
    <t>請求明細書、納品書等に記載の
商品名、取付工事費、設定費用、通信費等</t>
    <rPh sb="0" eb="5">
      <t>セイキュウメイサイショ</t>
    </rPh>
    <rPh sb="6" eb="9">
      <t>ノウヒンショ</t>
    </rPh>
    <rPh sb="9" eb="10">
      <t>トウ</t>
    </rPh>
    <rPh sb="11" eb="13">
      <t>キサイ</t>
    </rPh>
    <rPh sb="15" eb="18">
      <t>ショウヒンメイ</t>
    </rPh>
    <rPh sb="19" eb="21">
      <t>トリツケ</t>
    </rPh>
    <rPh sb="21" eb="24">
      <t>コウジヒ</t>
    </rPh>
    <rPh sb="25" eb="29">
      <t>セッテイヒヨウ</t>
    </rPh>
    <rPh sb="30" eb="33">
      <t>ツウシンヒ</t>
    </rPh>
    <rPh sb="33" eb="34">
      <t>トウ</t>
    </rPh>
    <phoneticPr fontId="3"/>
  </si>
  <si>
    <t>【導入に係る補助対象経費】</t>
    <rPh sb="6" eb="12">
      <t>ホジョタイショウケイヒ</t>
    </rPh>
    <phoneticPr fontId="3"/>
  </si>
  <si>
    <r>
      <t>【</t>
    </r>
    <r>
      <rPr>
        <b/>
        <sz val="16"/>
        <color rgb="FFFF0000"/>
        <rFont val="游ゴシック"/>
        <family val="3"/>
        <charset val="128"/>
        <scheme val="minor"/>
      </rPr>
      <t>（複数シート使用時）</t>
    </r>
    <r>
      <rPr>
        <b/>
        <sz val="16"/>
        <color rgb="FF000000"/>
        <rFont val="游ゴシック"/>
        <family val="3"/>
        <charset val="128"/>
        <scheme val="minor"/>
      </rPr>
      <t>導入に係る補助対象経費】</t>
    </r>
    <rPh sb="2" eb="4">
      <t>フクスウ</t>
    </rPh>
    <rPh sb="7" eb="10">
      <t>シヨウジ</t>
    </rPh>
    <rPh sb="16" eb="22">
      <t>ホジョタイショウケイヒ</t>
    </rPh>
    <phoneticPr fontId="3"/>
  </si>
  <si>
    <t>車載器付属費用 or
事務所機器 or
事務所機器付属費用</t>
    <rPh sb="0" eb="3">
      <t>シャサイキ</t>
    </rPh>
    <rPh sb="3" eb="5">
      <t>フゾク</t>
    </rPh>
    <rPh sb="5" eb="7">
      <t>ヒヨウ</t>
    </rPh>
    <rPh sb="11" eb="13">
      <t>ジム</t>
    </rPh>
    <rPh sb="13" eb="14">
      <t>ショ</t>
    </rPh>
    <rPh sb="14" eb="16">
      <t>キキ</t>
    </rPh>
    <rPh sb="20" eb="22">
      <t>ジム</t>
    </rPh>
    <rPh sb="22" eb="23">
      <t>ショ</t>
    </rPh>
    <rPh sb="23" eb="25">
      <t>キキ</t>
    </rPh>
    <rPh sb="25" eb="27">
      <t>フゾク</t>
    </rPh>
    <rPh sb="27" eb="29">
      <t>ヒヨウ</t>
    </rPh>
    <phoneticPr fontId="3"/>
  </si>
  <si>
    <t>補助金交付申請額合計：</t>
    <phoneticPr fontId="3"/>
  </si>
  <si>
    <r>
      <rPr>
        <sz val="11"/>
        <color rgb="FFFF0000"/>
        <rFont val="游ゴシック"/>
        <family val="3"/>
        <charset val="128"/>
        <scheme val="minor"/>
      </rPr>
      <t>（複数シート使用時）</t>
    </r>
    <r>
      <rPr>
        <sz val="11"/>
        <color theme="1"/>
        <rFont val="游ゴシック"/>
        <family val="3"/>
        <charset val="128"/>
        <scheme val="minor"/>
      </rPr>
      <t xml:space="preserve">
</t>
    </r>
    <r>
      <rPr>
        <b/>
        <sz val="14"/>
        <color theme="1"/>
        <rFont val="游ゴシック"/>
        <family val="3"/>
        <charset val="128"/>
        <scheme val="minor"/>
      </rPr>
      <t>【補助金交付申請額】</t>
    </r>
    <phoneticPr fontId="3"/>
  </si>
  <si>
    <t>※複数シート申請時は上記金額をご入力ください。</t>
    <rPh sb="1" eb="3">
      <t>フクスウ</t>
    </rPh>
    <rPh sb="6" eb="9">
      <t>シンセイジ</t>
    </rPh>
    <rPh sb="10" eb="12">
      <t>ジョウキ</t>
    </rPh>
    <rPh sb="12" eb="14">
      <t>キンガク</t>
    </rPh>
    <rPh sb="16" eb="18">
      <t>ニュウリョク</t>
    </rPh>
    <phoneticPr fontId="3"/>
  </si>
  <si>
    <t>※申請時は上記をご入力下さい</t>
    <rPh sb="1" eb="4">
      <t>シンセイジ</t>
    </rPh>
    <rPh sb="5" eb="7">
      <t>ジョウキ</t>
    </rPh>
    <rPh sb="9" eb="11">
      <t>ニュウリョク</t>
    </rPh>
    <rPh sb="11" eb="12">
      <t>シタ</t>
    </rPh>
    <phoneticPr fontId="3"/>
  </si>
  <si>
    <t>※当シートのみ申請時は上記金額をご入力下さい</t>
    <rPh sb="19" eb="20">
      <t>シタ</t>
    </rPh>
    <phoneticPr fontId="3"/>
  </si>
  <si>
    <t>※複数シート申請時は上記金額をご入力下さい</t>
    <rPh sb="1" eb="3">
      <t>フクスウ</t>
    </rPh>
    <rPh sb="6" eb="9">
      <t>シンセイジ</t>
    </rPh>
    <rPh sb="10" eb="12">
      <t>ジョウキ</t>
    </rPh>
    <rPh sb="12" eb="14">
      <t>キンガク</t>
    </rPh>
    <rPh sb="16" eb="18">
      <t>ニュウリョク</t>
    </rPh>
    <rPh sb="18" eb="19">
      <t>シタ</t>
    </rPh>
    <phoneticPr fontId="3"/>
  </si>
  <si>
    <r>
      <t>【</t>
    </r>
    <r>
      <rPr>
        <b/>
        <sz val="11"/>
        <color rgb="FFFF0000"/>
        <rFont val="游ゴシック"/>
        <family val="3"/>
        <charset val="128"/>
        <scheme val="minor"/>
      </rPr>
      <t>（複数シート使用時）</t>
    </r>
    <r>
      <rPr>
        <sz val="11"/>
        <color theme="1"/>
        <rFont val="游ゴシック"/>
        <family val="3"/>
        <charset val="128"/>
        <scheme val="minor"/>
      </rPr>
      <t>補助金交付申請額】</t>
    </r>
    <phoneticPr fontId="3"/>
  </si>
  <si>
    <t>※当シートのみの申請額</t>
    <phoneticPr fontId="3"/>
  </si>
  <si>
    <t>【（複数シート使用時）
補助金交付申請額】</t>
    <phoneticPr fontId="3"/>
  </si>
  <si>
    <r>
      <t xml:space="preserve">（複数シート使用時）
</t>
    </r>
    <r>
      <rPr>
        <b/>
        <sz val="14"/>
        <color theme="0"/>
        <rFont val="游ゴシック"/>
        <family val="3"/>
        <charset val="128"/>
        <scheme val="minor"/>
      </rPr>
      <t>【補助金交付申請額】</t>
    </r>
    <phoneticPr fontId="3"/>
  </si>
  <si>
    <r>
      <t xml:space="preserve">IT点呼機器、遠隔点呼機器、自動点呼機器、休息期間における運転者の睡眠状態等を測定する車載器に装着するメモリーカード
</t>
    </r>
    <r>
      <rPr>
        <b/>
        <sz val="11"/>
        <color rgb="FFFF0000"/>
        <rFont val="游ゴシック"/>
        <family val="3"/>
        <charset val="128"/>
        <scheme val="minor"/>
      </rPr>
      <t>※単体1台につき1枚まで、一体型1台につき2枚まで補助対象</t>
    </r>
    <rPh sb="23" eb="25">
      <t>キカン</t>
    </rPh>
    <rPh sb="43" eb="46">
      <t>シャサイキ</t>
    </rPh>
    <rPh sb="47" eb="49">
      <t>ソウチャク</t>
    </rPh>
    <rPh sb="60" eb="62">
      <t>タンタイ</t>
    </rPh>
    <rPh sb="63" eb="64">
      <t>ダイ</t>
    </rPh>
    <rPh sb="68" eb="69">
      <t>マイ</t>
    </rPh>
    <rPh sb="72" eb="75">
      <t>イッタイガタ</t>
    </rPh>
    <rPh sb="76" eb="77">
      <t>ダイ</t>
    </rPh>
    <rPh sb="81" eb="82">
      <t>マイ</t>
    </rPh>
    <rPh sb="84" eb="88">
      <t>ホジョタイショウ</t>
    </rPh>
    <phoneticPr fontId="3"/>
  </si>
  <si>
    <t>円</t>
    <rPh sb="0" eb="1">
      <t>エン</t>
    </rPh>
    <phoneticPr fontId="3"/>
  </si>
  <si>
    <t>値引き入力欄</t>
    <rPh sb="0" eb="2">
      <t>ネビ</t>
    </rPh>
    <rPh sb="3" eb="6">
      <t>ニュウリョクラン</t>
    </rPh>
    <phoneticPr fontId="3"/>
  </si>
  <si>
    <t>　</t>
  </si>
  <si>
    <t>・補助申請者がリース事業者の場合：貸渡し先運送事業者名　　　　　　　（</t>
    <phoneticPr fontId="3"/>
  </si>
  <si>
    <t>）</t>
    <phoneticPr fontId="3"/>
  </si>
  <si>
    <t/>
  </si>
  <si>
    <t>※申請時は上記金額をご入力下さい</t>
    <rPh sb="1" eb="4">
      <t>シンセイジ</t>
    </rPh>
    <rPh sb="5" eb="7">
      <t>ジョウキ</t>
    </rPh>
    <rPh sb="7" eb="9">
      <t>キンガク</t>
    </rPh>
    <rPh sb="11" eb="13">
      <t>ニュウリョク</t>
    </rPh>
    <rPh sb="13" eb="14">
      <t>シタ</t>
    </rPh>
    <phoneticPr fontId="3"/>
  </si>
  <si>
    <t>・補助申請者がリース事業者の場合：貸渡し先運送事業者名</t>
    <phoneticPr fontId="3"/>
  </si>
  <si>
    <t>（　                                　　　）</t>
    <phoneticPr fontId="3"/>
  </si>
  <si>
    <t>●</t>
  </si>
  <si>
    <t>ver. R8_1.0</t>
  </si>
  <si>
    <t>ver. R8_1.0</t>
    <phoneticPr fontId="3"/>
  </si>
  <si>
    <t>令和８年度　過労運転防止選定機器一覧</t>
    <rPh sb="0" eb="2">
      <t>レイワ</t>
    </rPh>
    <rPh sb="3" eb="5">
      <t>ネンド</t>
    </rPh>
    <rPh sb="12" eb="14">
      <t>センテイ</t>
    </rPh>
    <phoneticPr fontId="3"/>
  </si>
  <si>
    <t>K1001</t>
  </si>
  <si>
    <t>呼気アルコール検知システムALCGuardianNet(ｱﾙｺｶﾞｰﾃﾞｨｱﾝﾈｯﾄ)</t>
  </si>
  <si>
    <t>管理拠点と事業拠点を結ぶ“IT点呼”
全国の事業所とリアルタイムに点呼ができます。管理拠点から事業所端末を連動でき、測定データ集計・閲覧が可能です。
主な特徴
▼遠隔地と対面式点呼
▼リアルタイムの点呼による不正防止
▼操作簡単で使いやすい
▼WEB記録簿でクラウド管理
(https://st-alc.com/products/alc_guardian_net/）</t>
  </si>
  <si>
    <t>サンコーテクノ株式会社
(04-7155-6300)</t>
    <rPh sb="7" eb="11">
      <t>カブシキガイシャ</t>
    </rPh>
    <phoneticPr fontId="1"/>
  </si>
  <si>
    <t>IT点呼キーパー
（ITK-CSM）</t>
  </si>
  <si>
    <t>・13年の実績を持つ、安全運行と業務効率化を両立するクラウド型システム
・対面・電話・IT・スマートフォン・遠隔と、多様なニーズに応える点呼形態を網羅
・他社システムとのAPI連携により、点呼業務をシームレスに統合
・多数の認定アルコール検知器との連携で、正確性と信頼性を向上
・パソコン操作に不慣れな方でも迷わないシンプル設計
・柔軟な点呼記録カスタマイズ・一元管理機能で、点呼業務の負担を大幅に軽減
・導入後も24時間365日対応のサポート体制で、事業の成長を支援
　(https://www.tele-nishi.co.jp/biz/ittenko/)</t>
  </si>
  <si>
    <t>テレニシ株式会社
(06-7711-3378)</t>
    <rPh sb="4" eb="8">
      <t>カブシキカイシャ</t>
    </rPh>
    <phoneticPr fontId="1"/>
  </si>
  <si>
    <t>IT点呼キーパー
（ITK-CSM-V3）</t>
  </si>
  <si>
    <t>・13年の実績を持つ、安全運行と業務効率化を両立するクラウド型システム
・対面・電話・IT・スマートフォン・遠隔・自動と、多様なニーズに応える点呼形態を網羅
・他社システムとのAPI連携により、点呼業務をシームレス
に統合
・多数の認定アルコール検知器との連携で、正確性と信頼性を向上
・パソコン操作に不慣れな方でも迷わないシンプル設計
・柔軟な点呼記録カスタマイズ・一元管理機能で、点呼業務の負担を大幅に軽減
・導入後も24時間365日対応のサポート体制で、事業の成長を支援
　(https://www.tele-nishi.co.jp/biz/ittenko/)</t>
  </si>
  <si>
    <t>点呼NEO</t>
  </si>
  <si>
    <t>・スマホアプリを利用して「IT点呼」「遠隔点呼」による遠隔地からの点呼に対応したシステムです。 
・点呼簿の手書き記録削減や、IT点呼、遠隔点呼による運行管理者の事務所立会、点呼簿管理業務が改善され所要時間が短縮されます。
・点呼情報はクラウドで一元管理されるため、ドライバーの体調確認や点呼記録簿の確認がどこからでも可能となり、管理者の探す手間や紙の保管が必要なくなります。 （データ保存期間は1年間以上）
・免許証読込機能：無免許運転、免許証不携帯を防ぎます。
・生体認証(顔認証)機能：遠隔点呼の際は顔認証による本人確認も行います。
（https://www.toukei.co.jp/wp/?page_id=4209）</t>
  </si>
  <si>
    <t>株式会社東計電算
(044-430-1351)</t>
  </si>
  <si>
    <t>デシナプスＩＴ点呼システム
（Disynapse IT-RC）</t>
  </si>
  <si>
    <t>１．閑散時間帯のＩＴ点呼だけではなく、通常時間帯の対面点呼も動画記録可能。
　点呼執行者が代わっても「点呼業務」として画一化が図れます。
　２．営業所用端末等外部機器への出力方法は、インターネット回線は光回線推奨。拠点間のVPN環境が必要。
（https://www.jyot.co.jp/disynapse/ds-it-rc/）</t>
  </si>
  <si>
    <t>株式会社情　通
(022-748-0788)</t>
  </si>
  <si>
    <t>ＩＴ点呼くん
(SITCALL00-01)</t>
  </si>
  <si>
    <t>●リアルタイムで遠隔点呼
Ｗｅｂブラウザを利用し、運行管理者がパソコンのカメラを利用して運転者の疾病・過労・睡眠不足等の状況を動画で随時確認できます。
●点呼記録を一括管理
・乗務前点呼、中間点呼、乗務後点呼の記録を簡単に作成でき、点呼記録の内容を一覧で確認できます。
・端末のＧＰＳによる場所の確認ができ、点呼の状況は動画として保存することができます。（保存期間は1年以上）
●わかりやすい操作画面
・確認項目が予め決まっているので、事業所・営業所間での点呼方法・点呼内容のバラツキ防止につながります。
( http://www.nce.co.jp/service/product/it-call/ )</t>
  </si>
  <si>
    <t>株式会社ＮＣＥ
(024-937-1050)</t>
  </si>
  <si>
    <t>Cagou IT点呼</t>
  </si>
  <si>
    <t>運行管理者はPCのWebブラウザ、運転者はタブレット/スマートフォンアプリを使用して点呼を実施します。測定機器（アルコールチェッカー）は、持ち運びも据え置きにも対応、顔認証で本人確認を行います。
＜特長＞ 
・全ての点呼に対応：対面・IT・遠隔・自動 全ての点呼にワンパッケージで対応。各点呼方法を組み合わせることで、自社の運用に最適な点呼を実現できます。
・クラウド保存：点呼結果はクラウドに保存され、Webアプリで確認・出力が可能です。
・待ち行列緩和：運転者のタブレット/スマートフォンアプリは1ライセンスで複数端末にインストールできるため、出庫帰庫が重なる時間帯の点呼待ち行列を緩和できます。
(https://www.core.co.jp/service/iot/cagou-alc)</t>
  </si>
  <si>
    <t>株式会社コア　関西カンパニー
(0120-939-861)</t>
  </si>
  <si>
    <t>W-ZERO　ITクラウドアルコールチェックシステム</t>
  </si>
  <si>
    <t>・誰でも簡単に行え、最短４５秒で点呼が完了できる
・点呼データもクラウドで１年間、一括自動管理
・直行直帰の際もスマホを用いて遠隔点呼可能
・アフターサポート充実
・免許証を用いて点呼を行うため、本人確認および免許証の不携帯防止
・なりすまし防止のため、点呼時の写真記録機能あり
・免許の次回更新日もシステム内に表記可で更新忘れ防止
・パソコン、アルコールチェッカーがあれば即時点呼可能
・車両ナンバーも登録可能
・初期設定、設置もリモートでの対応も可能
(https://w-zero-src.com)</t>
  </si>
  <si>
    <t>(株)エス.アール.シー
(050-5810-5450)</t>
    <rPh sb="0" eb="3">
      <t>カブ</t>
    </rPh>
    <phoneticPr fontId="1"/>
  </si>
  <si>
    <t>DTS-G1D3
（FV710G1D3）</t>
  </si>
  <si>
    <t>国土交通省認定のデジタル式運行記録計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
(https://www.transtron.com/itp/index.html)</t>
  </si>
  <si>
    <t>株式会社トランストロン
（045-476-4550）</t>
    <rPh sb="0" eb="4">
      <t>カブシキガイシャ</t>
    </rPh>
    <phoneticPr fontId="1"/>
  </si>
  <si>
    <t>DTS-G1D
（FV710G1D）
（FV710G1D2）</t>
  </si>
  <si>
    <t>ナビ機能付きドラレコ一体型の富士通デジタコです。ドラレコ無しのデジタコ単体プラン等もお選び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(https://www.transtron.com/itp/index.html)</t>
  </si>
  <si>
    <t>DTS-G1O
（FV710G1DO）</t>
  </si>
  <si>
    <t>国土交通省認定の富士通デジタコです。契約内容によっては、ドラレコ無しのデジタコ単体でもお使いいただけま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カメラ無し(デジタコ専用）、カメラ有り(ドラレコ一体型通信デジタコ)の選択可能です。
(https://www.transtron.com/itp/index.html)</t>
  </si>
  <si>
    <t>ESTRA-Web2 のクラウド型点呼システムとパソコンやタブレットのモニター等を
利用し、動画にて対象者の顔を確認しながらの点呼が可能。
(https://www.yazaki-group.com/keiso/products/estraweb2/
index.html)</t>
  </si>
  <si>
    <t>矢崎エナジーシステム株式会社
（054-283-1156）</t>
  </si>
  <si>
    <t>汎用版22型MIMAMORI（22MIMAMORI車載機type_L／TDⅡ-94）</t>
  </si>
  <si>
    <t>国土交通省認定のデジタル式運行記録計です。ドライブレコーダーの性能要件告示適合です。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
(https://www.isuzu.co.jp/cv/cost/mimamori/)</t>
  </si>
  <si>
    <t>22MIMAMORI車載機type_S（TDⅡ-94）</t>
  </si>
  <si>
    <t>1DINサイズのタッチパネル搭載。
国土交通省認定のデジタル式運行記録計です。ドライブレコーダーの性能要件告示適合です。
本品を取り付けることによってクラウド型の運行管理サービス（動態管理・ECO安全運転指導・労務管理など）をご利用いただけます。
別途契約によりドライブレコーダー機能および商用車ナビゲーション機能もご利用いただけます。
（https://www.isuzu.co.jp/cv/cost/mimamori/）</t>
  </si>
  <si>
    <t>『AI点呼システム™』
（TNK-DISYS）</t>
  </si>
  <si>
    <t>インターネット・スマートフォンを利用して「IT点呼」を含む遠隔地からの点呼に対応したシステムです。
①『AI点呼システムTM』からの問いかけに、「被点呼者(乗務員様)」がタッチパネルを操作し簡単に、点呼を進めることができます。
②点呼データ・点呼記録簿・運転者台帳を一元管理できます。
（https://www.npsystem.co.jp/）</t>
  </si>
  <si>
    <t>株式会社NPシステム開発
（0120-089-927）</t>
    <rPh sb="0" eb="4">
      <t>カブシキガイシャ</t>
    </rPh>
    <rPh sb="10" eb="12">
      <t>カイハツ</t>
    </rPh>
    <phoneticPr fontId="1"/>
  </si>
  <si>
    <t>『AI点呼システム™』
（TNK-NISYS）</t>
  </si>
  <si>
    <t>汎用版22型MIMAMORI
（TDⅡ-94）</t>
  </si>
  <si>
    <t>国土交通省認定のデジタル式運行記録計です。
クラウド型の運行管理サービス(動態管理・労務管理・安全運転指導)をご利用いただけます。
大型タッチパネルの採用により、見やすく操作も直感的に行えます。
(https://www.udtrucks.com/japan/service-parts/mimamori)</t>
  </si>
  <si>
    <t>UDトラックス株式会社
(048-615-8163)</t>
    <rPh sb="7" eb="11">
      <t>カブシキガイシャ</t>
    </rPh>
    <phoneticPr fontId="1"/>
  </si>
  <si>
    <t>SSCV-Safety</t>
  </si>
  <si>
    <t>物流を実業とする企業として長年事故と向き合い安全を 追求してきたロジスティードが開発したIT点呼サービ スです。 点呼業務の効率化に加え、ドライバーの健康状態に起因 する事故リスクを未然に防ぐことを支援します。個人毎 の健康・疲労状態に応じたパーソナライズドガイダンス 機能を備えています。 また、オプションとしてドラレコとの連携が可能で、帰着後にイベント動画の振り返り機能を活用することで、
ドライバー教育にも使用でき、管理者の負担を軽減します。
(https://www.logisteed.com/jp/sscv/safety/)</t>
  </si>
  <si>
    <t>ロジスティード株式会社
(https://form.logisteed.com/public/application/add/2078)</t>
    <rPh sb="7" eb="11">
      <t>カブシキガイシャ</t>
    </rPh>
    <phoneticPr fontId="1"/>
  </si>
  <si>
    <t>IT点呼システム　
Tenko-PRO2
（9040-8200）</t>
  </si>
  <si>
    <t>離れた場所に居る運転者と運行管理者等をパソコン間でオンライン接続し、音声・映像
による点呼を行うシステムです。
音声と・映像を用いて点呼に必要な確認、指示、伝達事項、指導を実施することが可能
となります。また、これらの内容は電子的なデータとして保存することが出来る為、電
子点呼記録簿として運用出来ます。
（https://it-tenko.com/?_gl=1*1nn1gzi*_gcl_aw*R0NMLjE3NzI2MTA2MjguQ2p3S0NBaUFxcHJOQmhCNkVpd）
（問い合わせ先電話番号 03-4233-2006）</t>
  </si>
  <si>
    <t>東海電子株式会社
（問い合わせ先電話番号
 03-4233-2006）</t>
    <rPh sb="0" eb="4">
      <t>トウカイデンシ</t>
    </rPh>
    <rPh sb="4" eb="8">
      <t>カブシキガイシャ</t>
    </rPh>
    <phoneticPr fontId="1"/>
  </si>
  <si>
    <t>クラウド型点呼システム
e点呼PRO</t>
    <rPh sb="4" eb="5">
      <t>カタ</t>
    </rPh>
    <rPh sb="5" eb="7">
      <t>テンコ</t>
    </rPh>
    <rPh sb="13" eb="15">
      <t>テンコ</t>
    </rPh>
    <phoneticPr fontId="1"/>
  </si>
  <si>
    <t>e 点呼PRO”は、運輸安全プラットフォーム”運輸安全PRO”の基幹サービスの一つ
で、クラウドタイプの点呼システムです。”運輸安全PRO”が持つ、クラウド運転者台
帳KartePRO、顔認証機能、クラウド飲酒管理ALCweb、クラウド健康管理HC-web を使
い、ドライバーデータに基づく理想の点呼を実現します。 対面点呼、IT 点呼、遠隔地
IT 点呼、旅客IT 点呼等、遠隔点呼あらゆる点呼にマルチに対応できる、統合型の点呼
システムです。
https://lpfo.tokai-denshi.co.jp/cloud/3_eTenkoPRO
（問い合わせ先電話番号 03-4233-2006）</t>
  </si>
  <si>
    <t>東海電子株式会社
（問い合わせ先電話番号
03-4233-2006）</t>
    <rPh sb="0" eb="4">
      <t>トウカイデンシ</t>
    </rPh>
    <rPh sb="4" eb="8">
      <t>カブシキガイシャ</t>
    </rPh>
    <phoneticPr fontId="1"/>
  </si>
  <si>
    <t>デジタル点呼マネージャー</t>
    <rPh sb="4" eb="6">
      <t>テンコ</t>
    </rPh>
    <phoneticPr fontId="1"/>
  </si>
  <si>
    <t>デジタル点呼マネージャーは、クラウド型の運行管理支援サービスです。 遠隔点呼、IT点呼、業務後自動点呼に対応し、アルコールチェックや本人確認、体調確認など、点呼業務に必要な情報をクラウド上で一元管理できます。
運転者は、スマートフォン・タブレット・PC等を利用して点呼を実施し、アルコール測定結果、顔画像、体温・血圧等の情報をリアルタイムで送信します。運行管理者は、クラウド管理画面から各拠点の点呼状況や記録を、場所を問わず確認できます。
また、点呼記録簿の出力、車両情報管理、運転者情報管理など、運行管理業務全体を支援する機能を搭載しています。
(https://www.info-sense.co.jp/dtenko/dtm.html)</t>
  </si>
  <si>
    <r>
      <t>株式会社インフォセンス
（</t>
    </r>
    <r>
      <rPr>
        <sz val="11"/>
        <rFont val="游ゴシック"/>
        <family val="3"/>
        <charset val="128"/>
        <scheme val="minor"/>
      </rPr>
      <t>03-4334-7722</t>
    </r>
    <r>
      <rPr>
        <sz val="11"/>
        <rFont val="游ゴシック"/>
        <family val="2"/>
        <charset val="128"/>
        <scheme val="minor"/>
      </rPr>
      <t>）</t>
    </r>
    <rPh sb="0" eb="4">
      <t>カブシキガイシャ</t>
    </rPh>
    <phoneticPr fontId="1"/>
  </si>
  <si>
    <t>BusinessSupportSystem(BSS)：IT点呼機能</t>
  </si>
  <si>
    <t>本機器は、アルコール検知器、PCソフトまたはスマートフォンアプリ、およびクラウドサービスで構成され、運転者と管理者がビデオ通話を行いながら、アルコール測定および必要情報の入力を実施することで点呼を行います。
点呼時に取得した測定結果および実施情報はクラウドへ自動送信され、点呼簿データとして記録・保存されます。
(https://bss-cloud.info/bss-cloud/)</t>
  </si>
  <si>
    <t>株式会社アネストシステム
（0120-597-198）</t>
    <rPh sb="0" eb="4">
      <t>カブシキガイシャ</t>
    </rPh>
    <phoneticPr fontId="1"/>
  </si>
  <si>
    <t>点呼＋モバイル版</t>
  </si>
  <si>
    <t>運転者は点呼＋モバイルアプリにて、生体認証による本人確認を行い点呼開始します。 ガイダンスによる案内に従って進め、点呼に必要な全ての確認、判断及び記録がなされた場合に自動点呼が完了します。
(https://www.nav-assist.co.jp/products/unyu/tenko_plus/)</t>
  </si>
  <si>
    <t>株式会社ナブアシスト
(027-372-3452)</t>
  </si>
  <si>
    <t>点呼＋ロボット版 Kebbi（NRTAP200K）</t>
  </si>
  <si>
    <t>【乗務員】
①乗務員はロボットにて点呼種別（乗務前・乗務後）を選択し点呼が開始します。
本人認証（顔認証）⇒アルコールチェック（顔認証）⇒体調チェック⇒業務連絡（運転者への連絡や確認）⇒自動車・道路・運行情報の確認（運転者の音声録音）⇒交替運転者への通告内容（運転者の音声録音）を順に行います。
②途中、異常が発見された場合は、点呼を中断し予め登録された管理者にメール又はSlackにて通知されます。
③乗務員から運行管理者へ連絡がある場合は、点呼時に音声にて登録し、登録した内容は音声及び自動でテキストに変換し点呼記録と合わせ登録されます。運行管理者は点呼完了時のメール又はSlackでの完了通知に乗務員から連絡があった旨の内容を確認出来ます。
④血圧計や体温計と連携し、乗務員毎の閾値を超える場合は警告又は点呼を中断出来ます。
【運行管理者】
①点呼記録はクラウド上に保存され、運行管理者は所定のＷＥＢサイトにアクセスしＩＤ、パスワードを入力する事で、実施内容の確認が出来ます。
②点呼予定や指示事項の登録等の各種設定も上記サイトより設定を行います。
(https://www.nav-assist.co.jp/products/unyu/tenko_plus/)</t>
  </si>
  <si>
    <t>K1025</t>
  </si>
  <si>
    <t>点呼＋デスクトップ版（NDKAP200J/NDKAP200）</t>
  </si>
  <si>
    <t xml:space="preserve">運転者は点呼＋デスクトップアプリにて、生体認証による本人確認を行い点呼開始します。 ガイダンスによる案内に従って進め、点呼に必要な全ての確認、判断及び記録がなされた場合に自動点呼が完了します。
(https://www.nav-assist.co.jp/products/unyu/tenko_plus/)
</t>
  </si>
  <si>
    <t>K1026</t>
  </si>
  <si>
    <t>OmniEyes AI Box - (CarNeTek) OE100Q &lt;AHD&gt;</t>
  </si>
  <si>
    <t>本機器は、最先端のAI（人工知能）機能を搭載した車載用の高性能ドライブレコーダーおよび安全運転支援システムです。車両前方と車内を同時に撮影する高性能カメラ、映像解析を行うAIボックス本体、リアルタイム通信機器、記録用SDカード等によって構成されています。
走行中、車内に設置されたカメラの映像から、独自のAIアルゴリズムがドライバーの「脇見運転」「居眠り」「スマートフォン操作」「シートベルト未装着」といった事故につながる危険行動をリアルタイムで自動検知します。危険を検知した瞬間、車内音声による警告・アラートを発することで、ドライバーへ即座に注意を促し、事故を未然に防ぎます。
さらに、検知された重大なイベント映像や走行データは、通信機能を通じてクラウド上へ自動で安全に送信・蓄積されます。運行管理者は、パソコンやタブレット等の専用管理画面から、遠隔で各ドライバーの運転状況や危険運転の傾向をひと目で把握することができます。
これにより、従来の事後確認だけでなく、リアルタイムの事故予防と、データ分析に基づく効率的な安全運転指導の高度化を同時に実現します。(https://theomnieyes.com/ja/%e8%a3%bd%e5%93%81%e6%83%85%e5%a0%b1/ai%e3%82%ab%e3%83%a1%e3%83%a9%e3%82%ad%e3%83%83%e3%83%88/)</t>
  </si>
  <si>
    <t>合同会社 NO BORDER
(080-1807-0017)</t>
  </si>
  <si>
    <t>K1027</t>
  </si>
  <si>
    <t>①NEX-E　②NEX-C　③NEX-F
アプリケーション名「アルキラーNEX」
(Ver.27.0.0)</t>
  </si>
  <si>
    <t>運転者はスマートフォンと検知器をBluetooth接続し、カメラ撮影を行いながらアルコール検知を実施します。検知結果や写真・動画、位置情報、日時は即時にクラウドへ送信されます。
管理者とは、FaceTime・Google Meet・ZOOM・アルキラーNEXのビデオ点呼機能などを利用したリアルタイム通話で連携し、管理者は映像と検知結果を通じて、運転者の健康状態や安全運転の可否を確認します。
NEX-E・NEX-Cは電気化学式センサー、NEX-Fは半導体式センサーを採用しており、IT点呼として認められた実績もあります。
(https://pai-r.com/)</t>
  </si>
  <si>
    <t>株式会社パイ・アール
（06-7222-0818）</t>
    <rPh sb="0" eb="4">
      <t>カブシキガイシャ</t>
    </rPh>
    <phoneticPr fontId="1"/>
  </si>
  <si>
    <t>令和８年度　過労運転防止選定機器一覧</t>
    <rPh sb="12" eb="14">
      <t>センテイ</t>
    </rPh>
    <phoneticPr fontId="3"/>
  </si>
  <si>
    <t>K2001</t>
  </si>
  <si>
    <t>点呼システム　ALCFaceAir (アルコフェイスエアー)</t>
  </si>
  <si>
    <t>据置型アルコール検知器「ST-3000」とデータ管理システム「ALCGuardianNEXT」の連携により、点呼の業務効率化をサポートいたします。
主な特徴
▼シンプルな UI による、直感的な点呼操作。
▼顔認証による、安心・安全な点呼管理。
▼アルコール測定と同時に、手間なく測温。
管理者は、点呼状況や測定データをクラウド活用したデータの一元管理により、情報の共有・閲覧・分析ができ、業務の透明性と管理精度が向上いたします。</t>
  </si>
  <si>
    <t>サンコーテクノ株式会社
（04-7155-6300）</t>
    <rPh sb="7" eb="11">
      <t>カブシキガイシャ</t>
    </rPh>
    <phoneticPr fontId="1"/>
  </si>
  <si>
    <t>・13年の実績を持つ、安全運行と業務効率化を両立するクラウド型システム
・対面・電話・IT・スマートフォン・遠隔と、多様なニーズに応える点呼形態を網羅
・他社システムとのAPI連携により、点呼業務をシームレスに統合
・多数の認定アルコール検知器との連携で、正確性と信頼性を向上
・パソコン操作に不慣れな方でも迷わないシンプル設計
・柔軟な点呼記録カスタマイズ・一元管理機能で、点呼業務の負担を大幅に軽減
・導入後も24時間365日対応のサポート体制で、事業の成長を支援
　(https://www.tele-nishi.co.jp/biz/ittenko/)</t>
  </si>
  <si>
    <t>株式会社東計電算
（044-430-1351）</t>
  </si>
  <si>
    <t>遠隔点呼くん＋セルフ
(SRMCALL00-01)</t>
  </si>
  <si>
    <t>「遠隔点呼くん＋セルフ」はクラウド型点呼システムです。
指静脈認証による生体認証機能や健康状態確認のための血圧計、体温計など運用に合わせて、さまざまな周辺機器との連動が可能です。
また、業務後自動点呼との連携も可能ですので、乗務前は遠隔点呼、乗務後は業務後自動点呼で点呼業務の効率化が図れます。
（https://www.nce.co.jp/service/product/enkakutenko/）</t>
  </si>
  <si>
    <t>電脳点呼</t>
  </si>
  <si>
    <t xml:space="preserve">
電脳点呼は、タブレット端末を用いて、乗務前後の点呼業務を実施・記録・管理するタクシー会社向けのクラウド型点呼システムです。タブレット上で直感的に操作でき、遠隔点呼・自動点呼・事業者間遠隔点呼に対応しています。
運転者は、タブレットの案内に沿って、本人認証、アルコール測定、車両番号の確認、健康状態・疲労状態・睡眠不足の有無、運行状況、その他必要事項の報告を行うことができます。
点呼結果、測定結果、報告内容はシステム上に自動で記録・保存され、管理者は複数拠点の点呼状況や運転者の状態を一元的に確認できます。また、点呼記録簿の自動作成・出力も可能です。
これにより、乗務前後における運転者の状態把握、疲労・睡眠不足等が疑われる場合の確認、点呼記録の適切な管理を支援し、過労運転の防止に資するものです。
(https://cybertransporters.com/denno-tenko)</t>
  </si>
  <si>
    <t>株式会社電脳交通
( 088-679-1601)</t>
  </si>
  <si>
    <t>デシナプス遠隔点呼システム
（Disynapse RMIT-RC）</t>
  </si>
  <si>
    <t>　１．閑散時間帯のＩＴ点呼だけではなく、通常時間帯の対面点呼も動画記録可能。
　点呼執行者が代わっても「点呼業務」として画一化が図れます。
　２．営業所用端末からプリンタへの出力方法は、インターネット回線は光回線推奨。
拠点間のVPN環境が必要（他の接続も可能：要相談）。
(https://www.jyot.co.jp/disynapse/ds-rmit-rc/)</t>
  </si>
  <si>
    <t>株式会社情通
（022-748-0788）</t>
    <rPh sb="0" eb="4">
      <t>カブシキガイシャ</t>
    </rPh>
    <rPh sb="4" eb="6">
      <t>ジョウツウ</t>
    </rPh>
    <phoneticPr fontId="1"/>
  </si>
  <si>
    <t>『AI点呼システム™』
（TNK-DRSYS）</t>
  </si>
  <si>
    <t>インターネット・スマートフォンを利用して「遠隔点呼」を含む遠隔地からの点呼に対応したシステムです。
①『AI点呼システムTM』からの問いかけに、「被点呼者(乗務員様)」がタッチパネルを操作し簡単に、点呼を進めることができます。
②点呼データ・点呼記録簿・運転者台帳を一元管理できます。
③業務前・業務後点呼において、「点呼執行者」は血圧・脈拍・体温を数値で確認することで、より正確な健康状態の把握が可能です。
④顔認証することにより、免許証と同一人物であることが確認できます。
（https://www.npsystem.co.jp/）</t>
  </si>
  <si>
    <t>『AI点呼システム™』
（TNK-NRSYS）</t>
  </si>
  <si>
    <r>
      <t>GO運</t>
    </r>
    <r>
      <rPr>
        <sz val="11"/>
        <rFont val="ＭＳ Ｐゴシック"/>
        <family val="3"/>
        <charset val="128"/>
      </rPr>
      <t>転</t>
    </r>
    <r>
      <rPr>
        <sz val="11"/>
        <rFont val="游ゴシック"/>
        <family val="3"/>
        <charset val="128"/>
        <scheme val="minor"/>
      </rPr>
      <t>管理</t>
    </r>
    <rPh sb="2" eb="6">
      <t>ウンコウカンリ</t>
    </rPh>
    <phoneticPr fontId="1"/>
  </si>
  <si>
    <t>「GO運転管理」は、アルコールチェックやオンライン点呼、日報作成、勤怠管理をアプリ等で一元管理できる業務用車両の運行管理支援サービスです。業務前後の自動点呼機器の認定を取得し、遠隔点呼にも対応しているため、業務の自動化・遠隔化を実現します。これにより、運行管理者の業務負担を軽減しつつ、確実な安全確認と過労運転防止、法令遵守の徹底を図り、運行管理の高度化と安全性の向上を実現します。
(https://go-drive-management.com/)</t>
  </si>
  <si>
    <t>GO株式会社
(https://go-drive.co.jp/contact/)</t>
    <rPh sb="2" eb="6">
      <t>カブシキガイシャ</t>
    </rPh>
    <phoneticPr fontId="1"/>
  </si>
  <si>
    <t>物流を実業とする企業として長年事故と向き合い安全を 追求してきたロジスティードが開発した遠隔点呼サービ スです。 点呼業務の効率化に加え、ドライバーの健康状態に起因 する事故リスクを未然に防ぐことを支援します。個人毎 の健康・疲労状態に応じたパーソナライズドガイダンス 機能を備えています。 また、オプションとしてドラレコとの連携が可能で、帰着後にイベント動画の振り返り機能を活用することで、
ドライバー教育にも使用でき、管理者の負担を軽減します。
(https://www.logisteed.com/jp/sscv/safety/)</t>
  </si>
  <si>
    <t>Fine Tenko Manager（Station/Mobile）</t>
  </si>
  <si>
    <t>遠隔点呼ではタブレットとスマートフォンを使用し、自動点呼ではタブレットを使用して点呼業務を行います。
運行管理者または運転者は、音声ガイダンス及び画面に表示される案内に従って点呼を実施します。
点呼結果はクラウド上に保存され、運行管理者はタブレット上の本システムにログインすることにより、点呼結果の閲覧や確認を行うことができます。
ホームページURL：
https://www.marble-corp.co.jp/products/case07/case07.html
問い合わせ先：090-3333-5738</t>
  </si>
  <si>
    <t>株式会社マーブル
（090-3333-5738）</t>
    <rPh sb="0" eb="4">
      <t>カブシキガイシャ</t>
    </rPh>
    <phoneticPr fontId="1"/>
  </si>
  <si>
    <t>点呼番</t>
    <rPh sb="0" eb="2">
      <t>テンコ</t>
    </rPh>
    <rPh sb="2" eb="3">
      <t>バン</t>
    </rPh>
    <phoneticPr fontId="1"/>
  </si>
  <si>
    <t>令和6年3月に発表された遠隔点呼及び自動点呼の告示改正により可能となった「自動車の車内や待合所、宿泊施設その他これらに類する場所（運転者の自宅も含む）」での点呼実施に向けた、コンパクトで低価格、且つ汎用性のあるタクシー事業向け点呼システムです。被遠隔点呼側は小型のアルコール測定／測温器とスマートフォンで構成、WEBブラウザアプリによるシステム運用で、小規模営業所での遠隔点呼や、日本版ライドシェアドライバーとの車内点呼、対面点呼における電子データ記録を実現します。
■特徴
１．2024年3月に発表された点呼告示の要件を満たしたシステム設計
２．スマートフォンやWEBブラウザアプリによるシステム運用
３．小規模営業所での遠隔点呼(低コスト/～15台規模を想定)
４．資本関係のない事業者間 遠隔点呼（地域共通配車での点呼など）
５．日本型ライドシェアドライバーとの車内点呼（NRS対策）
６．対面点呼のDX（日常点検のペーパーレス化）
７．事務処理システム「タクコン」連携
８．CSV出力による既設システムへのデータ取込
(https://www.system-origin.jp/2025/05/33213.html)</t>
  </si>
  <si>
    <t>株式会社システムオリジン
（054-361-0210）</t>
    <rPh sb="0" eb="4">
      <t>カブシキガイシャ</t>
    </rPh>
    <phoneticPr fontId="1"/>
  </si>
  <si>
    <t>タクコン遠隔点呼システム</t>
  </si>
  <si>
    <t>本システムは、顔認証機能付き測温システム、カメラ付きアルコール検知器、指静脈認証装置と自社開発の遠隔点呼システムを連携させ、そのほか監視カメラ、リモート面談システム（Zoom、Teams等）を用いることで国土交通省告示第二百六十六号に規定する要件を遵守するシステムです。
（https://www.system-origin.jp/2022/04/25054.html）</t>
  </si>
  <si>
    <t>K2020</t>
  </si>
  <si>
    <t>GO点呼</t>
  </si>
  <si>
    <t>ドライバーはスマートフォンアプリ（Android）、アルコールチェッカー、体温計を用いて業務後の自動点呼・遠隔点呼の実施が可能です。アプリ内の指示に従いながら、生体認証・アルコールチェック・業務連絡等の入力を行いドライバー自身で自動点呼を完了、または、管理者とのビデオ通話を実施し遠隔点呼を完了することができます。自動点呼中に異常が発生した場合には、シームレスに遠隔点呼または対面点呼に点呼方法に切り替えることが可能です。
運行管理者は管理画面から事前設定、および点呼結果の確認ができ、適切に点呼情報の管理・保存が可能です。
https://go.goinc.jp/taxi-dx/go-tenko</t>
  </si>
  <si>
    <t>GO株式会社
(03-6633-2820)</t>
  </si>
  <si>
    <t>K2021</t>
  </si>
  <si>
    <t>BusinessSupportSystem(BSS)：遠隔点呼機能</t>
  </si>
  <si>
    <t>本機器は、アルコール検知器、体温計、PCソフトまたはスマートフォンアプリ、およびクラウドサービスで構成され、運転者と管理者がビデオ通話を行いながら、アルコール測定および必要情報の入力を実施することで点呼を行います。
点呼時に取得した測定結果および実施情報はクラウドへ自動送信され、点呼簿データとして記録・保存されます。
(https://bss-cloud.info/bss-cloud/)</t>
  </si>
  <si>
    <t>K2022</t>
  </si>
  <si>
    <t>K2023</t>
  </si>
  <si>
    <t>K2024</t>
  </si>
  <si>
    <t>K2025</t>
  </si>
  <si>
    <t>K3001</t>
  </si>
  <si>
    <t>タブレット自動点呼「kenco(ケンコ)」</t>
  </si>
  <si>
    <t>営業所でも車内でも、タブレット1台で始められるシンプルな自動点呼
------------------------------
・かんたん操作
・導入おまかせ
・お手頃価格
------------------------------
中小事業者様に最適です。
【国土交通省認定番号：JM25-004, JG23-004】
（https://www.wiznet.co.jp/kenco/）</t>
  </si>
  <si>
    <t>株式会社ウイズ
（06-6456-7005）</t>
  </si>
  <si>
    <t>据置型アルコール検知器「ST-3000」とデータ管理システム「ALCGuardianNEXT」の連携により、点呼の業務効率化をサポートいたします。
主な特徴
▼シンプルな UI による、直感的な点呼操作。
▼顔認証による、安心・安全な点呼管理。
▼アルコール測定と同時に、手間なく測温。
管理者は、点呼状況や測定データをクラウド活用したデータの一元管理により、情報の共有・閲覧・分析ができ、業務の透明性と管理精度が向上いたします。
（https://st-alc.com/products/alcfaceair-auto/）</t>
  </si>
  <si>
    <t>サンコーテクノ株式会社（04-7155-6300）</t>
  </si>
  <si>
    <t>自動点呼システム「SAN 点呼」TH-01</t>
  </si>
  <si>
    <t>静脈認証による素早い生体認証をおこなったのち、ドライバーはタッチパネルの操作
で、マウスとキーボードも利用しません。
ロボットの音声と画面による案内に沿って操作することで、簡単に点呼業務が完了しま
す。点呼結果はクラウドに保存され、必要に応じて閲覧や確認が可能。 また、管理者
側操作の一部はスマートフォンなどのモバイル機器からも操作可能です。
（https://chuo-san.com/）</t>
  </si>
  <si>
    <t>中央矢崎サービス株式会社
(03-3635-1542)</t>
    <rPh sb="0" eb="4">
      <t>チュウオウヤザキ</t>
    </rPh>
    <rPh sb="8" eb="12">
      <t>カブシキガイシャ</t>
    </rPh>
    <phoneticPr fontId="1"/>
  </si>
  <si>
    <t>パソコンの音声案内に従って操作するため、運転者は簡単かつ確実に点呼を行うことができます。
指静脈認証による本人確認後、アルコール測定、その他法令で定められている点呼項目に沿って点呼を行います。
点呼結果はクラウドに保存され、各営業所で随時確認することができます。また、点呼時にアルコールが検出された場合や点呼機器に異常が発生した場合は、運行管理者へメールにて通知します。
【国土交通省 業務前自動点呼　認定番号：JM25-012】
【国土交通省 業務後自動点呼　認定番号：JG24-010】
（https://www.nce.co.jp/service/product/enkakutenko/）</t>
  </si>
  <si>
    <t>K3009F</t>
  </si>
  <si>
    <t>『AI点呼システム™』
（TNK-DBSYS）</t>
  </si>
  <si>
    <t>インターネット・スマートフォンを利用した「業務前自動点呼」に対応したシステムです。
①『AI点呼システムTM』からの問いかけに、「被点呼者(乗務員様)」がタッチパネルを操作し簡単に、点呼を進めることができます。
②点呼データ・点呼記録簿・運転者台帳を一元管理できます。
③国土交通省の認定商品です。
（https://www.npsystem.co.jp/）</t>
  </si>
  <si>
    <t>K3010F</t>
  </si>
  <si>
    <t>『AI点呼システム™』
（TNK-NBSYS）</t>
  </si>
  <si>
    <t>K3011R</t>
  </si>
  <si>
    <t>『AI点呼システム™』
（TNK-DASYS）</t>
  </si>
  <si>
    <t>インターネット・スマートフォンを利用した「業務後自動点呼」に対応したシステムです。
①『AI点呼システムTM』からの問いかけに、「被点呼者(乗務員様)」がタッチパネルを操作し簡単に、点呼を進めることができます。
②点呼データ・点呼記録簿・運転者台帳を一元管理できます。
③国土交通省の認定商品です。
（https://www.npsystem.co.jp/）</t>
  </si>
  <si>
    <t>K3012R</t>
  </si>
  <si>
    <t>『AI点呼システム™』
（TNK-NASYS）</t>
  </si>
  <si>
    <t>「GO運転管理」は、アルコールチェックやオンライン点呼、日報作成、勤怠管理をアプリ等で一元管理できる業務用車両の運行管理支援サービスです。業務前後の自動点呼機器の認定を取得し、遠隔点呼にも対応しているため、業務の自動化・遠隔化を実現します。これにより、運行管理者の業務負担を軽減しつつ、確実な安全確認と過労運転防止、法令遵守の徹底を図り、運行管理の高度化と安全性の向上を実現します。https://go-drive-management.com/</t>
  </si>
  <si>
    <t>物流を実業とする企業として長年事故と向き合い安全を 追求してきたロジスティードが開発した自動点呼サービ スです。 点呼業務の効率化に加え、ドライバーの健康状態に起因 する事故リスクを未然に防ぐことを支援します。個人毎 の健康・疲労状態に応じたパーソナライズドガイダンス 機能を備えています。 また、オプションとしてドラレコとの連携が可能で、イ ベント動画の振り返り機能を活用することで、
ドライバーを守る、より質の高い自動点呼の実現をサポートします。
(https://www.logisteed.com/jp/logisteed-cafe/download/3833/)</t>
  </si>
  <si>
    <t>ロジスティード株式会社
(https://form.logisteed.com/public/application/add/2078)</t>
  </si>
  <si>
    <t>K3015</t>
  </si>
  <si>
    <t>K3016</t>
  </si>
  <si>
    <t>e点呼セルフ Type ロボケビー</t>
    <rPh sb="1" eb="3">
      <t>テンコ</t>
    </rPh>
    <phoneticPr fontId="1"/>
  </si>
  <si>
    <t>対面時、又は自動点呼時に於いて運転者ないし、運行管理者の顔をカメラを用いてネットワーク経
由で顔認証を行い点呼（自動点呼、対面点呼）を執行するシステムです。 カメラ機能（静止画、動
画）と音声録音を活用することで当該点呼に責任をもつ運行管理者は、自動点呼時における運転者
の表情、仕草、アルコール検査の結果、当該運転者からの報告事項などから多くの情報を取得する
ことが出来ます。又当システムで得られた情報を基に運転者の疲労疾 病等の状態をより高い精度で
把握、管理し、運行の安全のための必要な指示をより確実に伝達することで、自己申告に依存しが
ちな運転者の疲労状態を高度に見える化し、過労運転防止に寄与します。
（https://lpfo.tokai-denshi.co.jp/etenko-self?_gl=1*rl8vuz*_gcl_aw*R0NMLjE3NzI2MTA2MjguQ2p3S0NBaUFxcHJOQmhCNkVpd0FNZTN5）
（問い合わせ先電話番号 03-4233-2006）</t>
  </si>
  <si>
    <t>東海電子株式会社
（03-4233-2006）</t>
    <rPh sb="0" eb="4">
      <t>トウカイデンシ</t>
    </rPh>
    <rPh sb="4" eb="8">
      <t>カブシキガイシャ</t>
    </rPh>
    <phoneticPr fontId="1"/>
  </si>
  <si>
    <t>K3017R</t>
  </si>
  <si>
    <t>K3018R</t>
  </si>
  <si>
    <t>ドライバーはスマートフォンアプリ（Android）、アルコールチェッカー、体温計を用いて業務後の自動点呼・遠隔点呼の実施が可能です。アプリ内の指示に従いながら、生体認証・アルコールチェック・業務連絡等の入力を行いドライバー自身で自動点呼を完了、または、管理者とのビデオ通話を実施し遠隔点呼を完了することができます。自動点呼中に異常が発生した場合には、シームレスに遠隔点呼または対面点呼に点呼方法に切り替えることが可能です。
運行管理者は管理画面から事前設定、および点呼結果の確認ができ、適切に点呼情報の管理・保存が可能です。
（https://go.goinc.jp/taxi-dx/go-tenko）</t>
  </si>
  <si>
    <t>K3019R</t>
  </si>
  <si>
    <t>BusinessSupporSystem（BSS）自動点呼機能</t>
    <rPh sb="25" eb="27">
      <t>ジドウ</t>
    </rPh>
    <rPh sb="27" eb="29">
      <t>テンコ</t>
    </rPh>
    <rPh sb="29" eb="31">
      <t>キノウ</t>
    </rPh>
    <phoneticPr fontId="1"/>
  </si>
  <si>
    <t>本機器は、アルコール検知器、PCソフトまたはスマートフォンアプリ、およびクラウドサービスで構成され、運転者がアルコール測定および必要情報の入力を実施することで点呼を行います。
点呼時に取得した測定結果および実施情報はクラウドへ自動送信され、点呼簿データとして記録・保存されます。
(https://bss-cloud.info/bss-cloud/)</t>
  </si>
  <si>
    <t>K3020</t>
  </si>
  <si>
    <t>BusinessSupportSystem(BSS)：業務前後自動点呼機能</t>
  </si>
  <si>
    <t>本機器は、アルコール検知器、血圧計、体温計、PCソフトまたはスマートフォンアプリ、およびクラウドサービスで構成され、運転者がアルコール測定および必要情報の入力を実施することで点呼を行います。
点呼時に取得した測定結果および実施情報はクラウドへ自動送信され、点呼簿データとして記録・保存されます。
(https://bss-cloud.info/bss-cloud/)</t>
  </si>
  <si>
    <t>K3021</t>
  </si>
  <si>
    <t>K3022</t>
  </si>
  <si>
    <t>K3023</t>
  </si>
  <si>
    <t>K3024</t>
  </si>
  <si>
    <t>本機器は、アルコール検知器とバイタル機器、スマートフォンアプリ「アルキラーNEX」を組み合わせた自動点呼システムです。運転者はアプリで顔認証による本人確認を行い、Bluetooth接続した検知器でカメラ撮影しながらアルコールチェックを実施します。加えて、Bluetooth連携した体温計と血圧計でバイタル測定も自動で行います。これらの検知結果、バイタルデータ、写真・動画、位置情報、日時は即時にクラウドサーバーへ送信・記録され、自動で点呼が完了します。異常検知時は運行管理者へ即座に通知され、管理者の直接介入に切り替えが可能です。
(https://pai-r.com/)</t>
  </si>
  <si>
    <t>K5001</t>
  </si>
  <si>
    <t>Wellnee Sleep
（型式:Wellnee Sleep）</t>
  </si>
  <si>
    <t>＜ベルトを巻いて寝るだけで、睡眠データ分析・睡眠の質を可視化＞
寝る直前に服の上からゴム製の専用ベルトを巻き、本体を装着するだけで自動計測が開
始されるという手軽さが特徴のWellnee Sleep（ウェルネースリープ）
起床後に外すと測定が自動的に終了し、ベルト型センサーと内蔵加速度計により呼吸や
体動を高精度にモニタリングします。
測定結果は、睡眠の深さや呼吸状態を可視化し、A〜E の5 段階評価や自動コメントを含
むレポートとして確認できます。
（https://www.next-link.tokyo/wellnee-sleep/）</t>
  </si>
  <si>
    <t>株式会社ネクストリンク
(03-6260-2160)</t>
  </si>
  <si>
    <t>バインスタ　リング</t>
  </si>
  <si>
    <t>バインスタリング で１秒毎に脈拍・血中酸素飽和度を計測します。
睡眠中に着用することで睡眠状態を把握することが可能。同時にODIにてSAS（無呼吸症候群簡易検査）も
判定が可能であり、クラウドにてバイタル状況など含め閲覧できます。
（https://vr.vinsta.jp/）</t>
  </si>
  <si>
    <t>X Detect株式会社
(03-6721-1216)</t>
  </si>
  <si>
    <t>FHM Safety for Windows</t>
  </si>
  <si>
    <t>点滅する光（フリッカー光）のちらつきを認識する能力には疲労に伴い低下する性質があり、この性質を用いて
疲労計測を行う方法にフリッカー疲労検査法があります。フリッカー値の低下とインシデントの発生に強い相関があ
ることがこれまでの研究で示されてきました。FHM Safety は、Windows パソコンにインストールするだけで、これま
で専用装置を用いて行われていたフリッカー値の計測を行うことを可能にします。
個々のユーザの計測履歴をデータベースで管理し、わかりやすく評価・表示する機能を持ち、毎朝計測すること
でドライバーの日々の睡眠による疲労回復状態の状況を客観的に評価できます。これによりドライバーの申告に頼
っていた疲労管理の精度を格段に向上することができます。
（https://www.trypro.co.jp/ 疲労度測定管理システム-fhmsafety/）</t>
  </si>
  <si>
    <t>株式会社トライプロ
(042-306-2924)</t>
  </si>
  <si>
    <t>疲労ストレス計VM600及びMF100</t>
    <rPh sb="0" eb="2">
      <t>ヒロウ</t>
    </rPh>
    <rPh sb="6" eb="7">
      <t>ケイ</t>
    </rPh>
    <rPh sb="12" eb="13">
      <t>オヨ</t>
    </rPh>
    <phoneticPr fontId="39"/>
  </si>
  <si>
    <t>測定機器（VM600又はMF100）はスマホ又はタブレット とBluetoothで接続し測定者の心拍変動データをネット ワークを介してサーバーに送信し、そのデータの解析・ 評価を行って、結果をスマホ又はタブレットに表示しま す。更に運転管理責任者はサーバーから各ドライバー の詳細測定結果をパソコンにダウンロードすることが 可能で、日々のドライバーの健康管理にも活用できます。
http://www.fatigue.co.jp
https://medical.murata.com/ja-ja/products/fatigue</t>
  </si>
  <si>
    <t xml:space="preserve">株式会社疲労科学研究所
(06-6308-1190)
</t>
    <rPh sb="0" eb="4">
      <t>カブシキガイシャ</t>
    </rPh>
    <rPh sb="4" eb="8">
      <t>ヒロウカガク</t>
    </rPh>
    <rPh sb="8" eb="11">
      <t>ケンキュウジョ</t>
    </rPh>
    <phoneticPr fontId="1"/>
  </si>
  <si>
    <t>定量的な体調把握で点呼業務を効率化。健康起因事故のリスク管理とドライバーの健康管理を支援するウェアラブルソリューションK5004 REMONY for Driver REMONY for Driverは充電不要のウェアラブルデバイス「MOTHER Bracelet」を用いて、ドライバーの健康状態とアラート情報を一元管理。医師監修のもと当社独自の睡眠判定機能によって、点呼業務の効率化と安全管理の強化を同時に実現できます。充電が不要なため、運用負担が少ないのも特長です。また、日々のデータを蓄積することで、休息状態の傾向把握にも役立ちます。（https://remony.site/）</t>
  </si>
  <si>
    <t>株式会社MEDIROM MOTHER Labs
(03‐6721-7293)</t>
  </si>
  <si>
    <t>K5006</t>
  </si>
  <si>
    <t>Care Cube TX</t>
  </si>
  <si>
    <t>３秒の声をAI 技術に基づき解析することにより、ストレス状態、睡眠リスクを計測します。
使い方は簡単。「〇〇です。出勤します。」と声がけするだけです。
計測結果は音声とグラフィックによりフィードバックされます。顔認証による本人確認 画像判定AI を
用いた顔認証で本人確認をし、個人別にデータ管理を行います。
出退勤打刻機能、勤怠管理ソフトとの連携機能も有しています。他社製のアルコールチェッカーと連
携し、アルコール チェックデータも合わせて一元管理が可能です。
（https://sandvtechnologies.com/）</t>
  </si>
  <si>
    <t>株式会社サウンド＆ヴィジョンテクノロジーズ
(090-9244-2572)</t>
  </si>
  <si>
    <t>K5007</t>
  </si>
  <si>
    <t>コンディショニング・メーター
(ＤＫ１００)</t>
  </si>
  <si>
    <t>①ドライバーの「ストレス」「緊張」「睡眠不足」「リラックス」が一目でわかります。
②睡眠不足が長く続く方は、ストレスや無呼吸睡眠の可能性があり、速やかに受診勧奨をする。ストレスが続く方は、産業医面談を勧めて下さい。
③機器は管理医療機器ですので、エビデンスもあります。本機器を導入することにより、ドライバーの方の健康状態を継続的に把握し、対策が取れますので無事故継続が可能となり、また働き易い職場の環境造りに貢献します。
https://www.scalarmk.com/stress.html
https://www.scalar.co.jp/products/dk.php?cat=medical</t>
  </si>
  <si>
    <t>スカラ株式会社
TEL:03-5833-5403
携帯　090-6184-3403</t>
  </si>
  <si>
    <t>トラックの今が見えるドライブレコーダー標準搭載クラウドデジタコ
動態管理・労務管理・安全管理もこれ一つ
運送会社様の業務改善に寄り添うサービス
・運行見える化ボード
・直感的に使える画面
・使いこなしサポート
※カメラレスでの装着も可能
(https://octlink.jp/)</t>
  </si>
  <si>
    <t>CENTLESS株式会社
（0120-331-577）</t>
  </si>
  <si>
    <t>エコドライブナビゲーションシステム MHS-03DT</t>
  </si>
  <si>
    <t>・省燃費運転支援機能に特化したデジタルタコグラフ。
・通信機能でクラウドサービスと連携し、リアルタイム動態管理を実現。
・4時間連続走行と速度超過の注意を出し、運行管理者はPCで状況を確認できる。
・運行管理者は車両の稼働状況を一覧表示で把握でき、メッセージ送信で指示を出すことが可能。
・労務管理機能により拘束時間や休息時間、残業時間など確認でき、基準違反があれば警告を表示。
（http://www.ecodrive-navigation.com/）</t>
  </si>
  <si>
    <t>ミヤマ株式会社
（026-283-4855）</t>
    <rPh sb="3" eb="7">
      <t>カブシキガイシャ</t>
    </rPh>
    <phoneticPr fontId="1"/>
  </si>
  <si>
    <t>SRDLite(セイフティレコーダディライト)
（M622）</t>
  </si>
  <si>
    <t>日常の運転操作を診断できるセイフティレコーダ機能に加え、バック診断機能により後退走行の見える化も可能。また、音声ガイダンスの搭載で、安全運転注意喚起も可能。
（https://www.datatec.co.jp/product/sr-dlite/）</t>
  </si>
  <si>
    <t>株式会社データ・テック
（03-5703-7060）</t>
    <rPh sb="0" eb="4">
      <t>カブシキガイシャ</t>
    </rPh>
    <phoneticPr fontId="1"/>
  </si>
  <si>
    <t>SR Advance(セイフティレコーダアドバンス)
（M626）</t>
  </si>
  <si>
    <t>動態管理・運行管理・安全管理を兼ね備えたフルHD対応のドラレコとデジタコの一体型。
ヒヤリハットだけではなく日常の運転操作もカバーする安全運転診断機能に加え、危険挙動等メール通知・リアルタイム映像確認機能、別売のDMS（わき見・居眠り・ながら運転検知、警告）により安全管理をさらに強化。
（https://www.datatec.co.jp/product/sr-advance/）</t>
  </si>
  <si>
    <t>DTS-D2A
（FV710D2A、FV710D2A2）</t>
  </si>
  <si>
    <t>国土交通省認定の富士通デジタコで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(https://www.transtron.com/itp/index.html)</t>
  </si>
  <si>
    <t>DTS-D2D
（FV710D2D、FV710D2D2、FV710D2D2L）</t>
  </si>
  <si>
    <t>DTS-D2X
（FV710D2X、FV710D2X2）</t>
  </si>
  <si>
    <t>DTS-F1A
（FV710F1A）</t>
  </si>
  <si>
    <t>国土交通省認定の富士通デジタコです。車両毎の運行データは、LTE通信でクラウドサーバに蓄積されます。クラウド型の採用でメモリカードなどの記録媒体不要で運行状況・運転操作状況までが把握でき、運行管理からECO・安全に向けた運転指導までを迅速且つ効果的に実施いただけます。また、これら運行データを元に乗務員毎の拘束時間などの予実管理を行なえる本格的な労務管理機能もご利用いただけます。
（https://www.transtron.com/itp/index.html）</t>
  </si>
  <si>
    <t>K6009</t>
  </si>
  <si>
    <t>DTS-G1D
（FV710G1D、FV710G1D2）</t>
  </si>
  <si>
    <t>車載端末装置
（K700）</t>
  </si>
  <si>
    <t>4G/LTE通信機(UM04-K0)との組み合わせにより、リアルタイムな動態管理や危険情報、また各種帳票などを取得可能です。
この情報を管理することで運転手への安全管理することができます。
外部危機への出力については、クラウド型運行管理システムで生成されるCSVフォーマットの帳票によって連携するものとします。
（https://www.kouei.co.jp/products/pdf/K700.pdf）</t>
    <rPh sb="6" eb="9">
      <t>ツウシンキ</t>
    </rPh>
    <rPh sb="20" eb="21">
      <t>ク</t>
    </rPh>
    <rPh sb="22" eb="23">
      <t>ア</t>
    </rPh>
    <rPh sb="36" eb="38">
      <t>ドウタイ</t>
    </rPh>
    <rPh sb="38" eb="40">
      <t>カンリ</t>
    </rPh>
    <rPh sb="41" eb="43">
      <t>キケン</t>
    </rPh>
    <rPh sb="43" eb="45">
      <t>ジョウホウ</t>
    </rPh>
    <rPh sb="48" eb="50">
      <t>カクシュ</t>
    </rPh>
    <rPh sb="50" eb="52">
      <t>チョウヒョウ</t>
    </rPh>
    <rPh sb="55" eb="57">
      <t>シュトク</t>
    </rPh>
    <rPh sb="57" eb="59">
      <t>カノウ</t>
    </rPh>
    <rPh sb="65" eb="67">
      <t>ジョウホウ</t>
    </rPh>
    <rPh sb="68" eb="70">
      <t>カンリ</t>
    </rPh>
    <rPh sb="75" eb="78">
      <t>ウンテンシュ</t>
    </rPh>
    <rPh sb="80" eb="82">
      <t>アンゼン</t>
    </rPh>
    <rPh sb="82" eb="84">
      <t>カンリ</t>
    </rPh>
    <rPh sb="95" eb="97">
      <t>ガイブ</t>
    </rPh>
    <rPh sb="97" eb="99">
      <t>キキ</t>
    </rPh>
    <rPh sb="101" eb="103">
      <t>シュツリョク</t>
    </rPh>
    <rPh sb="113" eb="114">
      <t>カタ</t>
    </rPh>
    <rPh sb="114" eb="116">
      <t>ウンコウ</t>
    </rPh>
    <rPh sb="116" eb="118">
      <t>カンリ</t>
    </rPh>
    <rPh sb="123" eb="125">
      <t>セイセイ</t>
    </rPh>
    <rPh sb="138" eb="140">
      <t>チョウヒョウ</t>
    </rPh>
    <rPh sb="144" eb="146">
      <t>レンケイ</t>
    </rPh>
    <phoneticPr fontId="1"/>
  </si>
  <si>
    <t>光英システム株式会社
（03-5324-0095）</t>
    <rPh sb="0" eb="1">
      <t>ヒカリ</t>
    </rPh>
    <rPh sb="1" eb="2">
      <t>エイ</t>
    </rPh>
    <rPh sb="6" eb="8">
      <t>カブシキ</t>
    </rPh>
    <rPh sb="8" eb="10">
      <t>カイシャ</t>
    </rPh>
    <phoneticPr fontId="1"/>
  </si>
  <si>
    <t>デジタルタコグラフ５
（YDX-5）</t>
  </si>
  <si>
    <t>クラウド型のデジタルタコグラフである。事務所側では、動態管理機能に加え、送信さ
れた運行データを基に車両あるいは運転者ごとの運行データの集計、分析が可能。
(https://www.yazakigroup.
com/keiso/products/dtg5/index.html)</t>
  </si>
  <si>
    <t>デジタルタコグラフ7
（YDX-7）</t>
  </si>
  <si>
    <t>車間距離や車線逸脱に関する乗務員への警報を行うことができ、オプションの車内カメラで車内の撮影等も可能である。
（https://www.yazakigroup.
com/keiso/products/dtg7/index.html）</t>
  </si>
  <si>
    <t>デジタルタコグラフ８
（YDX-8）</t>
  </si>
  <si>
    <t>車間距離や車線逸脱に関する乗務員への警報を行うことができ、オプションの車内カメラで車内の撮影等も可能である
（https://www.yazakigroup.
com/keiso/products/ydx8/index.html）</t>
  </si>
  <si>
    <t>K6017</t>
  </si>
  <si>
    <t>アップグレードデバイス
（22MIMAMORI車載機type_CD拡張機カメラセット／TDⅡ-94）</t>
  </si>
  <si>
    <t>国土交通省認定のデジタル式運行記録計です。
ドライブレコーダーの性能要件告示適合です。
22MIMAMORI車載機type_CDでドライブレコーダー及び商用車ナビ機能をご利用するための機器です。クラウド型の運行管理サービス（動態管理・ECO安全運転指導・労務管理など）もご利用いただけます。
（https://www.isuzu.co.jp/cv/cost/mimamori/）</t>
  </si>
  <si>
    <t>いすゞ自動車株式会社
(0120-119-113)</t>
  </si>
  <si>
    <t>センターディスプレイ版22型MIMAMORI有償切り替えバージョンアップパックデジタコキット
（22MIMAMORI車載機type_CD有償切り替えバージョンアップデジタコキット／TDⅡ-44）</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</si>
  <si>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（https://www.isuzu.co.jp/cv/cost/mimamori/）</t>
  </si>
  <si>
    <t>センターディスプレイ版22型MIMAMORIライトキット
（22MIMAMORI車載機type_CD後付けキット／TDⅡ-44）</t>
  </si>
  <si>
    <t>国土交通省認定のデジタル式運行記録計です。通信機能を備えた車両に対して、重複部品を取り除い
たキットです。
本品を取り付けることによってクラウド型の運行管理サービス(動態管理・ECO安全運転指導・労務管理な
ど)をご利用いただけます。
（https://www.isuzu.co.jp/cv/cost/mimamori/）</t>
  </si>
  <si>
    <t>デジタルタコグラフ
（NET-500）</t>
  </si>
  <si>
    <t>①	車載機(通信モジュール)
乗務員様の運行状況を常時確認。乗務員様の休憩・休息 及び 
危険運転の状況が相互に把握でき過労運転の防止に寄与します。
②	　動態管理システム
車輌の位置情報と状態を把握できます。 通信機能については
動態管理のみ課金するプランも選択可。通信費用の大幅ダウンも図れます。
③	　運行データより改善基準告示、残業計算等帳を集計し労務管理にも
役立ちます。必要な車輌運行情報と車輌センサ情報を、Web地球号に
集約することが出来ます。
（https://www.npsystem.co.jp/products/in-vehicle/）</t>
  </si>
  <si>
    <t>デジタルタコグラフ
（NET-580N）</t>
  </si>
  <si>
    <t>①車載機（通信モジュール）
乗務員様の運行状況を常時確認。乗務員様の休憩・休息 及び 危険運転の状況が相互に把握でき過労運転の防止にも寄与。
②運行データより改善基準告示、残業計算等帳を集計し労務管理にも
役立ちます。
③標準カメラ１台に加え２台のオプションカメラ（内部・後方等）で合計３カメラまで対応。
（https://www.npsystem.co.jp/products/in-vehicle/）</t>
  </si>
  <si>
    <t>デジタルタコグラフ
（NET-780）</t>
  </si>
  <si>
    <t xml:space="preserve">
①	車載機(通信ﾓｼﾞｭｰﾙ)
　乗務員様の運行状況を常時確認。乗務員様の休憩・休息及び
危険運転の状況が相互に把握でき過労運転の防止にも寄与。
②	危険映像のﾘｱﾙﾀｲﾑ送信可能。
　　緊急時の事務所からの確認に貢献。
③	動態管理システム
　  車輌の位置情報と状態を把握することが可能。
④	 運行データより改善基準告示、残業計算等帳を集計し労務管理にも
役立ちます。
⑤	付属カメラ（前方）により運行状況の映像記録が可能。
また、標準カメラ１台に加え４台のオプションカメラ（内部・側方、後方等）で
合計５カメラまで対応。
⑥	運転免許書情報をNFCリーダーにて非接触で読み取り可能。
（https://www.npsystem.co.jp/products/in-vehicle/）</t>
  </si>
  <si>
    <t>デジタルタコグラフ
（NET-980）</t>
  </si>
  <si>
    <t>デジタコ・ドラレコ一体型デジタルタコグラフです。
①	車載機（通信モジュール）
　乗務員様の運行状況を常時確認。乗務員様の休憩・休息及び危険運転の状況が相互に把握でき過労運転の防止にも寄与します。
②	運行データより改善基準告示、残業計算等帳を集計し労務管理にも
役立ちます。
③	付属カメラ（前方）により運行状況の映像記録が可能です。
また、標準カメラ１台に加え７台のオプションカメラ（内部・側方、後方等）で
合計８カメラまで対応。
④	運転免許証情報をNFCリーダーにて非接触で読み取り可能。
⑤	専用タブレット（オプション）を使用することで、入力端末機能等 拡張機能あり。
（https://www.npsystem.co.jp/products/in-vehicle/）</t>
  </si>
  <si>
    <t>国土交通省認定のデジタル式運行記録計。
クラウド型の運行管理サービス(動態管理・労務管理・安全
運転指導)をご利用いただけます。
大型タッチパネルの採用により、見やすく操作も直感的に
行えます。
(https://www.udtrucks.com/japan/serviceparts/
mimamori/)</t>
  </si>
  <si>
    <t>K6027</t>
  </si>
  <si>
    <t>センターディスプレイ版22型MIMAMORIアップグレードデバイス（TDⅡ-94）</t>
  </si>
  <si>
    <t>国土交通省認定のデジタル式運行記録計です。
クラウド型の運行管理サービス(動態管理・労務管理・安全運転指導)をご利用いただけます。
UDトラックス及びいすゞ自動車のセンターディスプレイ搭載車に取付可能なキットであり、動画ドラレコ、商商社ナビサービスを利用する場合に装着します。
(https://www.udtrucks.com/japan/service-parts/mimamori)</t>
  </si>
  <si>
    <t>K6028</t>
  </si>
  <si>
    <t>センターディスプレイ版22型MIMAMORIバージョンアップパックデジタコキット</t>
  </si>
  <si>
    <t>国土交通省認定のデジタル式運行記録計です。
コントローラー及び通信機能を備えた車両に対して、重複部品を取り除いたキットです。本品によってクラウド型の運行管理サービス（動態管理・ECO安全運転指導・労務管理など）をご利用いただけます。
UDトラックス及びいすゞ自動車のセンターディスプレイ搭載車に取付可能なキットです。
(https://www.udtrucks.com/japan/service-parts/mimamori)</t>
  </si>
  <si>
    <t>EarthDrive　ロジこんぱす2Ｐlus（型式：EDUT-3100）
運行記録計ロジたこ（型式：DTU-1）セット</t>
  </si>
  <si>
    <t>01. 大きなタッチパネルでかんたん操作！
“ロジこんぱす2”の車載器の画面は8インチのタッチパネル式！表示される文字やボタンも大きいため、機械操作に不慣れなドライバーでも感覚的に使いこなせます。“ロジこんぱす2”はとことんドライバーの目線に立ってデザインされています。
02.警告音＋メッセージで高い違反防止効果！
速度超過・急加速・急減速・急停車・アイドリング・連続運転に対して「警告アラームと画面メッセージ」で通知します。この情報は管理者側へもダイレクトに通知、運転日報へも反映されます。ドライバーだけでなく管理側へも報告されるため、ドライバーは意識的に安全運転になります。
03. 無償アップデートで常に最新機能が使える
ロジこんぱすシリーズは発売以来10年以上、ソフトウェアの無償アップデートにより、常に最新の機能をお使いいただいています。車載器・管理者側のソフトウェアともに無償でバージョンアップされるため、更新料などは不要！
ハードウェア（車載器）が壊れない限り「ランニングコストは通信費のみ」で何十年もご利用いただくことができます。ハードウェアの買い替えやソフトウェアのバージョンアップなどに追加費用がかかりません。※ハードウェアには耐用年数があります
04．最新ドライブレコーダーと連動
本体の入出力インターフェースの向上により、今まで以上に多様な外部機器との連携が可能になりました。新しい“ロジどら2”は、フルHD200万画素高画質録画が可能。また、「スタービス機能」搭載により、暗所でも鮮明に写せるように。
05. 柔軟にカスタマイズが可能
“ロジこんぱす2”は自社開発製品であるため、各企業様が、すでに導入されている業務管理システムや外部ソフトウェアなどとの連動も、比較的スムーズに行えます。※費用は別途かかります
ロジこんぱす2 https://logicompass.com/
ロジたこDTU-1　https://logitacho.com/</t>
  </si>
  <si>
    <t>株式会社システック
(050-5497-3943)</t>
  </si>
  <si>
    <t>ドライブレコーダー DRHV-6100</t>
  </si>
  <si>
    <t>DRHV-6100は車両運行時のカメラ映像/マイク音声/時刻/車速/デジタコ情報/エンジン回転数/GPS座標/3方向加速度/ウィンカーやバックなどの信号入力などを記録する多機
能ドライブレコーダーです。
国土交通省指定のデジタル式運行記録計基準の運行データが記録されます。通信機能があり、記録映像の取り出しやリアルタイム映像転送にも対応しています。
最大で12CHのHDカメラを接続できます。
(https://www.resonant-systems.com/product/drhv-6100)</t>
  </si>
  <si>
    <t>株式会社レゾナント・システムズ
(045-503-3121)</t>
  </si>
  <si>
    <t>●</t>
    <phoneticPr fontId="1"/>
  </si>
  <si>
    <t>K6001(デジタコ単体)</t>
    <rPh sb="10" eb="12">
      <t>タンタイ</t>
    </rPh>
    <phoneticPr fontId="3"/>
  </si>
  <si>
    <t>K6001(一体型)</t>
    <rPh sb="6" eb="9">
      <t>イッタイガタ</t>
    </rPh>
    <phoneticPr fontId="3"/>
  </si>
  <si>
    <t>K6012(デジタコ単体)</t>
    <rPh sb="10" eb="12">
      <t>タンタイ</t>
    </rPh>
    <phoneticPr fontId="3"/>
  </si>
  <si>
    <t>K6012(一体型)</t>
    <rPh sb="6" eb="9">
      <t>イッタイガタ</t>
    </rPh>
    <phoneticPr fontId="3"/>
  </si>
  <si>
    <t>K6015(デジタコ単体)</t>
    <rPh sb="10" eb="12">
      <t>タンタイ</t>
    </rPh>
    <phoneticPr fontId="3"/>
  </si>
  <si>
    <t>K6015(一体型)</t>
    <rPh sb="6" eb="9">
      <t>イッタイガタ</t>
    </rPh>
    <phoneticPr fontId="3"/>
  </si>
  <si>
    <t>K6016(デジタコ単体)</t>
    <rPh sb="10" eb="12">
      <t>タンタイ</t>
    </rPh>
    <phoneticPr fontId="3"/>
  </si>
  <si>
    <t>K6016(一体型)</t>
    <rPh sb="6" eb="9">
      <t>イッタイガタ</t>
    </rPh>
    <phoneticPr fontId="3"/>
  </si>
  <si>
    <t>K6020(デジタコ単体)</t>
    <rPh sb="10" eb="12">
      <t>タンタイ</t>
    </rPh>
    <phoneticPr fontId="3"/>
  </si>
  <si>
    <t>K6020(一体型)</t>
    <rPh sb="6" eb="9">
      <t>イッタイガタ</t>
    </rPh>
    <phoneticPr fontId="3"/>
  </si>
  <si>
    <t>K6021(デジタコ単体)</t>
    <rPh sb="10" eb="12">
      <t>タンタイ</t>
    </rPh>
    <phoneticPr fontId="3"/>
  </si>
  <si>
    <t>K6021(一体型)</t>
    <rPh sb="6" eb="9">
      <t>イッタイガタ</t>
    </rPh>
    <phoneticPr fontId="3"/>
  </si>
  <si>
    <t>K6023(デジタコ単体)</t>
    <rPh sb="10" eb="12">
      <t>タンタイ</t>
    </rPh>
    <phoneticPr fontId="3"/>
  </si>
  <si>
    <t>K6023(一体型)</t>
    <rPh sb="6" eb="9">
      <t>イッタイガタ</t>
    </rPh>
    <phoneticPr fontId="3"/>
  </si>
  <si>
    <t>K6024(デジタコ単体)</t>
    <rPh sb="10" eb="12">
      <t>タンタイ</t>
    </rPh>
    <phoneticPr fontId="3"/>
  </si>
  <si>
    <t>K6024(一体型)</t>
    <rPh sb="6" eb="9">
      <t>イッタイガタ</t>
    </rPh>
    <phoneticPr fontId="3"/>
  </si>
  <si>
    <t>K6025(デジタコ単体)</t>
    <rPh sb="10" eb="12">
      <t>タンタイ</t>
    </rPh>
    <phoneticPr fontId="3"/>
  </si>
  <si>
    <t>K6025(一体型)</t>
    <rPh sb="6" eb="9">
      <t>イッタイガタ</t>
    </rPh>
    <phoneticPr fontId="3"/>
  </si>
  <si>
    <t>K6026(デジタコ単体)</t>
    <rPh sb="10" eb="12">
      <t>タンタイ</t>
    </rPh>
    <phoneticPr fontId="3"/>
  </si>
  <si>
    <t>K6026(一体型)</t>
    <rPh sb="6" eb="9">
      <t>イッタイガタ</t>
    </rPh>
    <phoneticPr fontId="3"/>
  </si>
  <si>
    <t>K6030(デジタコ単体)</t>
    <rPh sb="10" eb="12">
      <t>タンタイ</t>
    </rPh>
    <phoneticPr fontId="3"/>
  </si>
  <si>
    <t>K6030(一体型)</t>
    <rPh sb="6" eb="9">
      <t>イッタイガタ</t>
    </rPh>
    <phoneticPr fontId="3"/>
  </si>
  <si>
    <t>K4001</t>
  </si>
  <si>
    <t>ナウト車載機(Nauto)</t>
  </si>
  <si>
    <t>1.
車載機1台で前方カメラと車内カメラを同時搭載し、前方映像とドライバー映像を同時録画。
2.
常時録画(任意の走行時間を指定した映像確認)・イベント録画の両方に対応。走行映像はクラウドへ自動保存され、SDカード等の管理不要。
3.
AIがわき見・居眠り・あおり運転等の危険挙動をリアルタイムで検知し、音声でドライバーに即時警告。
4.
顔認証によりドライバーと走行データを自動紐付け。事故発生時のドライバー特定を迅速化。
5.
Webアプリからイベント映像・走行データ・ドライバー別運転特性を一元管理。運行管理工数を大幅削減し、効率的な安全運転指導が可能。 （https://nauto.co.jp/）</t>
  </si>
  <si>
    <t>Nauto Japan合同会社
（050-1745-4866）</t>
  </si>
  <si>
    <t>Interactive Visual Communication Service for Mobility
(SL-N4370-1255)</t>
  </si>
  <si>
    <t>ドライブレコーダー及び付属機器により取得した各種情報を処理し、危険運転や脇見、眠気などを検知、クラウド環境に通知を行います。クラウド基盤に上がった情報はダッシュボードで確認できます。</t>
    <rPh sb="9" eb="10">
      <t>オヨ</t>
    </rPh>
    <rPh sb="11" eb="13">
      <t>フゾク</t>
    </rPh>
    <rPh sb="13" eb="15">
      <t>キキ</t>
    </rPh>
    <rPh sb="18" eb="20">
      <t>シュトク</t>
    </rPh>
    <rPh sb="22" eb="24">
      <t>カクシュ</t>
    </rPh>
    <rPh sb="24" eb="26">
      <t>ジョウホウ</t>
    </rPh>
    <rPh sb="27" eb="29">
      <t>ショリ</t>
    </rPh>
    <rPh sb="31" eb="33">
      <t>キケン</t>
    </rPh>
    <rPh sb="33" eb="35">
      <t>ウンテン</t>
    </rPh>
    <rPh sb="36" eb="38">
      <t>ワキミ</t>
    </rPh>
    <rPh sb="39" eb="41">
      <t>ネムケ</t>
    </rPh>
    <rPh sb="44" eb="46">
      <t>ケンチ</t>
    </rPh>
    <rPh sb="51" eb="53">
      <t>カンキョウ</t>
    </rPh>
    <rPh sb="54" eb="56">
      <t>ツウチ</t>
    </rPh>
    <rPh sb="57" eb="58">
      <t>オコナ</t>
    </rPh>
    <rPh sb="66" eb="68">
      <t>キバン</t>
    </rPh>
    <rPh sb="69" eb="70">
      <t>ア</t>
    </rPh>
    <rPh sb="73" eb="75">
      <t>ジョウホウ</t>
    </rPh>
    <rPh sb="84" eb="86">
      <t>カクニン</t>
    </rPh>
    <phoneticPr fontId="1"/>
  </si>
  <si>
    <t>株式会社日立製作所
(080-1004-7232)</t>
  </si>
  <si>
    <t>TECHNO BAND　SIM付（W4）
TECHNO BAND　SIMなし（B8）
TECHNO BAND　SIMなし（B10）</t>
  </si>
  <si>
    <t>テクノバンドは、運送業における荷降ろしや積み込み、また長時間ドライブに
よる体調リスクを心拍数をもとにしたきつさ数値からリスク検知し管理者の
管理システムにアラート通知を行います
急病やケガ等際、SOSボタンを押すことで管理者へ救助要請ができます。
また、環境省のWBGT観測値、心拍数の状態から熱中症リスクも検知します。
ドライバーの体調リスクを管理することで、ドライバー自身の安心感につながる
だけでなく、運行管理者における安全管理にも有効なシステムです。</t>
  </si>
  <si>
    <t>株式会社テクノクラフト
(0725-77-2570)</t>
  </si>
  <si>
    <t>D-BOX(CE-221HL)
CF-2000E</t>
  </si>
  <si>
    <t>本機器は、危険検知システム「D-BOX」とドライブレコーダー「CF-2000E」を組み合わせて、運転中の安心・安全をサポートするシステムです。
走行中は、D-BOXが車両周囲の状況を見守り、歩行者や自転車、車両との接触リスクを検知すると、音と画面表示でドライバーに注意を促します。
さらに、その時の映像や走行状況、警告の発生情報はCF-2000Eに自動で記録されるため、あとから「どこで・なぜ危険が起きたか」を確認することができます。
これにより、日々の運転を振り返りながら安全意識の向上につなげることができ、疲れや注意力の低下によるヒヤリ・ハットの防止に役立ちます。
D-BOX(CE-221HL):https://www.clarion.com/jp/ja/product/detail/65/
CF-2000E: https://www.clarion.com/jp/ja/product/detail/86/</t>
  </si>
  <si>
    <t>クラリオンライフサイクルソリューションズ株式会社
(0120-112-140)</t>
  </si>
  <si>
    <t>4カメラ対応通信型AIドライブレコーダー
CF-4000A</t>
  </si>
  <si>
    <t>本機器は、車内に設置したカメラ等により運転者の顔の向きや動き等を常時検知するDMS（ドライバーモニタリングシステム）機能を備え、運行中の運転者状態を把握することで、過労運転の防止および安全運行を支援する機器です。
DMSにより取得された運転者の状態情報は、注意力の低下や眠気の兆候を検知するために解析され、一定の基準を超えると、車内で音声や警告表示により運転者へ注意喚起を行います。これにより、運転者自身が早期に休憩等の対応をとることを促進します。
またクラウド契約を行うことで、これらの検知結果は運行データ（運転時間、走行状況等）とあわせてクラウド上に記録され、運転者ごとに管理されます。運行管理者は遠隔からこれらの情報を確認でき、疲労の蓄積傾向や危険運転の兆候を把握することで、適切な休憩指示や運行計画の見直し等に活用することが可能です。
(https://www.clarion.com/jp/ja/product/detail/105/)</t>
  </si>
  <si>
    <t>4カメラ対応通信型AIドライブレコーダー
CF-4000A-SA</t>
  </si>
  <si>
    <t>4カメラ対応通信型AIドライブレコーダー
CF-4000E</t>
  </si>
  <si>
    <t>4カメラ対応通信型AIドライブレコーダー
CF-4000E-SA</t>
  </si>
  <si>
    <t>スリープバスター用運行管理ソフト「ヒュータコ」
（型式：0069C0000）</t>
  </si>
  <si>
    <t>スリープバスターのデータを一括管理するソフトです。
運行時間内の運転手の緊張・集中度合、覚醒水準の低下度合および疲労度合を表示可能です。
https://www.juki-ps.co.jp/vital-sensing
https://www.yagikuma.co.jp/yagitsu/sleepbuster/index.html</t>
  </si>
  <si>
    <t>株式会社デルタツーリング
（042-357-2284）</t>
    <rPh sb="0" eb="4">
      <t>カブシキガイシャ</t>
    </rPh>
    <phoneticPr fontId="1"/>
  </si>
  <si>
    <t>ミューレン・スリープバスター モバイルエディション クッションセンサ
―タイプ （型式：006FB0000）</t>
  </si>
  <si>
    <t>センサーパッドを運転席側のシートクッション（尻下）に装着し、データ解析・判定・通知機能をスマー
トフォンアプリ化したモデルで、ミューレン・スリープバスター（0068F0000）の10 種類の判定結果表示
とミューレン・スリープバスター ドライブリズムマスター（0068H0000）の16 種類の判定結果表示をア
プリ内で切り替えて使用することができます。また、スマートフォンの回線を通じてクラウド経由でデー
タを送信し、運行管理ソフト「ヒュータコ」へデータを取り込む機能を搭載しています。
https://www.juki-ps.co.jp/vital-sensing
https://www.yagikuma.co.jp/yagitsu/sleepbuster/index.html</t>
  </si>
  <si>
    <t>ミューレン・スリープバスター モバイルエディション バックセンサ―タ
イプ （型式：006FF0000）</t>
  </si>
  <si>
    <t>センサーパッドを運転席側のシートバック（背もたれ）に装着し、データ解析・判定・通知機能をスマー
トフォンアプリ化したモデルで、ミューレン・スリープバスター（0068F0000）の10 種類の判定結果表示
とミューレン・スリープバスター ドライブリズムマスター（0068H0000）の16 種類の判定結果表示をア
プリ内で切り替えて使用することができます。また、スマートフォンの回線を通じてクラウド経由でデー
タを送信し、運行管理ソフト「ヒュータコ」へデータを取り込む機能を搭載しています。
https://www.juki-ps.co.jp/vital-sensing
https://www.yagikuma.co.jp/yagitsu/sleepbuster/index.html</t>
  </si>
  <si>
    <t>ミューレン・スリープバスター
（型式：0068F0000）</t>
  </si>
  <si>
    <t>センサーパッドを運転席側のシートバック（背もたれ）に装着し、非拘束状態で体幹内の音・振動情報か
ら、専用コントローラにより心臓の圧力のゆらぎを解析し、独自のアルゴリズムによりドライバーの状態
を10 段階で推定するシステムです。
集中力の低下、体調の急変を検知した場合は画面と音声で警告します。
https://www.juki-ps.co.jp/vital-sensing
https://www.yagikuma.co.jp/yagitsu/sleepbuster/index.html</t>
  </si>
  <si>
    <t>ミューレン・スリープバスター ドライブリズムマスター
（型式：0068H0000）</t>
  </si>
  <si>
    <t>センサーパッドを運転席側のシートバック（背もたれ）に装着し、非拘束状態で体幹内の音・振動情報か
ら、専用コントローラにより心臓の圧力のゆらぎを解析し、独自のアルゴリズムによりドライバーの状態
を16 段階で推定するシステムです。
集中力の低下、体調の急変、短時間でのキブン判定、運転前の疲労を推定し画面と音声で警告します。
https://www.juki-ps.co.jp/vital-sensing
https://www.yagikuma.co.jp/yagitsu/sleepbuster/index.html</t>
  </si>
  <si>
    <t>K4014</t>
  </si>
  <si>
    <t>ミューレン・スリープバスター ＨＭ－１休息トリアージュ
（型式：0068J0000）</t>
  </si>
  <si>
    <t>センサーパッドを運転席側のシートバック（背もたれ）に装着し、非拘束状態で体幹内の音・振動情報か
ら、専用コントローラにより心臓の圧力のゆらぎ※1 を解析し、独自のアルゴリズムによりドライバーの
状態を6 段階で推定するシステムです。
集中力の低下、体調の急変、運転前の疲労を推定し画面と音声で警告します。
また、計測開始後34 分から、ドライバーに休息を必要とするタイミングを3 段階でお知らせします。
※1：心尖拍動と心音由来の圧力変動と音響情報を用いています。
https://www.juki-ps.co.jp/vital-sensing
https://www.yagikuma.co.jp/yagitsu/sleepbuster/index.html</t>
  </si>
  <si>
    <t>ドライブバイタル</t>
  </si>
  <si>
    <t>■個人では気づきにくい客観的な疲労レベルで判定されます
■ドライバーの危険状態などを検知→リアルタイムで注意喚起します
■疲労を個人別に判定し、明らかに普段とは異なる傾向の際に、音声にて通知し、状態の改善を促します(https://sol.logisteed.com/pdf/drivevital.pdf)</t>
  </si>
  <si>
    <t>ロジスティードソリューションズ株式会社(03-6263-2598)</t>
  </si>
  <si>
    <t>通信型ドライブレコーダーOffseg(DRU-T100)</t>
  </si>
  <si>
    <t xml:space="preserve">
(https://www.denso-ten.com/jp/offseg/)</t>
  </si>
  <si>
    <t>株式会社デンソーテン
(078-803-8816)</t>
    <rPh sb="0" eb="4">
      <t>カブシキカイシャ</t>
    </rPh>
    <phoneticPr fontId="1"/>
  </si>
  <si>
    <t>ドライバーステータスモニター DN-DSM</t>
  </si>
  <si>
    <t>本装置は、車内に設置したカメラによりドライバーの顔画像や目の開閉、頭部姿勢等を検知し、眠気・居眠り・脇見、姿勢崩れなどの状態をリアルタイムで判定することで、安全運転に支障を及ぼす可能性のあるドライバー状態を検知し把握することができる。危険と判断した場合には音声によりドライバーへ注意喚起を行い、事故の未然防止を支援する。さらに、システム起動直後よりSDカードへ検知したドライバー状態を随時記録し、警報発生時にはその時点の顔画像も併せて保存する。記録データは付属のPCアプリ「DN-DSMマネージャー」によりドライバー毎に分類・管理が可能であり、運行記録として、誰が、いつ、どのような状態（脇見、閉眼、眠気、姿勢崩れ）にあったかを容易に参照できるなど、安全管理および指導の高度化に寄与する安全運転支援システム。
(https://www.denso.com/jp/ja/products-and-services/automotive-service-parts-and-accessories/dn-dsm/)</t>
  </si>
  <si>
    <t>株式会社デンソーソリューション
(0120-176-097)</t>
  </si>
  <si>
    <t>DTS-DR1T
(FV710DR1T)</t>
  </si>
  <si>
    <t>AI搭載通信型ドライブレコーダーです。簡易日報作成、動態管理、動画取得機能により運行管理者業務を支援し、またドライブレコーダーの動画解析によって安全運転をサポートします。本製品は株式会社デンソーテン製「Offseg」のOEM品となります。(https://www.transtron.com/itp/index.html)</t>
  </si>
  <si>
    <t>MOVON　MRV-21　レゾナントシステムズDRHV-6100/5100</t>
  </si>
  <si>
    <t>衝突防止補助警報装置MRV-21は前方車両・歩行者を検知・警告し事故を防止します。ミリ波レーダーと高精細カメラセンサーを搭載しフュージョン技術で悪天候に対応可能。デジタコDRHV-6100/5100との連携で安全運転教育への活用が可能。
(https://www.futabakeiki.co.jp/products_cat/prevention/)</t>
  </si>
  <si>
    <t>MOVON　MRV-21　デジタルタコグラフR9-6</t>
  </si>
  <si>
    <t>衝突防止補助警報装置MRV-21は前方車両・歩行者を検知・警告し事故を防止します。ミリ波レーダーと高精細カメラセンサーを搭載しフュージョン技術で悪天候に対応可能。デジタコR9-6との連携で安全運転教育への活用が可能。
(https://www.futabakeiki.co.jp/products_cat/prevention/)</t>
  </si>
  <si>
    <t>MOVON Eye Ball（アイボール） MDSM-22
FirstView NV2HD/V3HD</t>
  </si>
  <si>
    <t>ディープラーニング技術を適用したDMS（ドライバーモニタリングシステム）で高精度な居眠り・脇見・あくび・スマホ操作等を警告し、危険運転を防止します。眠気注意力監視システムのヨーロッパ規格（DDAW）を取得。また、オプションで座席に取付け可能な振動モーターはバイブレーションで警告も可能。その他に電源をシガーソケットから取得するための専用配線など機器連携用配線オプションも充実しています。
Eye BallとFirstView NV2HD/V3HDをトリガ配線で接続することで、Eye Ballの警告をFirstView  NV2HD/V3HDのイベントとして記録。FirstViewのビューワでイベント一覧に表示され、Eye Ballの動作状況を日常のドラレコ映像確認と合わせてチェックが可能。
(https://www.futabakeiki.co.jp/products_cat/prevention/)</t>
  </si>
  <si>
    <t>MOVON Eye Ball(アイボール）MDSM-22</t>
  </si>
  <si>
    <t>ディープラーニング技術を適用したDMS（ドライバーモニタリングシステム）で高精度な居眠り・脇見・あくび・スマホ操作等を警告し、危険運転を防止します。眠気注意力監視システムのヨーロッパ規格（DDAW）を取得。また、オプションで座席に取付け可能な振動モーターはバイブレーションで警告も可能。その他に電源をシガーソケットから取得するための専用配線。ドラレコやデジタコ等でEye Ball警告トリガを取得するための配線など機器連携用配線オプションも充実しています。
(https://www.futabakeiki.co.jp/products_cat/prevention/)</t>
  </si>
  <si>
    <t>カメラ機能拡張ユニットiBOX2.0
(CE-421HL)</t>
  </si>
  <si>
    <t>車両にすでに取付されている、もしくは取付をするバックカメラとサイドカメラの映像を解析します。
左折時やバック運転時に漫然運転を検知した場合、モニター・インジケーター表示およびスピーカーで警告し、本体に挿入しているSDカードに動画を録画します。
また、同時にアラーム信号を出力し、他の機器と連携させることができます。 
●ROD機能：車両後方の障害物と人・自動車を検知して画面表示とスピーカーで警告 
●RCTA機能：後方進路上に進入する人・自動車を検知して矢印とスピーカーで警告 
●Side-BSD機能：車両側方の人・自転車(バイク)・自動車を認識して警告 
(https://www.tokai-clarion.co.jp/products/ibox)</t>
  </si>
  <si>
    <t>巻き込み警報カメラシステムA-CAM3(CS-6220AT)
D-TEG製ドライブレコーダーTX2100/TX2100-SA</t>
  </si>
  <si>
    <t>A-CAM3は車両左もしくは右側方に取付するAI搭載カメラです。 
AIがカメラ映像を解析し、車両左側方の歩行者やバイク(自転車)を検知することができます。
AI技術を使用することで誤検知を抑えつつ必要な場面で確実に注意を促し、ヒヤリ・ハットを低減します。
衝突や接触などの危険性が高い場合、警告音、インジケータ、モニター表示でドライバーに知らせます。 
同時にアラーム信号を出力し、他の機器と連携させることができます。 
D-TEG製ドライブレコーダーTX2100・TX2100-SAと接続することで、左折時に発生した危険な状況に加え、車速・位置や衝撃・急加減速・急旋回などの情報を合わせて確認することができます。
(https://www.tokai-clarion.co.jp/products/a-cam3)
(https://www.tokai-clarion.co.jp/driverecorder/)</t>
  </si>
  <si>
    <t>カメラ機能拡張ユニットiBOX2.0(CE-421HL)
D-TEG製ドライブレコーダーTX2100/TX2100-SA</t>
  </si>
  <si>
    <t>車両にすでに取付されている、もしくは取付をするバックカメラとサイドカメラの映像を解析します。
左折時やバック運転時に漫然運転を検知した場合、モニター・インジケーター表示およびスピーカーで警告し、本体に挿入しているSDカードに動画を録画します。
また、同時にアラーム信号を出力し、他の機器と連携させることができます。 
●ROD機能：車両後方の障害物と人・自動車を検知して画面表示とスピーカーで警告 
●RCTA機能：後方進路上に進入する人・自動車を検知して矢印とスピーカーで警告 
●Side-BSD機能：車両側方の人・自転車(バイク)・自動車を認識して警告 
D-TEG製ドライブレコーダーTX2100・TX2100-SAと接続することで、左折時やバック時に発生した危険な状況に加え、車速・位置や衝撃・急加減速・急旋回などの情報を合わせて確認することができます。
(https://www.tokai-clarion.co.jp/products/ibox)
(https://www.tokai-clarion.co.jp/driverecorder/)</t>
  </si>
  <si>
    <t>D-BOX(CE-221HL)
D-TEG製ドライブレコーダーTX2100/TX2100-SA</t>
  </si>
  <si>
    <t>D-BOXは左折時やバック運転時に発生した漫然運転を検知して警告することができます。
D-TEG製ドライブレコーダーTX2100・TX2100-SAと接続することで、左折時やバック時に発生した危険な状況をドライブレコーダーでイベント(アラーム+映像)として記録することができます。
ドライブレコーダーで記録される車速・時刻・位置や衝撃・急加減速・急旋回などの情報と合わせて確認することができます。
(https://www.tokai-clarion.co.jp/products/d-box)
(https://www.tokai-clarion.co.jp/driverecorder/)</t>
  </si>
  <si>
    <t>巻き込み警報カメラシステムA-CAM3(CS-6220AT)</t>
  </si>
  <si>
    <t>A-CAM3は車両左もしくは右側方に取付するAI搭載カメラです。 
AIがカメラ映像を解析し、車両左側方の歩行者やバイク(自転車)を検知することができます。
AI技術を使用することで誤検知を抑えつつ必要な場面で確実に注意を促し、ヒヤリ・ハットを低減します。
衝突や接触などの危険性が高い場合、警告音、インジケータ、モニター表示でドライバーに知らせます。 
同時にアラーム信号を出力し、他の機器と連携させることができます。 
(https://www.tokai-clarion.co.jp/a-cam/)</t>
  </si>
  <si>
    <t>巻き込み警報カメラシステムA-CAM(CS-6121TS)
D-TEG製ドライブレコーダーTX2100/TX2100-SA</t>
  </si>
  <si>
    <t>A-CAMは車両左側方に取付するAI搭載カメラです。 
AIがカメラ映像を解析し、車両左側方の歩行者やバイク(自転車)を検知することができます。
AI技術を使用することで誤検知を抑えつつ必要な場面で確実に注意を促し、ヒヤリ・ハットを低減します。
衝突や接触などの危険性が高い場合、警告音、インジケータ、モニター表示でドライバーに知らせます。 
同時にアラーム信号を出力し、他の機器と連携させることができます。 
D-TEG製ドライブレコーダーTX2100・TX2100-SAと接続することで、左折時に発生した危険な状況に加え、車速・位置や衝撃・急加減速・急旋回などの情報を合わせて確認することができます。
(https://www.tokai-clarion.co.jp/a-cam/)
(https://www.tokai-clarion.co.jp/driverecorder/)</t>
  </si>
  <si>
    <t>K4029</t>
  </si>
  <si>
    <t>安全運転支援機能＋ドライブレコーダ
(DS-5012A)</t>
  </si>
  <si>
    <t>車線逸脱警報と前方衝突警報、ドライブレコーダ機能を搭載した安全運転支援機器です。
警報音/通知音/表示で運転者に危険等をお知らせ。車線逸脱や前方衝突警報が作動した回数で、運転者の疲労状態が分析できます。
英語でアナウンスいたします。
(https://archive.clarion.com/jp/ja/products-business/collision-avoidance/DS-5012J/)</t>
  </si>
  <si>
    <t>AD Plus2.0-D</t>
  </si>
  <si>
    <t>危険運転を検知した際に、動画を保存しアップロード*できる通信型ドライブレコーダーに、運転状況やドライバーの運転行動を分析して警報する安全機能を搭載。
また室内カメラでドライバーの運転行動の見守りが可能。
またFTクラウドとの連携（オプション）で、運行管理者はさらに高度な安全運転支援を行うことができる。
(https://www.japan21.co.jp/products/streamax/)</t>
  </si>
  <si>
    <t>ジャパン・トゥエンティワン株式会社
(0532-66-0021)</t>
  </si>
  <si>
    <t>AD Plus2.0-S
DMS用IP camera C29N</t>
  </si>
  <si>
    <t>危険運転を検知した際に、動画を保存しアップロード*できる通信型ドライブレコーダーに、運転状況やドライバーの運転行動を分析して警報する安全機能を搭載。
室内カメラでドライバーの運転行動を見守り、顔の角度や視線、まばたき、
仕草を分析し、音声アナウンスで警告。
またFTクラウドとの連携（オプション）で、運行管理者はさらに高度な安全運転支援を行うことができる。
(https://www.japan21.co.jp/products/streamax/)</t>
  </si>
  <si>
    <t>AD Plus2.0-D
DMS用IP camera C29N</t>
  </si>
  <si>
    <t>Mobileye 530、570、580
モービルアイDシリーズ、Gシリーズ　連携化キット</t>
  </si>
  <si>
    <t>トランストロン社製デジタルタコグラフDTS-D1A/D2A（ドラレコ無）、DTS-D1D/D2D/D2X（ドラレコ付）またはDTS-G1D/G10（ドラレコ付）の既設使用者が新たにモービルアイと連携キットを使用し接続することで、過労危険運転時の「運転挙動の警報」を運行管理側に通知すると同時に、警報をトリガーとして動画撮影をしてクラウド経由で運行管理側に送信、記録が可能。
https://mobileye.japan21.co.jp/ 
https://www.japan21.co.jp/2018-11-06-me-d1-series/</t>
  </si>
  <si>
    <t>通信記録装置 M1N2.0
DMS用 IP camera C29N</t>
  </si>
  <si>
    <t>DMS用IP camera C29Nでドライバーの運転行動を見守り、顔の角度や視線、まばたき、しぐさを分析し、音声アナウンスにて警告する。 
DMSカメラにて検知・警報が行われた情報は、M1Nの通信機能により、FTクラウドに
送信・保存され、安全運行支援・運転指導に役立てることが可能。</t>
  </si>
  <si>
    <t xml:space="preserve">Mobileye 530、570、580 
汎用版22型MIMAMORI </t>
  </si>
  <si>
    <t>いすゞ自動車製デジタルタコグラフMIMAMORIとMobileyeを拡張ハーネス1、Mobileye連携ケーブルを使って接続することで、Mobileyeが検知したイベントをモジュール経由でクラウドサーバに送信・記録する。 
イベントの記録はデジタコが車両から取得した自車速度やGPSから取得した位置（緯度・経度）と紐付けられ、車両の挙動をベースとした疲労状態の管理・分析が可能。 イベント発生時の前方または運転手の状態をデジタコに記録されているビデオ画像から解析が可能。
https://mobileye.japan21.co.jp/  
https://www.isuzu.co.jp/cv/cost/mimamori/index.html</t>
  </si>
  <si>
    <t>Mobileye530、570、580
DTS-D2X(FV710D2X)
モービルアイD1/D2連携化キット</t>
  </si>
  <si>
    <t>トランストロン社製デジタルタコグラフDTS-D2Xと Mobileyeを連携することで、Mobileye が検知したイベ ントをモジュールでクラウドサーバに送信・記録できる。 イベントの記録は、車両から取得した速度や時刻、 GPSから取得した位置情報と紐付けられ、車両の挙動 をベースとした疲労状態の管理・分析が可能となる。危険なイベント発生時の前方または運転手の状態をデジタコに記録されているビデオ画像から解析が可能。 
https://mobileye.japan21.co.jp/ 
https://www.transtron.com/itp/products/dts-g1d.html</t>
  </si>
  <si>
    <t>Mobileye 530、570、580 
DTS-G1D(FV710G1D) DTS-G1O(FV710G1O)
モービルアイGシリーズ連携化キット</t>
  </si>
  <si>
    <t xml:space="preserve">トランストロン社製デジタルタコグラフ
 MobileyeとDTS-G1D、DTS-G10をG1拡張ハーネス1（FV7609HB1）、 モービルアイ連携ケーブル（FV7209H）で接続することで、 Mobileye が検知したイベントをクラウドサーバに送信・記録する。 イベントは、デジタルタコグラフが車両から取得した自車速度やGPSから取得した位置（緯度・経度）と紐付けられ、車両の挙動をベースとした疲労状態の管理・分析が可能。イベント発生時の前方または運転手の状態を一体型のデジタコに記録されているビデオ画像から解析が可能となり、ヒヤリハットの共有などに役立つ。
https://mobileye.japan21.co.jp/ 
https://www.transtron.com/itp/products/dts-g1d.html </t>
  </si>
  <si>
    <t>Mobileye：530、570、580
CANコンバーター：MECC-020
FirstView：V2HD、NV2HD、VRHD、V3HD</t>
  </si>
  <si>
    <t>FirstView シリーズはビューテック株式会社製のドライブレコーダー。MobileyeとFirstView V2HDをデータケー ブルで接続して、Mobileyeが検知した危険なイベント の映像をFirstView V2HDのメモリカードに記録するこ とが可能。580接続にはMECC-020が必要。
https://mobileye.japan21.co.jp/
https://viewtec.co.jp</t>
  </si>
  <si>
    <t>Mobileye 530、570、580
Geotab GO9</t>
  </si>
  <si>
    <t>Geotab　GO9は、車両の運行データやドライバーの運転行動をリアルタイムで収集・分析し、安全運転の指導や業務改善に活用可能。さらにモービルアイの警報情報と連携することで、危険な運転状況を把握し、安全性向上・燃費改善・CO2削減といった経営課題の解決をサポート。
モービルアイ：https://mobileye.japan21.co.jp/
Geotab GO9：https://www.japan21.co.jp/products/geotab/</t>
  </si>
  <si>
    <t>Mobileye 530、570、580
CANコンバーター：MECC-020
データロガーキットR9-6, I/Fキット</t>
  </si>
  <si>
    <t>R9-6は二葉計器社製タッチパネル端末。 MobileyeとR9-6を専用アダプターOP-im270/OPim500con、 またはモービルアイ変換アダプターを使って接続する。 Mobileye が検知した危険なイベントをR9-6のメモリーカードに記録することが可能。 各イベントの記録は、R9-6で取得した時刻と紐付けられ、車両の挙動をベースとした疲労状態の管理・分析が可能となる。
https://mobileye.japan21.co.jp/ 
http://www.futabakeiki.co.jp/products/mobileye_r9-6.html</t>
  </si>
  <si>
    <t>Mobileye 530、Mobileye570、Mobileye 580、CANコンバーター：MECC-020 
レゾナントシステムズ DRHV-5100　 DRHV-6100</t>
  </si>
  <si>
    <t xml:space="preserve">Mobileye とレゾナントシステムDRHV-5100または DRHV-6100を接続することで、Mobileye が検知した危険なイベントをビュワーで記録、把握することができる。
イベントの記録を時刻・位置（緯度・経度）と紐付け、車両の挙動をベースとした疲労状態の管理・分析が可能。
条件に一致したイベント（例、車線逸脱警報や衝 突警報）をリアルタイムに顧客の管理画面に表示したり、SMS、Eメールにて管理者に送信したりすることが可能。
ドライバーに居眠りの予兆がある場合、緊急に連絡を取り休憩を促すといった使い方ができる。 なお、580接続にはMECC-020が必要。
https://mobileye.japan21.co.jp/ 
https://www.resonant-systems.com/bus/drhv/  
https://www.resonant-systems.com/product/drhv-5100 </t>
  </si>
  <si>
    <t>Mobileye 530、570、580
デジタルタコグラフ5（YDX-5 旧名称はDTG-5）
デジタルタコグラフ7（YDX-7　旧名称はDTG-7）
デジタルタコグラフYDX-8（YDX-8）
CANコンバーター：MECC-020</t>
  </si>
  <si>
    <t>YDX-5、YDX-7、YDX-8をモービルアイと接続することで、過労危険運転時の「運転挙動の警報」を運行管理側に通知する。 
同時に警報をトリガーとして動画撮影。クラウド経由で運行管理側に送信、記録が可能。
https://mobileye.japan21.co.jp/ 
http://www.yazaki-keiso.com/product/dtg5.html
https://www.yazaki-group.com/keiso/products/dtg7/index.html
https://www.yazaki-group.com/keiso/products/ydx8/index.html</t>
  </si>
  <si>
    <t>Mobileye 530、570、580、CANコンバーター:MECC-020
ドライブレコーダー（YAZAC-eye3LDW、3TLDW、3LiteLDW）</t>
  </si>
  <si>
    <t>YAZAC-eye3シリーズとモービルアイを接続することで、過労危険運転時の「運転挙動の警報」を運行管理側に通知すると同時に、警報をトリガーとして動画撮影をしてカードで記録が可能。
https://mobileye.japan21.co.jp/ 
https://www.yazaki-group.com/keiso/products/yazac_eye3/index.html</t>
  </si>
  <si>
    <t>Mobileye 530、Mobileye 570、Mobileye 580
既設矢崎ドライブレコーダー連携キット及び設定、CANコンバーター：MECC-020</t>
  </si>
  <si>
    <t>矢崎ドラレコ・モービルアイ連携キット
Mobileye とDTG-7/YAZAC-eye3シリーズを接続することで、 Mobileye が検知した危険なイベントをドライブレコーダーのイベント情報として画像記録する。 各イベントの記録は時刻・位置（緯度・経度）と紐付けられ、 車両の挙動をベースとした疲労状態の管理・分析が可能。
https://mobileye.japan21.co.jp/
http://www.yazaki-keiso.com/product/#dtg</t>
  </si>
  <si>
    <t>ドライブレコーダー（YAZAC-eye3LDW、YAZAC-eye3TLDW、YAZAC-eye3LiteLDW）</t>
  </si>
  <si>
    <t>車線を自動検知して、ウィンカーを作動せずに車線を越えた時に、「車線逸脱警告」を
ドライバーへ発し、且つ、その際の映像を記録する装置である。
(http://www.yazaki-keiso.com/pdf/catalog/yazaceye3_
ldw.pdf)</t>
  </si>
  <si>
    <t>矢崎エナジーシステム株式会社
(054-283-1156)</t>
  </si>
  <si>
    <t>デジタルタコグラフ７
(YDX-7)</t>
  </si>
  <si>
    <t>車間距離や車線逸脱に関する乗務員への警報を行うことができ、オプションの車内カメラで車内の撮影等も可能である。
（ http://www.yazaki-keiso.com/product/dtg7.html ）</t>
  </si>
  <si>
    <t>K4048</t>
  </si>
  <si>
    <t>本サービスは、ドライバーが装着したスマートウォッチから取得するバイタルデータを分析し、運転前後の健康状態を可視化することで、健康起因による事故リスクを軽減する安全支援システムです。運転中の眠気の兆候や心拍の異常を検知し、ドライバー本人および運行管理者へリアルタイムに通知します。
（https://lp.nfd-app.com/）</t>
  </si>
  <si>
    <t>株式会社enstem
（03-6821-0193）</t>
    <rPh sb="0" eb="4">
      <t>カブシキガイシャ</t>
    </rPh>
    <phoneticPr fontId="1"/>
  </si>
  <si>
    <t>K4049</t>
  </si>
  <si>
    <t>ドライバー健康管理 for TOYOTA</t>
    <rPh sb="5" eb="9">
      <t>ケンコウカンリ</t>
    </rPh>
    <phoneticPr fontId="1"/>
  </si>
  <si>
    <t>本サービスは、ドライバーが装着したスマートウォッチから取得するバイタルデータを分析し、運転前後の健康状態を可視化することで、健康起因による事故リスクを軽減する安全支援システムです。運転中の眠気の兆候や心拍の異常を検知し、ドライバー本人および運行管理者へリアルタイムに通知します。</t>
  </si>
  <si>
    <t>K4050</t>
  </si>
  <si>
    <t>居眠り運転防止装置
FirstView Driver Nonitoring
System
（FDMS-1）
と以下のいずれかの組合せ
ドライブレコーダー
・FirstViewV2HD(ビューテック)
・FirstViewNV2HD(ビューテッ
ク)
・FirstViewVRHD(ビューテッ
ク)
・FirstViewV3HD(ビューテック)
デジタル式運行記録計
・R9-6（二葉計器）
・TS-02（二葉計器）
データロガー
・R9-6(二葉計器)</t>
  </si>
  <si>
    <t>FDMS-1は高度な顔認識と瞳孔検出技術によりドライバーの睡眠不足、疲労による交通事故を未然に防ぐ安全運転支援装置です。
FDMS-1がドライバーの瞳を監視し、居眠りやわき見による危険をアラームでお知らせします。
また、居眠りやわき見検知時のアラーム発信の際に、外部機器（ドライブレコーダー、デジタル式運行記録計、データロガー）へトリガー信号を出力します。
外部機器にてトリガー信号をSDカードに記録し、乗務員毎の警告情報が確認可能です。
※居眠り運転防止装置FDMS-1と下記いずれかの組合せで使用
・ドライブレコーダー FirstView V2HD
・ドライブレコーダー FirstView NV2HD
・ドライブレコーダー FirstView VRHD
・ドライブレコーダー FirstView V3HD
・データロガー R9-6
・デジタコ R9-6
・デジタコ TS-02
（https://viewtec.co.jp/business/fdms/）</t>
  </si>
  <si>
    <t>ビューテック株式会社
(03-6452-2592)</t>
    <rPh sb="6" eb="10">
      <t>カブシキガイシャ</t>
    </rPh>
    <phoneticPr fontId="1"/>
  </si>
  <si>
    <t>K4051</t>
  </si>
  <si>
    <t>通信型ドライブレコーダー　MV11-DCV02A</t>
    <rPh sb="0" eb="3">
      <t>ツウシンガタ</t>
    </rPh>
    <phoneticPr fontId="1"/>
  </si>
  <si>
    <t>サービス名「DRIVE CHART」
車内外のカメラの映像を画像認識技術でリアルタイムに分析。
さらにGPSや加速度センサーのデータに加え地図情報などを組み合わせることで、一時不停止、脇見、車間距離不足、制限速度超過などが検出され、より潜在的な危険を把握し事故予防することができます。
運転内容はスコアや危険シーンの動画で振り返ることができます。さらにドライバーへ発する警報を備えるため、日々の安全管理と危機回避を組み合わせて事故削減に取り組むことができます
(https://drive-chart.com/)</t>
  </si>
  <si>
    <r>
      <t xml:space="preserve">GO株式会社
</t>
    </r>
    <r>
      <rPr>
        <sz val="11"/>
        <rFont val="ＭＳ Ｐゴシック"/>
        <family val="3"/>
        <charset val="128"/>
      </rPr>
      <t>(https://go-drive.co.jp/contact/)</t>
    </r>
    <rPh sb="2" eb="6">
      <t>カブシキガイシャ</t>
    </rPh>
    <phoneticPr fontId="1"/>
  </si>
  <si>
    <t>K4052</t>
  </si>
  <si>
    <t>ドライバーモニターⅡ</t>
  </si>
  <si>
    <t>走行中にドライバーの運転姿勢・顔向きやまぶたの開閉状態などをモニターカメラ（赤外線カメラ）で常時確認し、前方への注意不足（脇見や注意力低下）などの運転状態を検出した場合、警報音とメーターディスプレイの警報表示で警告する。
警告が頻繁に発報されると、登録されているメールアドレス（運行管理者など）にメール通知される。
また、「HINO CONNECT」で過去の作動記録を確認することができ、ドライバーの健康管理や運行指導に活用できる。
https://www.hino.co.jp/profia/index.html
https://www.hino.co.jp/ranger/index.html
https://www.hino.co.jp/selega/index.html</t>
  </si>
  <si>
    <t>日野自動車株式会社
(0120-106-558)</t>
    <rPh sb="0" eb="9">
      <t>ヒノジドウシャカブシキガイシャ</t>
    </rPh>
    <phoneticPr fontId="1"/>
  </si>
  <si>
    <t>K4053</t>
  </si>
  <si>
    <t>対象外</t>
    <rPh sb="0" eb="3">
      <t>タイショウガイ</t>
    </rPh>
    <phoneticPr fontId="1"/>
  </si>
  <si>
    <t>AD Plus2.0-D
●</t>
  </si>
  <si>
    <t>●
（YAZAC-eye3LDW）
（YAZAC-eye3LiteLDW）</t>
  </si>
  <si>
    <t>●
（YAZAC-eye3TLDW）</t>
  </si>
  <si>
    <t>K4045(ドラレコ単体)</t>
    <rPh sb="10" eb="12">
      <t>タンタイ</t>
    </rPh>
    <phoneticPr fontId="3"/>
  </si>
  <si>
    <t>K4045(一体型)</t>
    <rPh sb="6" eb="9">
      <t>イッタイガタ</t>
    </rPh>
    <phoneticPr fontId="3"/>
  </si>
  <si>
    <t>K4046(デジタコ単体)</t>
    <rPh sb="10" eb="12">
      <t>タンタイ</t>
    </rPh>
    <phoneticPr fontId="3"/>
  </si>
  <si>
    <t>K4046(一体型)</t>
    <rPh sb="6" eb="9">
      <t>イッタイガタ</t>
    </rPh>
    <phoneticPr fontId="3"/>
  </si>
  <si>
    <t>K4047(デジタコ単体)</t>
    <rPh sb="10" eb="12">
      <t>タンタイ</t>
    </rPh>
    <phoneticPr fontId="3"/>
  </si>
  <si>
    <t>K4047(一体型)</t>
    <rPh sb="6" eb="9">
      <t>イッタイガタ</t>
    </rPh>
    <phoneticPr fontId="3"/>
  </si>
  <si>
    <t>デジタル式運行記録計</t>
    <phoneticPr fontId="3"/>
  </si>
  <si>
    <t>機器コード</t>
    <rPh sb="0" eb="2">
      <t>キキ</t>
    </rPh>
    <phoneticPr fontId="3"/>
  </si>
  <si>
    <t>登録番号</t>
    <phoneticPr fontId="3"/>
  </si>
  <si>
    <t>製品番号</t>
    <phoneticPr fontId="3"/>
  </si>
  <si>
    <t>シート名</t>
    <rPh sb="3" eb="4">
      <t>メイ</t>
    </rPh>
    <phoneticPr fontId="3"/>
  </si>
  <si>
    <t>機器コード
参照列</t>
    <rPh sb="0" eb="2">
      <t>キキ</t>
    </rPh>
    <rPh sb="6" eb="9">
      <t>サンショウレツ</t>
    </rPh>
    <phoneticPr fontId="3"/>
  </si>
  <si>
    <t>登録番号
参照列</t>
    <rPh sb="0" eb="4">
      <t>トウロクバンゴウ</t>
    </rPh>
    <rPh sb="5" eb="8">
      <t>サンショウレツ</t>
    </rPh>
    <phoneticPr fontId="3"/>
  </si>
  <si>
    <t>製品番号
参照列</t>
    <rPh sb="0" eb="4">
      <t>セイヒンバンゴウ</t>
    </rPh>
    <rPh sb="5" eb="8">
      <t>サンショウレツ</t>
    </rPh>
    <phoneticPr fontId="3"/>
  </si>
  <si>
    <t>参照行</t>
    <rPh sb="0" eb="3">
      <t>サンショウギョウ</t>
    </rPh>
    <phoneticPr fontId="3"/>
  </si>
  <si>
    <t>過労運転防止(シート①)</t>
    <phoneticPr fontId="3"/>
  </si>
  <si>
    <t>D</t>
    <phoneticPr fontId="3"/>
  </si>
  <si>
    <t>F</t>
    <phoneticPr fontId="3"/>
  </si>
  <si>
    <t>I</t>
    <phoneticPr fontId="3"/>
  </si>
  <si>
    <t>過労運転防止(シート①)</t>
  </si>
  <si>
    <t>(予備)過労運転防止(シート②)</t>
    <phoneticPr fontId="3"/>
  </si>
  <si>
    <t>(予備)過労運転防止(シート②)</t>
  </si>
  <si>
    <t>(予備)過労運転防止(シート③)</t>
    <phoneticPr fontId="3"/>
  </si>
  <si>
    <t>(予備)過労運転防止(シート③)</t>
  </si>
  <si>
    <t>K6029(ドラレコ単体)</t>
    <rPh sb="10" eb="12">
      <t>タンタイ</t>
    </rPh>
    <phoneticPr fontId="3"/>
  </si>
  <si>
    <t>K6029(一体型)</t>
    <rPh sb="6" eb="9">
      <t>イッタイガタ</t>
    </rPh>
    <phoneticPr fontId="3"/>
  </si>
  <si>
    <t>MLIT　佐藤</t>
    <rPh sb="5" eb="7">
      <t>サトウ</t>
    </rPh>
    <phoneticPr fontId="3"/>
  </si>
  <si>
    <t>K6＿運行中の運行管理R８</t>
  </si>
  <si>
    <t>K6014の機器を削除。</t>
    <rPh sb="6" eb="8">
      <t>キキ</t>
    </rPh>
    <rPh sb="9" eb="11">
      <t>サクジョ</t>
    </rPh>
    <phoneticPr fontId="3"/>
  </si>
  <si>
    <t>装置型式指定を取得し、補助金対象機器の要件を満たしたため。
K6014　デジタルタコグラフ５β（ＹＤＸ－５β）</t>
    <rPh sb="0" eb="2">
      <t>ソウチ</t>
    </rPh>
    <rPh sb="2" eb="4">
      <t>カタシキ</t>
    </rPh>
    <rPh sb="4" eb="6">
      <t>シテイ</t>
    </rPh>
    <rPh sb="7" eb="9">
      <t>シュトク</t>
    </rPh>
    <rPh sb="11" eb="14">
      <t>ホジョキン</t>
    </rPh>
    <rPh sb="14" eb="16">
      <t>タイショウ</t>
    </rPh>
    <rPh sb="16" eb="18">
      <t>キキ</t>
    </rPh>
    <rPh sb="19" eb="21">
      <t>ヨウケン</t>
    </rPh>
    <rPh sb="22" eb="23">
      <t>ミ</t>
    </rPh>
    <phoneticPr fontId="3"/>
  </si>
  <si>
    <t xml:space="preserve">K6029　OmniEyes AI Box - (CarNeTek) OE100Q &lt;AHD&gt;
→一体型（車載器）にも「●」を追加。
</t>
    <rPh sb="49" eb="52">
      <t>イッタイガタ</t>
    </rPh>
    <rPh sb="53" eb="56">
      <t>シャサイキ</t>
    </rPh>
    <rPh sb="63" eb="65">
      <t>ツイカ</t>
    </rPh>
    <phoneticPr fontId="3"/>
  </si>
  <si>
    <t>7/30のHP公開のタイミングから反映済み</t>
    <rPh sb="7" eb="9">
      <t>コウカイ</t>
    </rPh>
    <rPh sb="17" eb="20">
      <t>ハンエイズ</t>
    </rPh>
    <phoneticPr fontId="3"/>
  </si>
  <si>
    <t>8/6or8/14の更新（追加）予定</t>
    <rPh sb="10" eb="12">
      <t>コウシン</t>
    </rPh>
    <rPh sb="13" eb="15">
      <t>ツイカ</t>
    </rPh>
    <rPh sb="16" eb="18">
      <t>ヨテイ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</si>
</sst>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Red]\-#,##0.0"/>
    <numFmt numFmtId="178" formatCode="yyyy/mm/dd"/>
    <numFmt numFmtId="179" formatCode="#,##0_ "/>
  </numFmts>
  <fonts count="60">
    <font>
      <sz val="11"/>
      <color theme="1"/>
      <name val="游ゴシック"/>
      <family val="2"/>
      <charset val="128"/>
      <scheme val="minor"/>
    </font>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rgb="FFFF0000"/>
      <name val="游ゴシック"/>
      <family val="3"/>
      <charset val="128"/>
      <scheme val="minor"/>
    </font>
    <font>
      <sz val="11"/>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1"/>
      <color rgb="FF000000"/>
      <name val="游ゴシック"/>
      <family val="3"/>
      <charset val="128"/>
      <scheme val="minor"/>
    </font>
    <font>
      <sz val="11"/>
      <color rgb="FF000000"/>
      <name val="游ゴシック"/>
      <family val="3"/>
      <charset val="128"/>
      <scheme val="minor"/>
    </font>
    <font>
      <b/>
      <sz val="16"/>
      <color rgb="FF000000"/>
      <name val="游ゴシック"/>
      <family val="3"/>
      <charset val="128"/>
      <scheme val="minor"/>
    </font>
    <font>
      <b/>
      <sz val="16"/>
      <color rgb="FFFF0000"/>
      <name val="游ゴシック"/>
      <family val="3"/>
      <charset val="128"/>
      <scheme val="minor"/>
    </font>
    <font>
      <sz val="11"/>
      <color rgb="FFFF0000"/>
      <name val="游ゴシック"/>
      <family val="3"/>
      <charset val="128"/>
      <scheme val="minor"/>
    </font>
    <font>
      <sz val="6"/>
      <name val="ＭＳ Ｐゴシック"/>
      <family val="3"/>
      <charset val="128"/>
    </font>
    <font>
      <sz val="11"/>
      <color theme="1"/>
      <name val="ＭＳ Ｐゴシック"/>
      <family val="3"/>
      <charset val="128"/>
    </font>
    <font>
      <b/>
      <sz val="14"/>
      <color theme="1"/>
      <name val="ＭＳ Ｐゴシック"/>
      <family val="3"/>
      <charset val="128"/>
    </font>
    <font>
      <b/>
      <sz val="11"/>
      <color theme="1"/>
      <name val="ＭＳ Ｐゴシック"/>
      <family val="3"/>
      <charset val="128"/>
    </font>
    <font>
      <sz val="10"/>
      <name val="游ゴシック"/>
      <family val="3"/>
      <charset val="128"/>
      <scheme val="minor"/>
    </font>
    <font>
      <b/>
      <sz val="14"/>
      <name val="游ゴシック"/>
      <family val="3"/>
      <charset val="128"/>
      <scheme val="minor"/>
    </font>
    <font>
      <b/>
      <sz val="14"/>
      <color theme="1"/>
      <name val="游ゴシック"/>
      <family val="3"/>
      <charset val="128"/>
      <scheme val="minor"/>
    </font>
    <font>
      <sz val="10"/>
      <color theme="1"/>
      <name val="游ゴシック"/>
      <family val="3"/>
      <charset val="128"/>
      <scheme val="minor"/>
    </font>
    <font>
      <u/>
      <sz val="12"/>
      <name val="游ゴシック"/>
      <family val="3"/>
      <charset val="128"/>
      <scheme val="minor"/>
    </font>
    <font>
      <u/>
      <sz val="14"/>
      <name val="游ゴシック"/>
      <family val="3"/>
      <charset val="128"/>
      <scheme val="minor"/>
    </font>
    <font>
      <u/>
      <sz val="14"/>
      <color theme="1"/>
      <name val="游ゴシック"/>
      <family val="3"/>
      <charset val="128"/>
      <scheme val="minor"/>
    </font>
    <font>
      <sz val="14"/>
      <name val="游ゴシック"/>
      <family val="3"/>
      <charset val="128"/>
      <scheme val="minor"/>
    </font>
    <font>
      <sz val="11"/>
      <name val="游ゴシック"/>
      <family val="2"/>
      <charset val="128"/>
      <scheme val="minor"/>
    </font>
    <font>
      <sz val="10"/>
      <name val="MS PGothic"/>
      <family val="3"/>
      <charset val="128"/>
    </font>
    <font>
      <b/>
      <sz val="16"/>
      <name val="游ゴシック"/>
      <family val="3"/>
      <charset val="128"/>
      <scheme val="minor"/>
    </font>
    <font>
      <sz val="10"/>
      <color rgb="FFFF0000"/>
      <name val="游ゴシック"/>
      <family val="3"/>
      <charset val="128"/>
      <scheme val="minor"/>
    </font>
    <font>
      <sz val="10"/>
      <color indexed="8"/>
      <name val="ＭＳ Ｐゴシック"/>
      <family val="3"/>
      <charset val="128"/>
    </font>
    <font>
      <sz val="10"/>
      <color indexed="8"/>
      <name val="游ゴシック"/>
      <family val="3"/>
      <charset val="128"/>
      <scheme val="minor"/>
    </font>
    <font>
      <sz val="11"/>
      <name val="ＭＳ Ｐゴシック"/>
      <family val="3"/>
      <charset val="128"/>
    </font>
    <font>
      <sz val="10"/>
      <name val="ＭＳ Ｐゴシック"/>
      <family val="3"/>
      <charset val="128"/>
    </font>
    <font>
      <sz val="12"/>
      <color rgb="FF000000"/>
      <name val="ＭＳ ゴシック"/>
      <family val="3"/>
      <charset val="128"/>
    </font>
    <font>
      <sz val="14"/>
      <color rgb="FF000000"/>
      <name val="Meiryo"/>
      <family val="3"/>
      <charset val="128"/>
    </font>
    <font>
      <sz val="10"/>
      <color theme="1"/>
      <name val="ＭＳ Ｐゴシック"/>
      <family val="3"/>
      <charset val="128"/>
    </font>
    <font>
      <sz val="9"/>
      <name val="游ゴシック"/>
      <family val="3"/>
      <charset val="128"/>
      <scheme val="minor"/>
    </font>
    <font>
      <sz val="10"/>
      <color rgb="FFFF0000"/>
      <name val="ＭＳ Ｐゴシック"/>
      <family val="3"/>
      <charset val="128"/>
    </font>
    <font>
      <sz val="11"/>
      <name val="MS PGothic"/>
      <family val="2"/>
      <charset val="128"/>
    </font>
    <font>
      <sz val="10"/>
      <name val="MS PGothic"/>
      <family val="2"/>
      <charset val="128"/>
    </font>
    <font>
      <sz val="10"/>
      <color theme="1"/>
      <name val="MS PGothic"/>
      <family val="2"/>
      <charset val="128"/>
    </font>
    <font>
      <sz val="10.5"/>
      <color theme="1"/>
      <name val="游ゴシック"/>
      <family val="3"/>
      <charset val="128"/>
    </font>
    <font>
      <sz val="11"/>
      <name val="MS PGothic"/>
      <family val="3"/>
      <charset val="128"/>
    </font>
    <font>
      <sz val="10"/>
      <color theme="1"/>
      <name val="MS PGothic"/>
      <family val="3"/>
      <charset val="128"/>
    </font>
    <font>
      <b/>
      <sz val="10"/>
      <color rgb="FF000000"/>
      <name val="游ゴシック"/>
      <family val="3"/>
      <charset val="128"/>
      <scheme val="minor"/>
    </font>
    <font>
      <b/>
      <sz val="11"/>
      <name val="游ゴシック"/>
      <family val="3"/>
      <charset val="128"/>
      <scheme val="minor"/>
    </font>
    <font>
      <strike/>
      <sz val="11"/>
      <color rgb="FFFF0000"/>
      <name val="游ゴシック"/>
      <family val="3"/>
      <charset val="128"/>
      <scheme val="minor"/>
    </font>
    <font>
      <b/>
      <sz val="11"/>
      <color theme="4"/>
      <name val="游ゴシック"/>
      <family val="3"/>
      <charset val="128"/>
      <scheme val="minor"/>
    </font>
    <font>
      <b/>
      <sz val="14"/>
      <color rgb="FFFF0000"/>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b/>
      <sz val="18"/>
      <color rgb="FFFF0000"/>
      <name val="游ゴシック"/>
      <family val="3"/>
      <charset val="128"/>
      <scheme val="minor"/>
    </font>
    <font>
      <b/>
      <sz val="26"/>
      <color rgb="FFFF0000"/>
      <name val="游ゴシック"/>
      <family val="3"/>
      <charset val="128"/>
      <scheme val="minor"/>
    </font>
    <font>
      <sz val="11"/>
      <color theme="0"/>
      <name val="游ゴシック"/>
      <family val="3"/>
      <charset val="128"/>
      <scheme val="minor"/>
    </font>
    <font>
      <b/>
      <sz val="14"/>
      <color theme="0"/>
      <name val="游ゴシック"/>
      <family val="3"/>
      <charset val="128"/>
      <scheme val="minor"/>
    </font>
    <font>
      <b/>
      <sz val="16"/>
      <color theme="0"/>
      <name val="游ゴシック"/>
      <family val="3"/>
      <charset val="128"/>
      <scheme val="minor"/>
    </font>
    <font>
      <sz val="16"/>
      <color theme="0"/>
      <name val="游ゴシック"/>
      <family val="3"/>
      <charset val="128"/>
      <scheme val="minor"/>
    </font>
    <font>
      <sz val="11"/>
      <color indexed="8"/>
      <name val="游ゴシック"/>
      <family val="3"/>
      <charset val="128"/>
      <scheme val="minor"/>
    </font>
    <font>
      <sz val="16"/>
      <color indexed="8"/>
      <name val="游ゴシック"/>
      <family val="3"/>
      <charset val="128"/>
      <scheme val="minor"/>
    </font>
  </fonts>
  <fills count="18">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7" tint="0.59996337778862885"/>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24994659260841701"/>
        <bgColor indexed="64"/>
      </patternFill>
    </fill>
    <fill>
      <patternFill patternType="solid">
        <fgColor theme="8" tint="-0.249977111117893"/>
        <bgColor indexed="64"/>
      </patternFill>
    </fill>
    <fill>
      <patternFill patternType="solid">
        <fgColor rgb="FFFCE4D6"/>
        <bgColor indexed="64"/>
      </patternFill>
    </fill>
  </fills>
  <borders count="77">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auto="1"/>
      </left>
      <right style="thin">
        <color indexed="64"/>
      </right>
      <top style="thin">
        <color auto="1"/>
      </top>
      <bottom style="thin">
        <color rgb="FF000000"/>
      </bottom>
      <diagonal/>
    </border>
    <border>
      <left style="thin">
        <color rgb="FF000000"/>
      </left>
      <right/>
      <top style="thin">
        <color rgb="FF000000"/>
      </top>
      <bottom style="thin">
        <color rgb="FF000000"/>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n">
        <color auto="1"/>
      </left>
      <right/>
      <top style="thin">
        <color auto="1"/>
      </top>
      <bottom style="thin">
        <color rgb="FF000000"/>
      </bottom>
      <diagonal/>
    </border>
    <border>
      <left style="medium">
        <color indexed="64"/>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right/>
      <top style="thick">
        <color rgb="FFFF0000"/>
      </top>
      <bottom/>
      <diagonal/>
    </border>
    <border>
      <left/>
      <right style="thick">
        <color rgb="FFFF0000"/>
      </right>
      <top style="thick">
        <color rgb="FFFF0000"/>
      </top>
      <bottom/>
      <diagonal/>
    </border>
    <border>
      <left/>
      <right/>
      <top/>
      <bottom style="thick">
        <color rgb="FFFF0000"/>
      </bottom>
      <diagonal/>
    </border>
    <border>
      <left/>
      <right style="thick">
        <color rgb="FFFF0000"/>
      </right>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thick">
        <color rgb="FFFF0000"/>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style="thin">
        <color indexed="64"/>
      </bottom>
      <diagonal/>
    </border>
    <border>
      <left style="thick">
        <color rgb="FF0070C0"/>
      </left>
      <right style="thin">
        <color indexed="64"/>
      </right>
      <top style="thick">
        <color rgb="FF0070C0"/>
      </top>
      <bottom style="thin">
        <color indexed="64"/>
      </bottom>
      <diagonal/>
    </border>
    <border>
      <left style="thin">
        <color indexed="64"/>
      </left>
      <right style="thin">
        <color indexed="64"/>
      </right>
      <top style="thick">
        <color rgb="FF0070C0"/>
      </top>
      <bottom style="thin">
        <color indexed="64"/>
      </bottom>
      <diagonal/>
    </border>
    <border>
      <left style="thin">
        <color indexed="64"/>
      </left>
      <right/>
      <top style="thick">
        <color rgb="FF0070C0"/>
      </top>
      <bottom style="thin">
        <color indexed="64"/>
      </bottom>
      <diagonal/>
    </border>
    <border>
      <left/>
      <right style="thin">
        <color indexed="64"/>
      </right>
      <top style="thick">
        <color rgb="FF0070C0"/>
      </top>
      <bottom style="thin">
        <color indexed="64"/>
      </bottom>
      <diagonal/>
    </border>
    <border>
      <left style="thin">
        <color indexed="64"/>
      </left>
      <right style="thick">
        <color rgb="FF0070C0"/>
      </right>
      <top style="thick">
        <color rgb="FF0070C0"/>
      </top>
      <bottom style="thin">
        <color indexed="64"/>
      </bottom>
      <diagonal/>
    </border>
    <border>
      <left style="thick">
        <color rgb="FF0070C0"/>
      </left>
      <right style="thin">
        <color indexed="64"/>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style="thin">
        <color indexed="64"/>
      </right>
      <top style="thin">
        <color indexed="64"/>
      </top>
      <bottom style="thick">
        <color rgb="FF0070C0"/>
      </bottom>
      <diagonal/>
    </border>
    <border>
      <left style="thin">
        <color indexed="64"/>
      </left>
      <right style="thin">
        <color indexed="64"/>
      </right>
      <top style="thin">
        <color indexed="64"/>
      </top>
      <bottom style="thick">
        <color rgb="FF0070C0"/>
      </bottom>
      <diagonal/>
    </border>
    <border>
      <left style="thin">
        <color indexed="64"/>
      </left>
      <right style="thin">
        <color indexed="64"/>
      </right>
      <top/>
      <bottom style="thick">
        <color rgb="FF0070C0"/>
      </bottom>
      <diagonal/>
    </border>
    <border>
      <left style="thin">
        <color indexed="64"/>
      </left>
      <right/>
      <top style="thin">
        <color indexed="64"/>
      </top>
      <bottom style="thick">
        <color rgb="FF0070C0"/>
      </bottom>
      <diagonal/>
    </border>
    <border>
      <left/>
      <right style="thin">
        <color indexed="64"/>
      </right>
      <top style="thin">
        <color indexed="64"/>
      </top>
      <bottom style="thick">
        <color rgb="FF0070C0"/>
      </bottom>
      <diagonal/>
    </border>
    <border>
      <left style="thin">
        <color indexed="64"/>
      </left>
      <right style="thick">
        <color rgb="FF0070C0"/>
      </right>
      <top style="thin">
        <color indexed="64"/>
      </top>
      <bottom style="thick">
        <color rgb="FF0070C0"/>
      </bottom>
      <diagonal/>
    </border>
    <border>
      <left style="thick">
        <color rgb="FF0070C0"/>
      </left>
      <right style="thick">
        <color rgb="FF0070C0"/>
      </right>
      <top style="thick">
        <color rgb="FF0070C0"/>
      </top>
      <bottom/>
      <diagonal/>
    </border>
    <border>
      <left style="thick">
        <color rgb="FF0070C0"/>
      </left>
      <right style="thick">
        <color rgb="FF0070C0"/>
      </right>
      <top/>
      <bottom/>
      <diagonal/>
    </border>
    <border>
      <left style="thick">
        <color rgb="FF0070C0"/>
      </left>
      <right style="thick">
        <color rgb="FF0070C0"/>
      </right>
      <top/>
      <bottom style="thick">
        <color rgb="FF0070C0"/>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lignment vertical="center"/>
    </xf>
  </cellStyleXfs>
  <cellXfs count="461">
    <xf numFmtId="0" fontId="0" fillId="0" borderId="0" xfId="0">
      <alignment vertical="center"/>
    </xf>
    <xf numFmtId="0" fontId="6" fillId="0" borderId="0" xfId="0" applyFont="1" applyAlignment="1">
      <alignment horizontal="center" vertical="center"/>
    </xf>
    <xf numFmtId="0" fontId="0" fillId="0" borderId="3" xfId="0" applyBorder="1">
      <alignment vertical="center"/>
    </xf>
    <xf numFmtId="0" fontId="16" fillId="0" borderId="0" xfId="2" applyFont="1">
      <alignment vertical="center"/>
    </xf>
    <xf numFmtId="0" fontId="15" fillId="0" borderId="0" xfId="2">
      <alignment vertical="center"/>
    </xf>
    <xf numFmtId="0" fontId="17" fillId="7" borderId="3" xfId="2" applyFont="1" applyFill="1" applyBorder="1" applyAlignment="1">
      <alignment horizontal="center" vertical="center"/>
    </xf>
    <xf numFmtId="0" fontId="15" fillId="8" borderId="3" xfId="2" applyFill="1" applyBorder="1" applyAlignment="1">
      <alignment horizontal="center" vertical="center"/>
    </xf>
    <xf numFmtId="178" fontId="15" fillId="8" borderId="3" xfId="2" applyNumberFormat="1" applyFill="1" applyBorder="1" applyAlignment="1">
      <alignment horizontal="center" vertical="center"/>
    </xf>
    <xf numFmtId="0" fontId="15" fillId="8" borderId="3" xfId="2" applyFill="1" applyBorder="1">
      <alignment vertical="center"/>
    </xf>
    <xf numFmtId="0" fontId="15" fillId="8" borderId="3" xfId="2" applyFill="1" applyBorder="1" applyAlignment="1">
      <alignment vertical="center" wrapText="1"/>
    </xf>
    <xf numFmtId="0" fontId="15" fillId="0" borderId="3" xfId="2" applyBorder="1" applyAlignment="1">
      <alignment horizontal="center" vertical="center"/>
    </xf>
    <xf numFmtId="178" fontId="15" fillId="0" borderId="3" xfId="2" applyNumberFormat="1" applyBorder="1" applyAlignment="1">
      <alignment horizontal="center" vertical="center"/>
    </xf>
    <xf numFmtId="0" fontId="15" fillId="0" borderId="3" xfId="2" applyBorder="1">
      <alignment vertical="center"/>
    </xf>
    <xf numFmtId="0" fontId="15" fillId="0" borderId="3" xfId="2" applyBorder="1" applyAlignment="1">
      <alignment vertical="top" wrapText="1"/>
    </xf>
    <xf numFmtId="0" fontId="15" fillId="0" borderId="0" xfId="2" applyAlignment="1">
      <alignment horizontal="center" vertical="center"/>
    </xf>
    <xf numFmtId="178" fontId="15" fillId="0" borderId="0" xfId="2" applyNumberFormat="1" applyAlignment="1">
      <alignment horizontal="center" vertical="center"/>
    </xf>
    <xf numFmtId="0" fontId="18" fillId="0" borderId="0" xfId="0" applyFont="1" applyAlignment="1">
      <alignment horizontal="center" vertical="center"/>
    </xf>
    <xf numFmtId="0" fontId="18" fillId="0" borderId="0" xfId="0" applyFont="1">
      <alignment vertical="center"/>
    </xf>
    <xf numFmtId="0" fontId="19" fillId="0" borderId="0" xfId="0" applyFont="1" applyAlignment="1">
      <alignment horizontal="right" vertical="center"/>
    </xf>
    <xf numFmtId="0" fontId="20" fillId="0" borderId="0" xfId="0" applyFont="1" applyAlignment="1">
      <alignment horizontal="right" vertical="center"/>
    </xf>
    <xf numFmtId="0" fontId="21" fillId="0" borderId="0" xfId="0" applyFont="1">
      <alignment vertical="center"/>
    </xf>
    <xf numFmtId="0" fontId="22" fillId="0" borderId="0" xfId="0" applyFont="1" applyAlignment="1">
      <alignment horizontal="center" vertical="center" shrinkToFit="1"/>
    </xf>
    <xf numFmtId="0" fontId="23" fillId="0" borderId="0" xfId="0" applyFont="1">
      <alignment vertical="center"/>
    </xf>
    <xf numFmtId="0" fontId="23" fillId="0" borderId="0" xfId="0" applyFont="1" applyAlignment="1">
      <alignment vertical="center" shrinkToFit="1"/>
    </xf>
    <xf numFmtId="0" fontId="24" fillId="0" borderId="0" xfId="0" applyFont="1" applyAlignment="1">
      <alignment horizontal="left" vertical="center" shrinkToFit="1"/>
    </xf>
    <xf numFmtId="0" fontId="25" fillId="0" borderId="0" xfId="0" applyFont="1">
      <alignment vertical="center"/>
    </xf>
    <xf numFmtId="0" fontId="6" fillId="0" borderId="0" xfId="0" applyFont="1">
      <alignment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26" fillId="0" borderId="3" xfId="0" applyFont="1" applyBorder="1" applyAlignment="1">
      <alignment horizontal="center" vertical="center"/>
    </xf>
    <xf numFmtId="0" fontId="18" fillId="0" borderId="3" xfId="0" applyFont="1" applyBorder="1" applyAlignment="1">
      <alignment horizontal="center" vertical="center"/>
    </xf>
    <xf numFmtId="0" fontId="21" fillId="0" borderId="3" xfId="0" applyFont="1" applyBorder="1" applyAlignment="1">
      <alignment horizontal="center" vertical="center"/>
    </xf>
    <xf numFmtId="0" fontId="18" fillId="0" borderId="3" xfId="0" applyFont="1" applyBorder="1" applyAlignment="1">
      <alignment horizontal="center" vertical="center" wrapText="1"/>
    </xf>
    <xf numFmtId="56" fontId="26" fillId="0" borderId="3" xfId="0" applyNumberFormat="1" applyFont="1" applyBorder="1" applyAlignment="1">
      <alignment vertical="center" wrapText="1"/>
    </xf>
    <xf numFmtId="0" fontId="18" fillId="0" borderId="3" xfId="0" applyFont="1" applyBorder="1" applyAlignment="1">
      <alignment horizontal="left" vertical="center" wrapText="1"/>
    </xf>
    <xf numFmtId="0" fontId="26" fillId="0" borderId="3" xfId="0" applyFont="1" applyBorder="1" applyAlignment="1">
      <alignment vertical="center" wrapText="1"/>
    </xf>
    <xf numFmtId="0" fontId="0" fillId="0" borderId="6" xfId="0" applyBorder="1">
      <alignment vertical="center"/>
    </xf>
    <xf numFmtId="0" fontId="18" fillId="0" borderId="3" xfId="0" applyFont="1" applyBorder="1" applyAlignment="1">
      <alignment vertical="center" wrapText="1"/>
    </xf>
    <xf numFmtId="0" fontId="21" fillId="0" borderId="6" xfId="0" applyFont="1" applyBorder="1">
      <alignment vertical="center"/>
    </xf>
    <xf numFmtId="0" fontId="21" fillId="0" borderId="3" xfId="0" applyFont="1" applyBorder="1" applyAlignment="1">
      <alignment vertical="center" wrapText="1"/>
    </xf>
    <xf numFmtId="0" fontId="6" fillId="0" borderId="3" xfId="0" applyFont="1" applyBorder="1" applyAlignment="1">
      <alignment vertical="center" wrapText="1"/>
    </xf>
    <xf numFmtId="0" fontId="27" fillId="0" borderId="28" xfId="0" applyFont="1" applyBorder="1" applyAlignment="1">
      <alignment vertical="center" wrapText="1"/>
    </xf>
    <xf numFmtId="0" fontId="21" fillId="0" borderId="3" xfId="0" applyFont="1" applyBorder="1" applyAlignment="1">
      <alignment horizontal="left" vertical="center" wrapText="1"/>
    </xf>
    <xf numFmtId="0" fontId="26" fillId="0" borderId="21" xfId="0" applyFont="1" applyBorder="1" applyAlignment="1">
      <alignment vertical="center" wrapText="1"/>
    </xf>
    <xf numFmtId="0" fontId="28" fillId="0" borderId="0" xfId="0" applyFont="1" applyAlignment="1">
      <alignment horizontal="right" vertical="center"/>
    </xf>
    <xf numFmtId="0" fontId="8" fillId="0" borderId="0" xfId="0" applyFont="1" applyAlignment="1">
      <alignment horizontal="right" vertical="center"/>
    </xf>
    <xf numFmtId="0" fontId="25" fillId="0" borderId="0" xfId="0" applyFont="1" applyAlignment="1">
      <alignment horizontal="left" vertical="center"/>
    </xf>
    <xf numFmtId="0" fontId="18" fillId="0" borderId="0" xfId="0" applyFont="1" applyAlignment="1">
      <alignment horizontal="left" vertical="center"/>
    </xf>
    <xf numFmtId="0" fontId="21" fillId="0" borderId="0" xfId="0" applyFont="1" applyAlignment="1">
      <alignment horizontal="left" vertical="center"/>
    </xf>
    <xf numFmtId="0" fontId="6" fillId="0" borderId="3" xfId="0" applyFont="1" applyBorder="1" applyAlignment="1">
      <alignment horizontal="center" vertical="center"/>
    </xf>
    <xf numFmtId="0" fontId="18" fillId="0" borderId="3" xfId="0" applyFont="1" applyBorder="1" applyAlignment="1">
      <alignment horizontal="center" vertical="center" shrinkToFit="1"/>
    </xf>
    <xf numFmtId="0" fontId="21" fillId="0" borderId="3" xfId="0" applyFont="1" applyBorder="1" applyAlignment="1">
      <alignment horizontal="center" vertical="center" shrinkToFit="1"/>
    </xf>
    <xf numFmtId="56" fontId="6" fillId="0" borderId="3" xfId="0" applyNumberFormat="1" applyFont="1" applyBorder="1" applyAlignment="1">
      <alignment vertical="center" wrapText="1"/>
    </xf>
    <xf numFmtId="0" fontId="29" fillId="0" borderId="3" xfId="0" applyFont="1" applyBorder="1" applyAlignment="1">
      <alignment vertical="center" wrapText="1"/>
    </xf>
    <xf numFmtId="0" fontId="21" fillId="0" borderId="3" xfId="0" applyFont="1" applyBorder="1" applyAlignment="1">
      <alignment vertical="center" wrapText="1" shrinkToFit="1"/>
    </xf>
    <xf numFmtId="0" fontId="30" fillId="0" borderId="0" xfId="0" applyFont="1">
      <alignment vertical="center"/>
    </xf>
    <xf numFmtId="0" fontId="31" fillId="0" borderId="3" xfId="0" applyFont="1" applyBorder="1" applyAlignment="1">
      <alignment horizontal="center" vertical="center" wrapText="1"/>
    </xf>
    <xf numFmtId="0" fontId="31" fillId="0" borderId="3" xfId="0" applyFont="1" applyBorder="1" applyAlignment="1">
      <alignment vertical="center" wrapText="1"/>
    </xf>
    <xf numFmtId="0" fontId="21" fillId="0" borderId="3" xfId="0" applyFont="1" applyBorder="1">
      <alignment vertical="center"/>
    </xf>
    <xf numFmtId="0" fontId="18" fillId="0" borderId="0" xfId="0" applyFont="1" applyAlignment="1">
      <alignment vertical="center" wrapText="1"/>
    </xf>
    <xf numFmtId="0" fontId="33" fillId="0" borderId="3" xfId="0" applyFont="1" applyBorder="1" applyAlignment="1">
      <alignment vertical="center" wrapText="1"/>
    </xf>
    <xf numFmtId="0" fontId="29" fillId="0" borderId="3" xfId="0" applyFont="1" applyBorder="1" applyAlignment="1">
      <alignment horizontal="center" vertical="center" wrapText="1"/>
    </xf>
    <xf numFmtId="0" fontId="34" fillId="0" borderId="3" xfId="0" applyFont="1" applyBorder="1">
      <alignment vertical="center"/>
    </xf>
    <xf numFmtId="0" fontId="29" fillId="0" borderId="0" xfId="0" applyFont="1">
      <alignment vertical="center"/>
    </xf>
    <xf numFmtId="0" fontId="21" fillId="9" borderId="6" xfId="0" applyFont="1" applyFill="1" applyBorder="1">
      <alignment vertical="center"/>
    </xf>
    <xf numFmtId="0" fontId="21" fillId="9" borderId="5" xfId="0" applyFont="1" applyFill="1" applyBorder="1">
      <alignment vertical="center"/>
    </xf>
    <xf numFmtId="0" fontId="21" fillId="9" borderId="3" xfId="0" applyFont="1" applyFill="1" applyBorder="1">
      <alignment vertical="center"/>
    </xf>
    <xf numFmtId="0" fontId="18" fillId="0" borderId="6" xfId="0" applyFont="1" applyBorder="1" applyAlignment="1">
      <alignment vertical="center" wrapText="1"/>
    </xf>
    <xf numFmtId="0" fontId="21" fillId="9" borderId="3" xfId="0" applyFont="1" applyFill="1" applyBorder="1" applyAlignment="1">
      <alignment horizontal="center" vertical="center"/>
    </xf>
    <xf numFmtId="0" fontId="29" fillId="9" borderId="3" xfId="0" applyFont="1" applyFill="1" applyBorder="1" applyAlignment="1">
      <alignment horizontal="center" vertical="center"/>
    </xf>
    <xf numFmtId="0" fontId="6" fillId="0" borderId="0" xfId="0" applyFont="1" applyAlignment="1">
      <alignment vertical="center" wrapText="1"/>
    </xf>
    <xf numFmtId="0" fontId="30" fillId="9" borderId="3" xfId="0" applyFont="1" applyFill="1" applyBorder="1" applyAlignment="1">
      <alignment horizontal="center" vertical="center"/>
    </xf>
    <xf numFmtId="0" fontId="35" fillId="0" borderId="3" xfId="0" applyFont="1" applyBorder="1">
      <alignment vertical="center"/>
    </xf>
    <xf numFmtId="0" fontId="36" fillId="0" borderId="3" xfId="0" applyFont="1" applyBorder="1" applyAlignment="1">
      <alignment vertical="center" wrapText="1"/>
    </xf>
    <xf numFmtId="0" fontId="6" fillId="0" borderId="3" xfId="0" applyFont="1" applyBorder="1" applyAlignment="1">
      <alignment horizontal="left" vertical="center" wrapText="1"/>
    </xf>
    <xf numFmtId="0" fontId="37" fillId="0" borderId="3" xfId="0" applyFont="1" applyBorder="1" applyAlignment="1">
      <alignment vertical="center" wrapText="1"/>
    </xf>
    <xf numFmtId="0" fontId="6" fillId="0" borderId="29" xfId="0" applyFont="1" applyBorder="1" applyAlignment="1">
      <alignment vertical="center" wrapText="1" shrinkToFit="1"/>
    </xf>
    <xf numFmtId="0" fontId="32" fillId="10" borderId="30" xfId="0" applyFont="1" applyFill="1" applyBorder="1" applyAlignment="1">
      <alignment vertical="center" wrapText="1"/>
    </xf>
    <xf numFmtId="0" fontId="32" fillId="10" borderId="0" xfId="0" applyFont="1" applyFill="1" applyAlignment="1">
      <alignment vertical="center" wrapText="1"/>
    </xf>
    <xf numFmtId="0" fontId="38" fillId="0" borderId="3" xfId="0" applyFont="1" applyBorder="1" applyAlignment="1">
      <alignment vertical="center" wrapText="1"/>
    </xf>
    <xf numFmtId="0" fontId="26" fillId="0" borderId="0" xfId="0" applyFont="1" applyAlignment="1">
      <alignment vertical="center" wrapText="1"/>
    </xf>
    <xf numFmtId="0" fontId="39" fillId="0" borderId="28" xfId="0" applyFont="1" applyBorder="1" applyAlignment="1">
      <alignment vertical="center" wrapText="1"/>
    </xf>
    <xf numFmtId="0" fontId="40" fillId="0" borderId="31" xfId="0" applyFont="1" applyBorder="1" applyAlignment="1">
      <alignment horizontal="left" vertical="center" wrapText="1"/>
    </xf>
    <xf numFmtId="0" fontId="41" fillId="0" borderId="28" xfId="0" applyFont="1" applyBorder="1" applyAlignment="1">
      <alignment horizontal="left" vertical="center"/>
    </xf>
    <xf numFmtId="0" fontId="13" fillId="0" borderId="3" xfId="0" applyFont="1" applyBorder="1" applyAlignment="1">
      <alignment horizontal="left" vertical="center" wrapText="1"/>
    </xf>
    <xf numFmtId="0" fontId="32" fillId="0" borderId="3" xfId="0" applyFont="1" applyBorder="1" applyAlignment="1">
      <alignment vertical="center" wrapText="1"/>
    </xf>
    <xf numFmtId="0" fontId="26" fillId="0" borderId="5" xfId="0" applyFont="1" applyBorder="1">
      <alignment vertical="center"/>
    </xf>
    <xf numFmtId="0" fontId="26" fillId="0" borderId="3" xfId="0" applyFont="1" applyBorder="1" applyAlignment="1">
      <alignment horizontal="left" vertical="center" wrapText="1"/>
    </xf>
    <xf numFmtId="0" fontId="42" fillId="0" borderId="3" xfId="0" applyFont="1" applyBorder="1">
      <alignment vertical="center"/>
    </xf>
    <xf numFmtId="0" fontId="43" fillId="0" borderId="28" xfId="0" applyFont="1" applyBorder="1" applyAlignment="1">
      <alignment vertical="center" wrapText="1"/>
    </xf>
    <xf numFmtId="0" fontId="43" fillId="0" borderId="28" xfId="0" applyFont="1" applyBorder="1" applyAlignment="1">
      <alignment horizontal="left" vertical="center" wrapText="1"/>
    </xf>
    <xf numFmtId="0" fontId="44" fillId="0" borderId="28" xfId="0" applyFont="1" applyBorder="1" applyAlignment="1">
      <alignment horizontal="center" vertical="center"/>
    </xf>
    <xf numFmtId="0" fontId="42" fillId="0" borderId="3" xfId="0" applyFont="1" applyBorder="1" applyAlignment="1">
      <alignment horizontal="center" vertical="center"/>
    </xf>
    <xf numFmtId="38" fontId="10" fillId="0" borderId="33" xfId="1" applyFont="1" applyFill="1" applyBorder="1" applyAlignment="1" applyProtection="1">
      <alignment vertical="center" wrapText="1"/>
      <protection hidden="1"/>
    </xf>
    <xf numFmtId="38" fontId="10" fillId="0" borderId="19" xfId="1" applyFont="1" applyFill="1" applyBorder="1" applyAlignment="1" applyProtection="1">
      <alignment vertical="center" wrapText="1"/>
      <protection hidden="1"/>
    </xf>
    <xf numFmtId="0" fontId="18" fillId="11" borderId="4" xfId="0" applyFont="1" applyFill="1" applyBorder="1" applyAlignment="1">
      <alignment horizontal="center" vertical="center"/>
    </xf>
    <xf numFmtId="0" fontId="4" fillId="0" borderId="0" xfId="0" applyFont="1" applyAlignment="1" applyProtection="1">
      <alignment horizontal="center" vertical="center" shrinkToFit="1"/>
      <protection hidden="1"/>
    </xf>
    <xf numFmtId="0" fontId="18" fillId="11" borderId="3" xfId="0" applyFont="1" applyFill="1" applyBorder="1" applyAlignment="1">
      <alignment horizontal="center" vertical="center" wrapText="1"/>
    </xf>
    <xf numFmtId="0" fontId="18" fillId="11" borderId="5" xfId="0" applyFont="1" applyFill="1" applyBorder="1" applyAlignment="1">
      <alignment horizontal="center" vertical="center"/>
    </xf>
    <xf numFmtId="0" fontId="18" fillId="11" borderId="6" xfId="0" applyFont="1" applyFill="1" applyBorder="1" applyAlignment="1">
      <alignment horizontal="center" vertical="center"/>
    </xf>
    <xf numFmtId="38" fontId="10" fillId="13" borderId="1" xfId="1" applyFont="1" applyFill="1" applyBorder="1" applyAlignment="1" applyProtection="1">
      <alignment vertical="center" wrapText="1"/>
      <protection hidden="1"/>
    </xf>
    <xf numFmtId="38" fontId="4" fillId="13" borderId="4" xfId="0" applyNumberFormat="1" applyFont="1" applyFill="1" applyBorder="1" applyAlignment="1" applyProtection="1">
      <alignment horizontal="right" vertical="center"/>
      <protection hidden="1"/>
    </xf>
    <xf numFmtId="177" fontId="4" fillId="13" borderId="10" xfId="1" applyNumberFormat="1" applyFont="1" applyFill="1" applyBorder="1" applyProtection="1">
      <alignment vertical="center"/>
      <protection hidden="1"/>
    </xf>
    <xf numFmtId="38" fontId="4" fillId="13" borderId="10" xfId="1" applyFont="1" applyFill="1" applyBorder="1" applyProtection="1">
      <alignment vertical="center"/>
      <protection hidden="1"/>
    </xf>
    <xf numFmtId="177" fontId="4" fillId="13" borderId="4" xfId="1" applyNumberFormat="1" applyFont="1" applyFill="1" applyBorder="1" applyProtection="1">
      <alignment vertical="center"/>
      <protection hidden="1"/>
    </xf>
    <xf numFmtId="38" fontId="4" fillId="13" borderId="4" xfId="1" applyFont="1" applyFill="1" applyBorder="1" applyProtection="1">
      <alignment vertical="center"/>
      <protection hidden="1"/>
    </xf>
    <xf numFmtId="38" fontId="2" fillId="13" borderId="34" xfId="1" applyFont="1" applyFill="1" applyBorder="1" applyAlignment="1" applyProtection="1">
      <alignment horizontal="right" vertical="center" wrapText="1"/>
      <protection hidden="1"/>
    </xf>
    <xf numFmtId="38" fontId="10" fillId="13" borderId="17" xfId="1" applyFont="1" applyFill="1" applyBorder="1" applyAlignment="1" applyProtection="1">
      <alignment vertical="center" wrapText="1"/>
      <protection hidden="1"/>
    </xf>
    <xf numFmtId="0" fontId="46" fillId="13" borderId="0" xfId="0" applyFont="1" applyFill="1" applyAlignment="1" applyProtection="1">
      <alignment horizontal="left" vertical="center" wrapText="1"/>
      <protection hidden="1"/>
    </xf>
    <xf numFmtId="0" fontId="6" fillId="13" borderId="0" xfId="0" applyFont="1" applyFill="1" applyAlignment="1" applyProtection="1">
      <alignment horizontal="right" vertical="center"/>
      <protection hidden="1"/>
    </xf>
    <xf numFmtId="176" fontId="4" fillId="13" borderId="3" xfId="0" applyNumberFormat="1" applyFont="1" applyFill="1" applyBorder="1" applyAlignment="1" applyProtection="1">
      <alignment horizontal="left" vertical="center" wrapText="1"/>
      <protection hidden="1"/>
    </xf>
    <xf numFmtId="38" fontId="4" fillId="13" borderId="3" xfId="1" applyFont="1" applyFill="1" applyBorder="1" applyAlignment="1" applyProtection="1">
      <alignment horizontal="left" vertical="center" wrapText="1"/>
      <protection hidden="1"/>
    </xf>
    <xf numFmtId="38" fontId="10" fillId="13" borderId="38" xfId="1" applyFont="1" applyFill="1" applyBorder="1" applyAlignment="1" applyProtection="1">
      <alignment vertical="center" wrapText="1"/>
      <protection hidden="1"/>
    </xf>
    <xf numFmtId="176" fontId="4" fillId="13" borderId="38" xfId="0" applyNumberFormat="1" applyFont="1" applyFill="1" applyBorder="1" applyProtection="1">
      <alignment vertical="center"/>
      <protection hidden="1"/>
    </xf>
    <xf numFmtId="176" fontId="4" fillId="13" borderId="38" xfId="0" applyNumberFormat="1" applyFont="1" applyFill="1" applyBorder="1" applyAlignment="1" applyProtection="1">
      <alignment horizontal="left" vertical="center"/>
      <protection hidden="1"/>
    </xf>
    <xf numFmtId="38" fontId="10" fillId="13" borderId="38" xfId="1" applyFont="1" applyFill="1" applyBorder="1" applyAlignment="1" applyProtection="1">
      <alignment horizontal="left" vertical="center" wrapText="1"/>
      <protection hidden="1"/>
    </xf>
    <xf numFmtId="38" fontId="10" fillId="13" borderId="38" xfId="1" applyFont="1" applyFill="1" applyBorder="1" applyAlignment="1" applyProtection="1">
      <alignment horizontal="center" vertical="center" wrapText="1"/>
      <protection hidden="1"/>
    </xf>
    <xf numFmtId="38" fontId="10" fillId="13" borderId="18" xfId="1" applyFont="1" applyFill="1" applyBorder="1" applyAlignment="1" applyProtection="1">
      <alignment horizontal="center" vertical="center" wrapText="1"/>
      <protection hidden="1"/>
    </xf>
    <xf numFmtId="179" fontId="4" fillId="13" borderId="4" xfId="0" applyNumberFormat="1" applyFont="1" applyFill="1" applyBorder="1" applyProtection="1">
      <alignment vertical="center"/>
      <protection hidden="1"/>
    </xf>
    <xf numFmtId="0" fontId="4" fillId="13" borderId="3" xfId="1" applyNumberFormat="1" applyFont="1" applyFill="1" applyBorder="1" applyAlignment="1" applyProtection="1">
      <alignment vertical="center" wrapText="1"/>
      <protection hidden="1"/>
    </xf>
    <xf numFmtId="0" fontId="4" fillId="13" borderId="3" xfId="1" applyNumberFormat="1" applyFont="1" applyFill="1" applyBorder="1" applyAlignment="1" applyProtection="1">
      <alignment horizontal="left" vertical="center" wrapText="1"/>
      <protection hidden="1"/>
    </xf>
    <xf numFmtId="0" fontId="4" fillId="13" borderId="3" xfId="1" applyNumberFormat="1" applyFont="1" applyFill="1" applyBorder="1" applyAlignment="1" applyProtection="1">
      <alignment horizontal="center" vertical="center" wrapText="1"/>
      <protection hidden="1"/>
    </xf>
    <xf numFmtId="0" fontId="6" fillId="13" borderId="0" xfId="0" applyFont="1" applyFill="1" applyAlignment="1" applyProtection="1">
      <alignment horizontal="left" vertical="center"/>
      <protection hidden="1"/>
    </xf>
    <xf numFmtId="38" fontId="5" fillId="0" borderId="0" xfId="1" applyFont="1" applyFill="1" applyBorder="1" applyAlignment="1" applyProtection="1">
      <alignment horizontal="left" vertical="center"/>
      <protection hidden="1"/>
    </xf>
    <xf numFmtId="0" fontId="26" fillId="0" borderId="6" xfId="0" applyFont="1" applyBorder="1" applyAlignment="1">
      <alignment vertical="center" wrapText="1"/>
    </xf>
    <xf numFmtId="0" fontId="6" fillId="0" borderId="6" xfId="0" applyFont="1" applyBorder="1" applyAlignment="1">
      <alignment vertical="center" wrapText="1"/>
    </xf>
    <xf numFmtId="0" fontId="26" fillId="0" borderId="36" xfId="0" applyFont="1" applyBorder="1" applyAlignment="1">
      <alignment vertical="center" wrapText="1"/>
    </xf>
    <xf numFmtId="0" fontId="32" fillId="10" borderId="42" xfId="0" applyFont="1" applyFill="1" applyBorder="1" applyAlignment="1">
      <alignment vertical="center" wrapText="1"/>
    </xf>
    <xf numFmtId="0" fontId="39" fillId="0" borderId="31" xfId="0" applyFont="1" applyBorder="1" applyAlignment="1">
      <alignment vertical="center" wrapText="1"/>
    </xf>
    <xf numFmtId="0" fontId="43" fillId="0" borderId="31" xfId="0" applyFont="1" applyBorder="1" applyAlignment="1">
      <alignment vertical="center" wrapText="1"/>
    </xf>
    <xf numFmtId="0" fontId="21" fillId="11" borderId="3" xfId="0" applyFont="1" applyFill="1" applyBorder="1" applyAlignment="1">
      <alignment horizontal="center" vertical="center"/>
    </xf>
    <xf numFmtId="0" fontId="30" fillId="0" borderId="3" xfId="0" applyFont="1" applyBorder="1">
      <alignment vertical="center"/>
    </xf>
    <xf numFmtId="0" fontId="41" fillId="0" borderId="3" xfId="0" applyFont="1" applyBorder="1" applyAlignment="1">
      <alignment horizontal="left" vertical="center"/>
    </xf>
    <xf numFmtId="0" fontId="44" fillId="0" borderId="3" xfId="0" applyFont="1" applyBorder="1" applyAlignment="1">
      <alignment horizontal="center" vertical="center"/>
    </xf>
    <xf numFmtId="0" fontId="8" fillId="0" borderId="0" xfId="0" applyFont="1" applyProtection="1">
      <alignment vertical="center"/>
      <protection hidden="1"/>
    </xf>
    <xf numFmtId="0" fontId="4" fillId="0" borderId="0" xfId="0" applyFont="1" applyProtection="1">
      <alignment vertical="center"/>
      <protection hidden="1"/>
    </xf>
    <xf numFmtId="0" fontId="4" fillId="0" borderId="0" xfId="0" applyFont="1" applyAlignment="1" applyProtection="1">
      <alignment horizontal="left" vertical="center"/>
      <protection hidden="1"/>
    </xf>
    <xf numFmtId="0" fontId="4" fillId="0" borderId="0" xfId="0" applyFont="1" applyAlignment="1" applyProtection="1">
      <alignment horizontal="right" vertical="center"/>
      <protection hidden="1"/>
    </xf>
    <xf numFmtId="0" fontId="6" fillId="0" borderId="0" xfId="0" applyFont="1" applyAlignment="1" applyProtection="1">
      <alignment horizontal="left" vertical="center"/>
      <protection hidden="1"/>
    </xf>
    <xf numFmtId="0" fontId="4" fillId="4" borderId="0" xfId="0" applyFont="1" applyFill="1" applyProtection="1">
      <alignment vertical="center"/>
      <protection hidden="1"/>
    </xf>
    <xf numFmtId="0" fontId="13" fillId="0" borderId="0" xfId="0" applyFont="1" applyProtection="1">
      <alignment vertical="center"/>
      <protection hidden="1"/>
    </xf>
    <xf numFmtId="0" fontId="8" fillId="6" borderId="0" xfId="0" applyFont="1" applyFill="1" applyProtection="1">
      <alignment vertical="center"/>
      <protection hidden="1"/>
    </xf>
    <xf numFmtId="0" fontId="2" fillId="0" borderId="0" xfId="0" applyFont="1" applyProtection="1">
      <alignment vertical="center"/>
      <protection hidden="1"/>
    </xf>
    <xf numFmtId="0" fontId="6" fillId="5" borderId="23" xfId="0" applyFont="1" applyFill="1" applyBorder="1" applyAlignment="1" applyProtection="1">
      <alignment horizontal="center" vertical="center"/>
      <protection hidden="1"/>
    </xf>
    <xf numFmtId="0" fontId="6" fillId="5" borderId="24" xfId="0" applyFont="1" applyFill="1" applyBorder="1" applyAlignment="1" applyProtection="1">
      <alignment horizontal="center" vertical="center"/>
      <protection hidden="1"/>
    </xf>
    <xf numFmtId="0" fontId="4" fillId="5" borderId="24" xfId="0" applyFont="1" applyFill="1" applyBorder="1" applyAlignment="1" applyProtection="1">
      <alignment horizontal="center" vertical="center"/>
      <protection hidden="1"/>
    </xf>
    <xf numFmtId="0" fontId="4" fillId="5" borderId="25" xfId="0" applyFont="1" applyFill="1" applyBorder="1" applyAlignment="1" applyProtection="1">
      <alignment horizontal="center" vertical="center"/>
      <protection hidden="1"/>
    </xf>
    <xf numFmtId="0" fontId="4" fillId="0" borderId="0" xfId="0" applyFont="1" applyAlignment="1" applyProtection="1">
      <alignment horizontal="center" vertical="center"/>
      <protection hidden="1"/>
    </xf>
    <xf numFmtId="0" fontId="6" fillId="0" borderId="0" xfId="0" applyFont="1" applyAlignment="1" applyProtection="1">
      <alignment horizontal="center" vertical="center"/>
      <protection hidden="1"/>
    </xf>
    <xf numFmtId="0" fontId="5" fillId="0" borderId="0" xfId="0" applyFont="1" applyProtection="1">
      <alignment vertical="center"/>
      <protection hidden="1"/>
    </xf>
    <xf numFmtId="0" fontId="2" fillId="0" borderId="0" xfId="0" applyFont="1" applyAlignment="1" applyProtection="1">
      <protection hidden="1"/>
    </xf>
    <xf numFmtId="0" fontId="5" fillId="0" borderId="0" xfId="0" applyFont="1" applyAlignment="1" applyProtection="1">
      <alignment horizontal="left" vertical="center"/>
      <protection hidden="1"/>
    </xf>
    <xf numFmtId="0" fontId="45" fillId="0" borderId="3" xfId="0" applyFont="1" applyBorder="1" applyAlignment="1" applyProtection="1">
      <alignment horizontal="center" vertical="center" wrapText="1"/>
      <protection hidden="1"/>
    </xf>
    <xf numFmtId="0" fontId="45" fillId="0" borderId="13"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46" fillId="0" borderId="0" xfId="0" applyFont="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12" fillId="0" borderId="0" xfId="0" applyFont="1" applyAlignment="1" applyProtection="1">
      <alignment horizontal="left" vertical="center"/>
      <protection hidden="1"/>
    </xf>
    <xf numFmtId="38" fontId="10" fillId="0" borderId="19" xfId="1" applyFont="1" applyFill="1" applyBorder="1" applyAlignment="1" applyProtection="1">
      <alignment horizontal="left" vertical="center" wrapText="1"/>
      <protection hidden="1"/>
    </xf>
    <xf numFmtId="176" fontId="4" fillId="0" borderId="19" xfId="0" applyNumberFormat="1" applyFont="1" applyBorder="1" applyAlignment="1" applyProtection="1">
      <alignment horizontal="right" vertical="center"/>
      <protection hidden="1"/>
    </xf>
    <xf numFmtId="176" fontId="4" fillId="0" borderId="19" xfId="0" applyNumberFormat="1" applyFont="1" applyBorder="1" applyAlignment="1" applyProtection="1">
      <alignment horizontal="left" vertical="center"/>
      <protection hidden="1"/>
    </xf>
    <xf numFmtId="38" fontId="4" fillId="0" borderId="19" xfId="1" applyFont="1" applyFill="1" applyBorder="1" applyAlignment="1" applyProtection="1">
      <alignment horizontal="left" vertical="center"/>
      <protection hidden="1"/>
    </xf>
    <xf numFmtId="38" fontId="4" fillId="0" borderId="19" xfId="1" applyFont="1" applyFill="1" applyBorder="1" applyAlignment="1" applyProtection="1">
      <alignment horizontal="right" vertical="center"/>
      <protection hidden="1"/>
    </xf>
    <xf numFmtId="38" fontId="10" fillId="0" borderId="33" xfId="1" applyFont="1" applyFill="1" applyBorder="1" applyAlignment="1" applyProtection="1">
      <alignment horizontal="left" vertical="center" wrapText="1"/>
      <protection hidden="1"/>
    </xf>
    <xf numFmtId="176" fontId="4" fillId="0" borderId="33" xfId="0" applyNumberFormat="1" applyFont="1" applyBorder="1" applyAlignment="1" applyProtection="1">
      <alignment horizontal="right" vertical="center"/>
      <protection hidden="1"/>
    </xf>
    <xf numFmtId="176" fontId="4" fillId="0" borderId="33" xfId="0" applyNumberFormat="1" applyFont="1" applyBorder="1" applyAlignment="1" applyProtection="1">
      <alignment horizontal="left" vertical="center"/>
      <protection hidden="1"/>
    </xf>
    <xf numFmtId="38" fontId="4" fillId="0" borderId="0" xfId="1" applyFont="1" applyFill="1" applyBorder="1" applyAlignment="1" applyProtection="1">
      <alignment horizontal="left" vertical="center"/>
      <protection hidden="1"/>
    </xf>
    <xf numFmtId="38" fontId="4" fillId="0" borderId="0" xfId="1" applyFont="1" applyFill="1" applyBorder="1" applyAlignment="1" applyProtection="1">
      <alignment horizontal="right" vertical="center"/>
      <protection hidden="1"/>
    </xf>
    <xf numFmtId="0" fontId="4" fillId="2" borderId="15" xfId="0" applyFont="1" applyFill="1" applyBorder="1" applyAlignment="1" applyProtection="1">
      <alignment horizontal="center" vertical="center" shrinkToFit="1"/>
      <protection hidden="1"/>
    </xf>
    <xf numFmtId="38" fontId="4" fillId="0" borderId="27" xfId="1" applyFont="1" applyFill="1" applyBorder="1" applyAlignment="1" applyProtection="1">
      <alignment horizontal="left" vertical="center"/>
      <protection hidden="1"/>
    </xf>
    <xf numFmtId="0" fontId="0" fillId="0" borderId="0" xfId="0" applyProtection="1">
      <alignment vertical="center"/>
      <protection hidden="1"/>
    </xf>
    <xf numFmtId="38" fontId="10" fillId="0" borderId="0" xfId="1" applyFont="1" applyFill="1" applyBorder="1" applyAlignment="1" applyProtection="1">
      <alignment vertical="center" wrapText="1"/>
      <protection hidden="1"/>
    </xf>
    <xf numFmtId="176" fontId="5" fillId="0" borderId="0" xfId="0" applyNumberFormat="1" applyFont="1" applyAlignment="1" applyProtection="1">
      <alignment horizontal="right" vertical="center"/>
      <protection hidden="1"/>
    </xf>
    <xf numFmtId="176" fontId="4" fillId="0" borderId="0" xfId="0" applyNumberFormat="1" applyFont="1" applyAlignment="1" applyProtection="1">
      <alignment horizontal="left" vertical="center"/>
      <protection hidden="1"/>
    </xf>
    <xf numFmtId="0" fontId="9" fillId="0" borderId="13" xfId="0" applyFont="1" applyBorder="1" applyAlignment="1" applyProtection="1">
      <alignment horizontal="center" vertical="center" wrapText="1"/>
      <protection hidden="1"/>
    </xf>
    <xf numFmtId="0" fontId="9" fillId="0" borderId="0" xfId="0" applyFont="1" applyAlignment="1" applyProtection="1">
      <alignment horizontal="center" vertical="center" wrapText="1"/>
      <protection hidden="1"/>
    </xf>
    <xf numFmtId="0" fontId="13" fillId="0" borderId="27" xfId="0" applyFont="1" applyBorder="1" applyAlignment="1" applyProtection="1">
      <alignment vertical="center" wrapText="1"/>
      <protection hidden="1"/>
    </xf>
    <xf numFmtId="0" fontId="2" fillId="0" borderId="0" xfId="0" applyFont="1" applyAlignment="1" applyProtection="1">
      <alignment horizontal="right" vertical="center"/>
      <protection hidden="1"/>
    </xf>
    <xf numFmtId="0" fontId="13" fillId="0" borderId="0" xfId="0" applyFont="1" applyAlignment="1" applyProtection="1">
      <alignment vertical="center" wrapText="1"/>
      <protection hidden="1"/>
    </xf>
    <xf numFmtId="0" fontId="5" fillId="0" borderId="19" xfId="0" applyFont="1" applyBorder="1" applyAlignment="1" applyProtection="1">
      <alignment horizontal="center" vertical="center"/>
      <protection hidden="1"/>
    </xf>
    <xf numFmtId="38" fontId="10" fillId="0" borderId="0" xfId="1" applyFont="1" applyBorder="1" applyAlignment="1" applyProtection="1">
      <alignment vertical="center" wrapText="1"/>
      <protection hidden="1"/>
    </xf>
    <xf numFmtId="38" fontId="10" fillId="0" borderId="0" xfId="1" applyFont="1" applyBorder="1" applyAlignment="1" applyProtection="1">
      <alignment horizontal="left" vertical="center" wrapText="1"/>
      <protection hidden="1"/>
    </xf>
    <xf numFmtId="38" fontId="7" fillId="3" borderId="0" xfId="1" applyFont="1" applyFill="1" applyBorder="1" applyAlignment="1" applyProtection="1">
      <alignment horizontal="left" vertical="center" wrapText="1"/>
      <protection hidden="1"/>
    </xf>
    <xf numFmtId="38" fontId="4" fillId="0" borderId="0" xfId="1" applyFont="1" applyFill="1" applyProtection="1">
      <alignment vertical="center"/>
      <protection hidden="1"/>
    </xf>
    <xf numFmtId="38" fontId="4" fillId="0" borderId="0" xfId="1" applyFont="1" applyFill="1" applyBorder="1" applyProtection="1">
      <alignment vertical="center"/>
      <protection hidden="1"/>
    </xf>
    <xf numFmtId="0" fontId="7" fillId="3" borderId="0" xfId="0" applyFont="1" applyFill="1" applyProtection="1">
      <alignment vertical="center"/>
      <protection hidden="1"/>
    </xf>
    <xf numFmtId="0" fontId="2" fillId="0" borderId="0" xfId="0" applyFont="1" applyAlignment="1" applyProtection="1">
      <alignment horizontal="left" vertical="center"/>
      <protection hidden="1"/>
    </xf>
    <xf numFmtId="0" fontId="4" fillId="0" borderId="0" xfId="0" applyFont="1" applyAlignment="1" applyProtection="1">
      <alignment horizontal="left" vertical="center" shrinkToFit="1"/>
      <protection hidden="1"/>
    </xf>
    <xf numFmtId="38" fontId="10" fillId="0" borderId="0" xfId="1" applyFont="1" applyFill="1" applyBorder="1" applyAlignment="1" applyProtection="1">
      <alignment horizontal="left" vertical="center" wrapText="1"/>
      <protection hidden="1"/>
    </xf>
    <xf numFmtId="38" fontId="5" fillId="0" borderId="0" xfId="1" applyFont="1" applyFill="1" applyBorder="1" applyAlignment="1" applyProtection="1">
      <alignment horizontal="left" vertical="center" wrapText="1"/>
      <protection hidden="1"/>
    </xf>
    <xf numFmtId="0" fontId="2" fillId="0" borderId="7" xfId="0" applyFont="1" applyBorder="1" applyAlignment="1" applyProtection="1">
      <alignment horizontal="center" vertical="center" wrapText="1"/>
      <protection hidden="1"/>
    </xf>
    <xf numFmtId="0" fontId="2" fillId="0" borderId="8" xfId="0" applyFont="1" applyBorder="1" applyAlignment="1" applyProtection="1">
      <alignment horizontal="center" vertical="center" wrapText="1"/>
      <protection hidden="1"/>
    </xf>
    <xf numFmtId="0" fontId="2" fillId="11" borderId="8" xfId="0" applyFont="1" applyFill="1" applyBorder="1" applyAlignment="1" applyProtection="1">
      <alignment horizontal="center" vertical="center" wrapText="1"/>
      <protection hidden="1"/>
    </xf>
    <xf numFmtId="0" fontId="4" fillId="0" borderId="0" xfId="0" applyFont="1" applyAlignment="1" applyProtection="1">
      <alignment horizontal="justify" vertical="center" wrapText="1"/>
      <protection hidden="1"/>
    </xf>
    <xf numFmtId="0" fontId="4" fillId="0" borderId="0" xfId="0" applyFont="1" applyAlignment="1" applyProtection="1">
      <alignment horizontal="left" vertical="center" wrapText="1"/>
      <protection hidden="1"/>
    </xf>
    <xf numFmtId="0" fontId="6" fillId="6" borderId="2" xfId="0" applyFont="1" applyFill="1" applyBorder="1" applyAlignment="1" applyProtection="1">
      <alignment horizontal="center" vertical="center"/>
      <protection locked="0" hidden="1"/>
    </xf>
    <xf numFmtId="0" fontId="6" fillId="6" borderId="9" xfId="0" applyFont="1" applyFill="1" applyBorder="1" applyAlignment="1" applyProtection="1">
      <alignment horizontal="center" vertical="center"/>
      <protection locked="0" hidden="1"/>
    </xf>
    <xf numFmtId="0" fontId="6" fillId="6" borderId="14" xfId="0" applyFont="1" applyFill="1" applyBorder="1" applyAlignment="1" applyProtection="1">
      <alignment horizontal="center" vertical="center"/>
      <protection locked="0" hidden="1"/>
    </xf>
    <xf numFmtId="38" fontId="10" fillId="6" borderId="3" xfId="1" applyFont="1" applyFill="1" applyBorder="1" applyAlignment="1" applyProtection="1">
      <alignment horizontal="left" vertical="center" wrapText="1"/>
      <protection locked="0" hidden="1"/>
    </xf>
    <xf numFmtId="38" fontId="4" fillId="6" borderId="3" xfId="1" applyFont="1" applyFill="1" applyBorder="1" applyAlignment="1" applyProtection="1">
      <alignment horizontal="left" vertical="center" wrapText="1"/>
      <protection locked="0" hidden="1"/>
    </xf>
    <xf numFmtId="38" fontId="10" fillId="6" borderId="21" xfId="1" applyFont="1" applyFill="1" applyBorder="1" applyAlignment="1" applyProtection="1">
      <alignment horizontal="left" vertical="center" wrapText="1"/>
      <protection locked="0" hidden="1"/>
    </xf>
    <xf numFmtId="38" fontId="4" fillId="4" borderId="3" xfId="1" applyFont="1" applyFill="1" applyBorder="1" applyAlignment="1" applyProtection="1">
      <alignment horizontal="right" vertical="center"/>
      <protection locked="0" hidden="1"/>
    </xf>
    <xf numFmtId="38" fontId="4" fillId="4" borderId="13" xfId="1" applyFont="1" applyFill="1" applyBorder="1" applyAlignment="1" applyProtection="1">
      <alignment horizontal="right" vertical="center"/>
      <protection locked="0" hidden="1"/>
    </xf>
    <xf numFmtId="176" fontId="4" fillId="6" borderId="3" xfId="0" applyNumberFormat="1" applyFont="1" applyFill="1" applyBorder="1" applyAlignment="1" applyProtection="1">
      <alignment horizontal="left" vertical="center"/>
      <protection locked="0" hidden="1"/>
    </xf>
    <xf numFmtId="38" fontId="10" fillId="4" borderId="21" xfId="1" applyFont="1" applyFill="1" applyBorder="1" applyAlignment="1" applyProtection="1">
      <alignment horizontal="right" vertical="center" wrapText="1"/>
      <protection locked="0" hidden="1"/>
    </xf>
    <xf numFmtId="38" fontId="10" fillId="4" borderId="35" xfId="1" applyFont="1" applyFill="1" applyBorder="1" applyAlignment="1" applyProtection="1">
      <alignment horizontal="right" vertical="center" wrapText="1"/>
      <protection locked="0" hidden="1"/>
    </xf>
    <xf numFmtId="0" fontId="4" fillId="4" borderId="0" xfId="0" applyFont="1" applyFill="1" applyAlignment="1" applyProtection="1">
      <alignment horizontal="left" vertical="center"/>
      <protection locked="0" hidden="1"/>
    </xf>
    <xf numFmtId="0" fontId="4" fillId="4" borderId="1" xfId="1" applyNumberFormat="1" applyFont="1" applyFill="1" applyBorder="1" applyAlignment="1" applyProtection="1">
      <alignment horizontal="center" vertical="center" wrapText="1"/>
      <protection locked="0" hidden="1"/>
    </xf>
    <xf numFmtId="0" fontId="4" fillId="4" borderId="2" xfId="1" applyNumberFormat="1" applyFont="1" applyFill="1" applyBorder="1" applyAlignment="1" applyProtection="1">
      <alignment horizontal="center" vertical="center" wrapText="1"/>
      <protection locked="0" hidden="1"/>
    </xf>
    <xf numFmtId="0" fontId="4" fillId="6" borderId="3" xfId="1" applyNumberFormat="1" applyFont="1" applyFill="1" applyBorder="1" applyAlignment="1" applyProtection="1">
      <alignment vertical="center" wrapText="1"/>
      <protection locked="0" hidden="1"/>
    </xf>
    <xf numFmtId="0" fontId="4" fillId="6" borderId="9" xfId="1" applyNumberFormat="1" applyFont="1" applyFill="1" applyBorder="1" applyAlignment="1" applyProtection="1">
      <alignment vertical="center" wrapText="1"/>
      <protection locked="0" hidden="1"/>
    </xf>
    <xf numFmtId="0" fontId="9" fillId="0" borderId="5" xfId="0" applyFont="1" applyBorder="1" applyAlignment="1" applyProtection="1">
      <alignment horizontal="center" vertical="center" wrapText="1"/>
      <protection hidden="1"/>
    </xf>
    <xf numFmtId="176" fontId="4" fillId="6" borderId="46" xfId="0" applyNumberFormat="1" applyFont="1" applyFill="1" applyBorder="1" applyAlignment="1" applyProtection="1">
      <alignment horizontal="left" vertical="center"/>
      <protection locked="0" hidden="1"/>
    </xf>
    <xf numFmtId="38" fontId="4" fillId="13" borderId="46" xfId="1" applyFont="1" applyFill="1" applyBorder="1" applyAlignment="1" applyProtection="1">
      <alignment horizontal="left" vertical="center"/>
      <protection hidden="1"/>
    </xf>
    <xf numFmtId="0" fontId="45" fillId="0" borderId="47" xfId="0" applyFont="1" applyBorder="1" applyAlignment="1" applyProtection="1">
      <alignment horizontal="center" vertical="center" wrapText="1"/>
      <protection hidden="1"/>
    </xf>
    <xf numFmtId="177" fontId="4" fillId="0" borderId="0" xfId="1" applyNumberFormat="1" applyFont="1" applyFill="1" applyBorder="1" applyProtection="1">
      <alignment vertical="center"/>
      <protection hidden="1"/>
    </xf>
    <xf numFmtId="176" fontId="4" fillId="13" borderId="3" xfId="0" applyNumberFormat="1" applyFont="1" applyFill="1" applyBorder="1" applyAlignment="1" applyProtection="1">
      <alignment horizontal="left" vertical="center"/>
      <protection hidden="1"/>
    </xf>
    <xf numFmtId="176" fontId="4" fillId="13" borderId="46" xfId="0" applyNumberFormat="1" applyFont="1" applyFill="1" applyBorder="1" applyAlignment="1" applyProtection="1">
      <alignment horizontal="left" vertical="center"/>
      <protection hidden="1"/>
    </xf>
    <xf numFmtId="0" fontId="4" fillId="13" borderId="0" xfId="0" applyFont="1" applyFill="1" applyProtection="1">
      <alignment vertical="center"/>
      <protection hidden="1"/>
    </xf>
    <xf numFmtId="0" fontId="48" fillId="0" borderId="0" xfId="0" applyFont="1" applyAlignment="1" applyProtection="1">
      <alignment horizontal="left" vertical="center"/>
      <protection hidden="1"/>
    </xf>
    <xf numFmtId="38" fontId="4" fillId="0" borderId="0" xfId="0" applyNumberFormat="1" applyFont="1" applyProtection="1">
      <alignment vertical="center"/>
      <protection hidden="1"/>
    </xf>
    <xf numFmtId="38" fontId="4" fillId="0" borderId="0" xfId="0" applyNumberFormat="1" applyFont="1" applyAlignment="1" applyProtection="1">
      <alignment horizontal="right" vertical="center"/>
      <protection hidden="1"/>
    </xf>
    <xf numFmtId="179" fontId="4" fillId="0" borderId="0" xfId="0" applyNumberFormat="1" applyFont="1" applyProtection="1">
      <alignment vertical="center"/>
      <protection hidden="1"/>
    </xf>
    <xf numFmtId="0" fontId="47" fillId="0" borderId="0" xfId="0" applyFont="1" applyAlignment="1" applyProtection="1">
      <alignment horizontal="right" vertical="center"/>
      <protection hidden="1"/>
    </xf>
    <xf numFmtId="0" fontId="47" fillId="0" borderId="0" xfId="0" applyFont="1" applyProtection="1">
      <alignment vertical="center"/>
      <protection hidden="1"/>
    </xf>
    <xf numFmtId="0" fontId="4" fillId="13" borderId="9" xfId="1" applyNumberFormat="1" applyFont="1" applyFill="1" applyBorder="1" applyAlignment="1" applyProtection="1">
      <alignment vertical="center" wrapText="1"/>
      <protection hidden="1"/>
    </xf>
    <xf numFmtId="0" fontId="4" fillId="13" borderId="9" xfId="1" applyNumberFormat="1" applyFont="1" applyFill="1" applyBorder="1" applyAlignment="1" applyProtection="1">
      <alignment horizontal="left" vertical="center" wrapText="1"/>
      <protection hidden="1"/>
    </xf>
    <xf numFmtId="0" fontId="4" fillId="13" borderId="9" xfId="1" applyNumberFormat="1" applyFont="1" applyFill="1" applyBorder="1" applyAlignment="1" applyProtection="1">
      <alignment horizontal="center" vertical="center" wrapText="1"/>
      <protection hidden="1"/>
    </xf>
    <xf numFmtId="0" fontId="12" fillId="0" borderId="27" xfId="0" applyFont="1" applyBorder="1" applyProtection="1">
      <alignment vertical="center"/>
      <protection hidden="1"/>
    </xf>
    <xf numFmtId="0" fontId="12" fillId="0" borderId="0" xfId="0" applyFont="1" applyProtection="1">
      <alignment vertical="center"/>
      <protection hidden="1"/>
    </xf>
    <xf numFmtId="0" fontId="12" fillId="0" borderId="0" xfId="0" applyFont="1" applyAlignment="1" applyProtection="1">
      <alignment vertical="center" wrapText="1"/>
      <protection hidden="1"/>
    </xf>
    <xf numFmtId="0" fontId="50" fillId="0" borderId="0" xfId="0" applyFont="1" applyProtection="1">
      <alignment vertical="center"/>
      <protection hidden="1"/>
    </xf>
    <xf numFmtId="38" fontId="51" fillId="0" borderId="0" xfId="1" applyFont="1" applyFill="1" applyBorder="1" applyAlignment="1" applyProtection="1">
      <alignment horizontal="left" vertical="center"/>
      <protection hidden="1"/>
    </xf>
    <xf numFmtId="0" fontId="2" fillId="0" borderId="12"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protection hidden="1"/>
    </xf>
    <xf numFmtId="0" fontId="2" fillId="0" borderId="41" xfId="0" applyFont="1" applyBorder="1" applyAlignment="1" applyProtection="1">
      <alignment horizontal="center" vertical="center"/>
      <protection hidden="1"/>
    </xf>
    <xf numFmtId="38" fontId="8" fillId="12" borderId="10" xfId="1" applyFont="1" applyFill="1" applyBorder="1" applyProtection="1">
      <alignment vertical="center"/>
      <protection hidden="1"/>
    </xf>
    <xf numFmtId="0" fontId="20" fillId="0" borderId="15" xfId="0" applyFont="1" applyBorder="1" applyAlignment="1" applyProtection="1">
      <alignment horizontal="center" vertical="center" shrinkToFit="1"/>
      <protection hidden="1"/>
    </xf>
    <xf numFmtId="38" fontId="11" fillId="3" borderId="10" xfId="1" applyFont="1" applyFill="1" applyBorder="1" applyAlignment="1" applyProtection="1">
      <alignment vertical="center" wrapText="1"/>
      <protection hidden="1"/>
    </xf>
    <xf numFmtId="0" fontId="4" fillId="4" borderId="10" xfId="1" applyNumberFormat="1" applyFont="1" applyFill="1" applyBorder="1" applyAlignment="1" applyProtection="1">
      <alignment vertical="center"/>
      <protection locked="0" hidden="1"/>
    </xf>
    <xf numFmtId="49" fontId="4" fillId="4" borderId="13" xfId="1" applyNumberFormat="1" applyFont="1" applyFill="1" applyBorder="1" applyAlignment="1" applyProtection="1">
      <alignment horizontal="right" vertical="center" wrapText="1"/>
      <protection locked="0" hidden="1"/>
    </xf>
    <xf numFmtId="49" fontId="4" fillId="4" borderId="14" xfId="1" applyNumberFormat="1" applyFont="1" applyFill="1" applyBorder="1" applyAlignment="1" applyProtection="1">
      <alignment horizontal="right" vertical="center" wrapText="1"/>
      <protection locked="0" hidden="1"/>
    </xf>
    <xf numFmtId="0" fontId="4" fillId="4" borderId="3" xfId="1" applyNumberFormat="1" applyFont="1" applyFill="1" applyBorder="1" applyAlignment="1" applyProtection="1">
      <alignment horizontal="center" vertical="center" wrapText="1"/>
      <protection locked="0" hidden="1"/>
    </xf>
    <xf numFmtId="0" fontId="4" fillId="4" borderId="9" xfId="1" applyNumberFormat="1" applyFont="1" applyFill="1" applyBorder="1" applyAlignment="1" applyProtection="1">
      <alignment horizontal="center" vertical="center" wrapText="1"/>
      <protection locked="0" hidden="1"/>
    </xf>
    <xf numFmtId="38" fontId="4" fillId="4" borderId="10" xfId="1" applyFont="1" applyFill="1" applyBorder="1" applyAlignment="1" applyProtection="1">
      <alignment horizontal="center" vertical="center"/>
      <protection locked="0" hidden="1"/>
    </xf>
    <xf numFmtId="38" fontId="4" fillId="4" borderId="4" xfId="1" applyFont="1" applyFill="1" applyBorder="1" applyAlignment="1" applyProtection="1">
      <alignment horizontal="center" vertical="center"/>
      <protection locked="0" hidden="1"/>
    </xf>
    <xf numFmtId="0" fontId="9" fillId="0" borderId="47" xfId="0" applyFont="1" applyBorder="1" applyAlignment="1" applyProtection="1">
      <alignment horizontal="center" vertical="center" wrapText="1"/>
      <protection hidden="1"/>
    </xf>
    <xf numFmtId="38" fontId="4" fillId="13" borderId="21" xfId="1" applyFont="1" applyFill="1" applyBorder="1" applyAlignment="1" applyProtection="1">
      <alignment horizontal="left" vertical="center"/>
      <protection hidden="1"/>
    </xf>
    <xf numFmtId="38" fontId="2" fillId="15" borderId="2" xfId="1" applyFont="1" applyFill="1" applyBorder="1" applyAlignment="1" applyProtection="1">
      <alignment horizontal="right" vertical="center" wrapText="1"/>
      <protection hidden="1"/>
    </xf>
    <xf numFmtId="176" fontId="5" fillId="15" borderId="9" xfId="0" applyNumberFormat="1" applyFont="1" applyFill="1" applyBorder="1" applyAlignment="1" applyProtection="1">
      <alignment horizontal="center" vertical="center"/>
      <protection hidden="1"/>
    </xf>
    <xf numFmtId="38" fontId="4" fillId="15" borderId="9" xfId="1" applyFont="1" applyFill="1" applyBorder="1" applyAlignment="1" applyProtection="1">
      <alignment horizontal="left" vertical="center"/>
      <protection hidden="1"/>
    </xf>
    <xf numFmtId="38" fontId="9" fillId="15" borderId="9" xfId="1" applyFont="1" applyFill="1" applyBorder="1" applyAlignment="1" applyProtection="1">
      <alignment horizontal="left" vertical="center" wrapText="1"/>
      <protection hidden="1"/>
    </xf>
    <xf numFmtId="0" fontId="2" fillId="15" borderId="9" xfId="0" applyFont="1" applyFill="1" applyBorder="1" applyProtection="1">
      <alignment vertical="center"/>
      <protection hidden="1"/>
    </xf>
    <xf numFmtId="38" fontId="10" fillId="15" borderId="9" xfId="1" applyFont="1" applyFill="1" applyBorder="1" applyAlignment="1" applyProtection="1">
      <alignment horizontal="right" vertical="center" wrapText="1"/>
      <protection locked="0" hidden="1"/>
    </xf>
    <xf numFmtId="38" fontId="10" fillId="15" borderId="14" xfId="1" applyFont="1" applyFill="1" applyBorder="1" applyAlignment="1" applyProtection="1">
      <alignment horizontal="right" vertical="center" wrapText="1"/>
      <protection locked="0" hidden="1"/>
    </xf>
    <xf numFmtId="0" fontId="52" fillId="0" borderId="0" xfId="0" applyFont="1" applyProtection="1">
      <alignment vertical="center"/>
      <protection hidden="1"/>
    </xf>
    <xf numFmtId="38" fontId="11" fillId="15" borderId="10" xfId="1" applyFont="1" applyFill="1" applyBorder="1" applyAlignment="1" applyProtection="1">
      <alignment vertical="center" wrapText="1"/>
      <protection hidden="1"/>
    </xf>
    <xf numFmtId="38" fontId="7" fillId="15" borderId="0" xfId="1" applyFont="1" applyFill="1" applyBorder="1" applyAlignment="1" applyProtection="1">
      <alignment horizontal="left" vertical="center" wrapText="1"/>
      <protection hidden="1"/>
    </xf>
    <xf numFmtId="0" fontId="4" fillId="15" borderId="0" xfId="0" applyFont="1" applyFill="1" applyProtection="1">
      <alignment vertical="center"/>
      <protection hidden="1"/>
    </xf>
    <xf numFmtId="38" fontId="12" fillId="15" borderId="0" xfId="1" applyFont="1" applyFill="1" applyBorder="1" applyAlignment="1" applyProtection="1">
      <alignment horizontal="left" vertical="center"/>
      <protection hidden="1"/>
    </xf>
    <xf numFmtId="0" fontId="4" fillId="15" borderId="0" xfId="0" applyFont="1" applyFill="1" applyAlignment="1" applyProtection="1">
      <alignment horizontal="left" vertical="center"/>
      <protection hidden="1"/>
    </xf>
    <xf numFmtId="38" fontId="11" fillId="16" borderId="10" xfId="1" applyFont="1" applyFill="1" applyBorder="1" applyAlignment="1" applyProtection="1">
      <alignment vertical="center" wrapText="1"/>
      <protection hidden="1"/>
    </xf>
    <xf numFmtId="38" fontId="7" fillId="16" borderId="0" xfId="1" applyFont="1" applyFill="1" applyBorder="1" applyAlignment="1" applyProtection="1">
      <alignment horizontal="left" vertical="center" wrapText="1"/>
      <protection hidden="1"/>
    </xf>
    <xf numFmtId="0" fontId="4" fillId="16" borderId="0" xfId="0" applyFont="1" applyFill="1" applyProtection="1">
      <alignment vertical="center"/>
      <protection hidden="1"/>
    </xf>
    <xf numFmtId="38" fontId="12" fillId="16" borderId="0" xfId="1" applyFont="1" applyFill="1" applyBorder="1" applyAlignment="1" applyProtection="1">
      <alignment horizontal="left" vertical="center"/>
      <protection hidden="1"/>
    </xf>
    <xf numFmtId="0" fontId="4" fillId="16" borderId="0" xfId="0" applyFont="1" applyFill="1" applyAlignment="1" applyProtection="1">
      <alignment horizontal="left" vertical="center"/>
      <protection hidden="1"/>
    </xf>
    <xf numFmtId="0" fontId="4" fillId="3" borderId="0" xfId="0" applyFont="1" applyFill="1" applyAlignment="1" applyProtection="1">
      <alignment horizontal="right" vertical="center" wrapText="1"/>
      <protection hidden="1"/>
    </xf>
    <xf numFmtId="38" fontId="11" fillId="12" borderId="10" xfId="1" applyFont="1" applyFill="1" applyBorder="1" applyAlignment="1" applyProtection="1">
      <alignment vertical="center" wrapText="1"/>
      <protection hidden="1"/>
    </xf>
    <xf numFmtId="38" fontId="12" fillId="11" borderId="0" xfId="1" applyFont="1" applyFill="1" applyBorder="1" applyAlignment="1" applyProtection="1">
      <alignment horizontal="left" vertical="center"/>
      <protection hidden="1"/>
    </xf>
    <xf numFmtId="0" fontId="4" fillId="11" borderId="0" xfId="0" applyFont="1" applyFill="1" applyAlignment="1" applyProtection="1">
      <alignment horizontal="left" vertical="center"/>
      <protection hidden="1"/>
    </xf>
    <xf numFmtId="0" fontId="4" fillId="11" borderId="0" xfId="0" applyFont="1" applyFill="1" applyProtection="1">
      <alignment vertical="center"/>
      <protection hidden="1"/>
    </xf>
    <xf numFmtId="0" fontId="54" fillId="0" borderId="0" xfId="0" applyFont="1" applyAlignment="1" applyProtection="1">
      <alignment vertical="center" wrapText="1"/>
      <protection hidden="1"/>
    </xf>
    <xf numFmtId="0" fontId="54" fillId="0" borderId="0" xfId="0" applyFont="1" applyProtection="1">
      <alignment vertical="center"/>
      <protection hidden="1"/>
    </xf>
    <xf numFmtId="0" fontId="54" fillId="0" borderId="0" xfId="0" applyFont="1" applyAlignment="1" applyProtection="1">
      <alignment horizontal="right" vertical="center"/>
      <protection hidden="1"/>
    </xf>
    <xf numFmtId="0" fontId="54" fillId="0" borderId="0" xfId="0" applyFont="1" applyAlignment="1" applyProtection="1">
      <alignment horizontal="right" vertical="center" wrapText="1"/>
      <protection hidden="1"/>
    </xf>
    <xf numFmtId="0" fontId="57" fillId="0" borderId="0" xfId="0" applyFont="1" applyProtection="1">
      <alignment vertical="center"/>
      <protection hidden="1"/>
    </xf>
    <xf numFmtId="38" fontId="56" fillId="0" borderId="0" xfId="1" applyFont="1" applyFill="1" applyBorder="1" applyAlignment="1" applyProtection="1">
      <alignment horizontal="left" vertical="center"/>
      <protection hidden="1"/>
    </xf>
    <xf numFmtId="0" fontId="54" fillId="0" borderId="0" xfId="0" applyFont="1" applyAlignment="1" applyProtection="1">
      <alignment horizontal="left" vertical="center"/>
      <protection hidden="1"/>
    </xf>
    <xf numFmtId="177" fontId="54" fillId="0" borderId="0" xfId="1" applyNumberFormat="1" applyFont="1" applyFill="1" applyBorder="1" applyProtection="1">
      <alignment vertical="center"/>
      <protection hidden="1"/>
    </xf>
    <xf numFmtId="38" fontId="54" fillId="0" borderId="0" xfId="1" applyFont="1" applyFill="1" applyBorder="1" applyProtection="1">
      <alignment vertical="center"/>
      <protection hidden="1"/>
    </xf>
    <xf numFmtId="38" fontId="56" fillId="0" borderId="0" xfId="1" applyFont="1" applyFill="1" applyBorder="1" applyProtection="1">
      <alignment vertical="center"/>
      <protection hidden="1"/>
    </xf>
    <xf numFmtId="0" fontId="7" fillId="0" borderId="0" xfId="0" applyFont="1" applyAlignment="1" applyProtection="1">
      <alignment horizontal="right" vertical="center"/>
      <protection hidden="1"/>
    </xf>
    <xf numFmtId="0" fontId="58" fillId="0" borderId="0" xfId="0" applyFont="1" applyAlignment="1" applyProtection="1">
      <alignment horizontal="left" vertical="center"/>
      <protection hidden="1"/>
    </xf>
    <xf numFmtId="0" fontId="59" fillId="0" borderId="0" xfId="0" applyFont="1" applyAlignment="1" applyProtection="1">
      <alignment horizontal="right" vertical="center"/>
      <protection hidden="1"/>
    </xf>
    <xf numFmtId="38" fontId="4" fillId="6" borderId="46" xfId="1" applyFont="1" applyFill="1" applyBorder="1" applyAlignment="1" applyProtection="1">
      <alignment horizontal="left" vertical="center"/>
      <protection locked="0" hidden="1"/>
    </xf>
    <xf numFmtId="0" fontId="15" fillId="0" borderId="3" xfId="2" applyBorder="1" applyAlignment="1">
      <alignment horizontal="left" vertical="center" wrapText="1"/>
    </xf>
    <xf numFmtId="38" fontId="10" fillId="13" borderId="34" xfId="1" applyFont="1" applyFill="1" applyBorder="1" applyAlignment="1" applyProtection="1">
      <alignment vertical="center" wrapText="1"/>
      <protection hidden="1"/>
    </xf>
    <xf numFmtId="176" fontId="4" fillId="13" borderId="21" xfId="0" applyNumberFormat="1" applyFont="1" applyFill="1" applyBorder="1" applyAlignment="1" applyProtection="1">
      <alignment horizontal="left" vertical="center" wrapText="1"/>
      <protection hidden="1"/>
    </xf>
    <xf numFmtId="38" fontId="4" fillId="13" borderId="21" xfId="1" applyFont="1" applyFill="1" applyBorder="1" applyAlignment="1" applyProtection="1">
      <alignment horizontal="left" vertical="center" wrapText="1"/>
      <protection hidden="1"/>
    </xf>
    <xf numFmtId="38" fontId="4" fillId="4" borderId="21" xfId="1" applyFont="1" applyFill="1" applyBorder="1" applyAlignment="1" applyProtection="1">
      <alignment horizontal="right" vertical="center"/>
      <protection locked="0" hidden="1"/>
    </xf>
    <xf numFmtId="38" fontId="4" fillId="4" borderId="35" xfId="1" applyFont="1" applyFill="1" applyBorder="1" applyAlignment="1" applyProtection="1">
      <alignment horizontal="right" vertical="center"/>
      <protection locked="0" hidden="1"/>
    </xf>
    <xf numFmtId="38" fontId="10" fillId="13" borderId="57" xfId="1" applyFont="1" applyFill="1" applyBorder="1" applyAlignment="1" applyProtection="1">
      <alignment vertical="center" wrapText="1"/>
      <protection hidden="1"/>
    </xf>
    <xf numFmtId="176" fontId="4" fillId="13" borderId="57" xfId="0" applyNumberFormat="1" applyFont="1" applyFill="1" applyBorder="1" applyAlignment="1" applyProtection="1">
      <alignment horizontal="left" vertical="center" wrapText="1"/>
      <protection hidden="1"/>
    </xf>
    <xf numFmtId="176" fontId="2" fillId="13" borderId="57" xfId="0" applyNumberFormat="1" applyFont="1" applyFill="1" applyBorder="1" applyAlignment="1" applyProtection="1">
      <alignment horizontal="left" vertical="center"/>
      <protection hidden="1"/>
    </xf>
    <xf numFmtId="38" fontId="4" fillId="13" borderId="57" xfId="1" applyFont="1" applyFill="1" applyBorder="1" applyAlignment="1" applyProtection="1">
      <alignment horizontal="left" vertical="center" wrapText="1"/>
      <protection hidden="1"/>
    </xf>
    <xf numFmtId="38" fontId="4" fillId="13" borderId="57" xfId="1" applyFont="1" applyFill="1" applyBorder="1" applyAlignment="1" applyProtection="1">
      <alignment horizontal="right" vertical="center"/>
      <protection hidden="1"/>
    </xf>
    <xf numFmtId="176" fontId="4" fillId="6" borderId="21" xfId="0" applyNumberFormat="1" applyFont="1" applyFill="1" applyBorder="1" applyAlignment="1" applyProtection="1">
      <alignment horizontal="left" vertical="center"/>
      <protection locked="0" hidden="1"/>
    </xf>
    <xf numFmtId="38" fontId="4" fillId="6" borderId="29" xfId="1" applyFont="1" applyFill="1" applyBorder="1" applyAlignment="1" applyProtection="1">
      <alignment horizontal="left" vertical="center"/>
      <protection locked="0" hidden="1"/>
    </xf>
    <xf numFmtId="38" fontId="4" fillId="13" borderId="29" xfId="1" applyFont="1" applyFill="1" applyBorder="1" applyAlignment="1" applyProtection="1">
      <alignment horizontal="left" vertical="center"/>
      <protection hidden="1"/>
    </xf>
    <xf numFmtId="38" fontId="2" fillId="13" borderId="58" xfId="1" applyFont="1" applyFill="1" applyBorder="1" applyAlignment="1" applyProtection="1">
      <alignment horizontal="right" vertical="center" wrapText="1"/>
      <protection hidden="1"/>
    </xf>
    <xf numFmtId="176" fontId="5" fillId="11" borderId="46" xfId="0" applyNumberFormat="1" applyFont="1" applyFill="1" applyBorder="1" applyAlignment="1" applyProtection="1">
      <alignment horizontal="center" vertical="center" wrapText="1"/>
      <protection hidden="1"/>
    </xf>
    <xf numFmtId="38" fontId="4" fillId="4" borderId="46" xfId="1" applyFont="1" applyFill="1" applyBorder="1" applyAlignment="1" applyProtection="1">
      <alignment horizontal="right" vertical="center"/>
      <protection locked="0" hidden="1"/>
    </xf>
    <xf numFmtId="38" fontId="4" fillId="4" borderId="60" xfId="1" applyFont="1" applyFill="1" applyBorder="1" applyAlignment="1" applyProtection="1">
      <alignment horizontal="right" vertical="center"/>
      <protection locked="0" hidden="1"/>
    </xf>
    <xf numFmtId="38" fontId="10" fillId="13" borderId="61" xfId="1" applyFont="1" applyFill="1" applyBorder="1" applyAlignment="1" applyProtection="1">
      <alignment vertical="center" wrapText="1"/>
      <protection hidden="1"/>
    </xf>
    <xf numFmtId="176" fontId="4" fillId="6" borderId="62" xfId="0" applyNumberFormat="1" applyFont="1" applyFill="1" applyBorder="1" applyAlignment="1" applyProtection="1">
      <alignment horizontal="left" vertical="center"/>
      <protection locked="0" hidden="1"/>
    </xf>
    <xf numFmtId="38" fontId="4" fillId="6" borderId="62" xfId="1" applyFont="1" applyFill="1" applyBorder="1" applyAlignment="1" applyProtection="1">
      <alignment horizontal="left" vertical="center"/>
      <protection locked="0" hidden="1"/>
    </xf>
    <xf numFmtId="38" fontId="4" fillId="13" borderId="62" xfId="1" applyFont="1" applyFill="1" applyBorder="1" applyAlignment="1" applyProtection="1">
      <alignment horizontal="left" vertical="center"/>
      <protection hidden="1"/>
    </xf>
    <xf numFmtId="38" fontId="4" fillId="4" borderId="62" xfId="1" applyFont="1" applyFill="1" applyBorder="1" applyAlignment="1" applyProtection="1">
      <alignment horizontal="right" vertical="center"/>
      <protection locked="0" hidden="1"/>
    </xf>
    <xf numFmtId="38" fontId="4" fillId="4" borderId="65" xfId="1" applyFont="1" applyFill="1" applyBorder="1" applyAlignment="1" applyProtection="1">
      <alignment horizontal="right" vertical="center"/>
      <protection locked="0" hidden="1"/>
    </xf>
    <xf numFmtId="38" fontId="10" fillId="13" borderId="66" xfId="1" applyFont="1" applyFill="1" applyBorder="1" applyAlignment="1" applyProtection="1">
      <alignment vertical="center" wrapText="1"/>
      <protection hidden="1"/>
    </xf>
    <xf numFmtId="38" fontId="4" fillId="4" borderId="67" xfId="1" applyFont="1" applyFill="1" applyBorder="1" applyAlignment="1" applyProtection="1">
      <alignment horizontal="right" vertical="center"/>
      <protection locked="0" hidden="1"/>
    </xf>
    <xf numFmtId="38" fontId="10" fillId="13" borderId="68" xfId="1" applyFont="1" applyFill="1" applyBorder="1" applyAlignment="1" applyProtection="1">
      <alignment vertical="center" wrapText="1"/>
      <protection hidden="1"/>
    </xf>
    <xf numFmtId="176" fontId="4" fillId="6" borderId="69" xfId="0" applyNumberFormat="1" applyFont="1" applyFill="1" applyBorder="1" applyAlignment="1" applyProtection="1">
      <alignment horizontal="left" vertical="center"/>
      <protection locked="0" hidden="1"/>
    </xf>
    <xf numFmtId="38" fontId="4" fillId="6" borderId="70" xfId="1" applyFont="1" applyFill="1" applyBorder="1" applyAlignment="1" applyProtection="1">
      <alignment horizontal="left" vertical="center"/>
      <protection locked="0" hidden="1"/>
    </xf>
    <xf numFmtId="38" fontId="4" fillId="13" borderId="70" xfId="1" applyFont="1" applyFill="1" applyBorder="1" applyAlignment="1" applyProtection="1">
      <alignment horizontal="left" vertical="center"/>
      <protection hidden="1"/>
    </xf>
    <xf numFmtId="38" fontId="4" fillId="4" borderId="69" xfId="1" applyFont="1" applyFill="1" applyBorder="1" applyAlignment="1" applyProtection="1">
      <alignment horizontal="right" vertical="center"/>
      <protection locked="0" hidden="1"/>
    </xf>
    <xf numFmtId="38" fontId="4" fillId="4" borderId="73" xfId="1" applyFont="1" applyFill="1" applyBorder="1" applyAlignment="1" applyProtection="1">
      <alignment horizontal="right" vertical="center"/>
      <protection locked="0" hidden="1"/>
    </xf>
    <xf numFmtId="38" fontId="10" fillId="6" borderId="62" xfId="1" applyFont="1" applyFill="1" applyBorder="1" applyAlignment="1" applyProtection="1">
      <alignment horizontal="left" vertical="center" wrapText="1"/>
      <protection locked="0" hidden="1"/>
    </xf>
    <xf numFmtId="176" fontId="4" fillId="13" borderId="62" xfId="0" applyNumberFormat="1" applyFont="1" applyFill="1" applyBorder="1" applyAlignment="1" applyProtection="1">
      <alignment horizontal="left" vertical="center" wrapText="1"/>
      <protection hidden="1"/>
    </xf>
    <xf numFmtId="38" fontId="4" fillId="13" borderId="62" xfId="1" applyFont="1" applyFill="1" applyBorder="1" applyAlignment="1" applyProtection="1">
      <alignment horizontal="left" vertical="center" wrapText="1"/>
      <protection hidden="1"/>
    </xf>
    <xf numFmtId="38" fontId="10" fillId="6" borderId="69" xfId="1" applyFont="1" applyFill="1" applyBorder="1" applyAlignment="1" applyProtection="1">
      <alignment horizontal="left" vertical="center" wrapText="1"/>
      <protection locked="0" hidden="1"/>
    </xf>
    <xf numFmtId="176" fontId="4" fillId="13" borderId="69" xfId="0" applyNumberFormat="1" applyFont="1" applyFill="1" applyBorder="1" applyAlignment="1" applyProtection="1">
      <alignment horizontal="left" vertical="center" wrapText="1"/>
      <protection hidden="1"/>
    </xf>
    <xf numFmtId="38" fontId="4" fillId="13" borderId="69" xfId="1" applyFont="1" applyFill="1" applyBorder="1" applyAlignment="1" applyProtection="1">
      <alignment horizontal="left" vertical="center" wrapText="1"/>
      <protection hidden="1"/>
    </xf>
    <xf numFmtId="0" fontId="6" fillId="6" borderId="2" xfId="0" applyFont="1" applyFill="1" applyBorder="1" applyAlignment="1" applyProtection="1">
      <alignment horizontal="center" vertical="center"/>
      <protection hidden="1"/>
    </xf>
    <xf numFmtId="0" fontId="6" fillId="6" borderId="9" xfId="0" applyFont="1" applyFill="1" applyBorder="1" applyAlignment="1" applyProtection="1">
      <alignment horizontal="center" vertical="center"/>
      <protection hidden="1"/>
    </xf>
    <xf numFmtId="0" fontId="6" fillId="6" borderId="14" xfId="0" applyFont="1" applyFill="1" applyBorder="1" applyAlignment="1" applyProtection="1">
      <alignment horizontal="center" vertical="center"/>
      <protection hidden="1"/>
    </xf>
    <xf numFmtId="38" fontId="10" fillId="6" borderId="3" xfId="1" applyFont="1" applyFill="1" applyBorder="1" applyAlignment="1" applyProtection="1">
      <alignment horizontal="left" vertical="center" wrapText="1"/>
      <protection hidden="1"/>
    </xf>
    <xf numFmtId="38" fontId="4" fillId="4" borderId="3" xfId="1" applyFont="1" applyFill="1" applyBorder="1" applyAlignment="1" applyProtection="1">
      <alignment horizontal="right" vertical="center"/>
      <protection hidden="1"/>
    </xf>
    <xf numFmtId="38" fontId="4" fillId="4" borderId="13" xfId="1" applyFont="1" applyFill="1" applyBorder="1" applyAlignment="1" applyProtection="1">
      <alignment horizontal="right" vertical="center"/>
      <protection hidden="1"/>
    </xf>
    <xf numFmtId="38" fontId="4" fillId="6" borderId="3" xfId="1" applyFont="1" applyFill="1" applyBorder="1" applyAlignment="1" applyProtection="1">
      <alignment horizontal="left" vertical="center" wrapText="1"/>
      <protection hidden="1"/>
    </xf>
    <xf numFmtId="38" fontId="10" fillId="6" borderId="21" xfId="1" applyFont="1" applyFill="1" applyBorder="1" applyAlignment="1" applyProtection="1">
      <alignment horizontal="left" vertical="center" wrapText="1"/>
      <protection hidden="1"/>
    </xf>
    <xf numFmtId="38" fontId="4" fillId="4" borderId="21" xfId="1" applyFont="1" applyFill="1" applyBorder="1" applyAlignment="1" applyProtection="1">
      <alignment horizontal="right" vertical="center"/>
      <protection hidden="1"/>
    </xf>
    <xf numFmtId="38" fontId="4" fillId="4" borderId="35" xfId="1" applyFont="1" applyFill="1" applyBorder="1" applyAlignment="1" applyProtection="1">
      <alignment horizontal="right" vertical="center"/>
      <protection hidden="1"/>
    </xf>
    <xf numFmtId="38" fontId="10" fillId="6" borderId="62" xfId="1" applyFont="1" applyFill="1" applyBorder="1" applyAlignment="1" applyProtection="1">
      <alignment horizontal="left" vertical="center" wrapText="1"/>
      <protection hidden="1"/>
    </xf>
    <xf numFmtId="38" fontId="4" fillId="4" borderId="62" xfId="1" applyFont="1" applyFill="1" applyBorder="1" applyAlignment="1" applyProtection="1">
      <alignment horizontal="right" vertical="center"/>
      <protection hidden="1"/>
    </xf>
    <xf numFmtId="38" fontId="4" fillId="4" borderId="65" xfId="1" applyFont="1" applyFill="1" applyBorder="1" applyAlignment="1" applyProtection="1">
      <alignment horizontal="right" vertical="center"/>
      <protection hidden="1"/>
    </xf>
    <xf numFmtId="38" fontId="4" fillId="4" borderId="67" xfId="1" applyFont="1" applyFill="1" applyBorder="1" applyAlignment="1" applyProtection="1">
      <alignment horizontal="right" vertical="center"/>
      <protection hidden="1"/>
    </xf>
    <xf numFmtId="38" fontId="10" fillId="6" borderId="69" xfId="1" applyFont="1" applyFill="1" applyBorder="1" applyAlignment="1" applyProtection="1">
      <alignment horizontal="left" vertical="center" wrapText="1"/>
      <protection hidden="1"/>
    </xf>
    <xf numFmtId="38" fontId="4" fillId="4" borderId="69" xfId="1" applyFont="1" applyFill="1" applyBorder="1" applyAlignment="1" applyProtection="1">
      <alignment horizontal="right" vertical="center"/>
      <protection hidden="1"/>
    </xf>
    <xf numFmtId="38" fontId="4" fillId="4" borderId="73" xfId="1" applyFont="1" applyFill="1" applyBorder="1" applyAlignment="1" applyProtection="1">
      <alignment horizontal="right" vertical="center"/>
      <protection hidden="1"/>
    </xf>
    <xf numFmtId="176" fontId="4" fillId="6" borderId="46" xfId="0" applyNumberFormat="1" applyFont="1" applyFill="1" applyBorder="1" applyAlignment="1" applyProtection="1">
      <alignment horizontal="left" vertical="center"/>
      <protection hidden="1"/>
    </xf>
    <xf numFmtId="38" fontId="4" fillId="6" borderId="46" xfId="1" applyFont="1" applyFill="1" applyBorder="1" applyAlignment="1" applyProtection="1">
      <alignment horizontal="left" vertical="center"/>
      <protection hidden="1"/>
    </xf>
    <xf numFmtId="176" fontId="4" fillId="6" borderId="3" xfId="0" applyNumberFormat="1" applyFont="1" applyFill="1" applyBorder="1" applyAlignment="1" applyProtection="1">
      <alignment horizontal="left" vertical="center"/>
      <protection hidden="1"/>
    </xf>
    <xf numFmtId="176" fontId="4" fillId="6" borderId="21" xfId="0" applyNumberFormat="1" applyFont="1" applyFill="1" applyBorder="1" applyAlignment="1" applyProtection="1">
      <alignment horizontal="left" vertical="center"/>
      <protection hidden="1"/>
    </xf>
    <xf numFmtId="38" fontId="4" fillId="6" borderId="29" xfId="1" applyFont="1" applyFill="1" applyBorder="1" applyAlignment="1" applyProtection="1">
      <alignment horizontal="left" vertical="center"/>
      <protection hidden="1"/>
    </xf>
    <xf numFmtId="176" fontId="4" fillId="6" borderId="62" xfId="0" applyNumberFormat="1" applyFont="1" applyFill="1" applyBorder="1" applyAlignment="1" applyProtection="1">
      <alignment horizontal="left" vertical="center"/>
      <protection hidden="1"/>
    </xf>
    <xf numFmtId="38" fontId="4" fillId="6" borderId="62" xfId="1" applyFont="1" applyFill="1" applyBorder="1" applyAlignment="1" applyProtection="1">
      <alignment horizontal="left" vertical="center"/>
      <protection hidden="1"/>
    </xf>
    <xf numFmtId="176" fontId="4" fillId="6" borderId="69" xfId="0" applyNumberFormat="1" applyFont="1" applyFill="1" applyBorder="1" applyAlignment="1" applyProtection="1">
      <alignment horizontal="left" vertical="center"/>
      <protection hidden="1"/>
    </xf>
    <xf numFmtId="38" fontId="4" fillId="6" borderId="70" xfId="1" applyFont="1" applyFill="1" applyBorder="1" applyAlignment="1" applyProtection="1">
      <alignment horizontal="left" vertical="center"/>
      <protection hidden="1"/>
    </xf>
    <xf numFmtId="38" fontId="4" fillId="4" borderId="46" xfId="1" applyFont="1" applyFill="1" applyBorder="1" applyAlignment="1" applyProtection="1">
      <alignment horizontal="right" vertical="center"/>
      <protection hidden="1"/>
    </xf>
    <xf numFmtId="38" fontId="4" fillId="4" borderId="60" xfId="1" applyFont="1" applyFill="1" applyBorder="1" applyAlignment="1" applyProtection="1">
      <alignment horizontal="right" vertical="center"/>
      <protection hidden="1"/>
    </xf>
    <xf numFmtId="38" fontId="10" fillId="4" borderId="21" xfId="1" applyFont="1" applyFill="1" applyBorder="1" applyAlignment="1" applyProtection="1">
      <alignment horizontal="right" vertical="center" wrapText="1"/>
      <protection hidden="1"/>
    </xf>
    <xf numFmtId="38" fontId="10" fillId="4" borderId="35" xfId="1" applyFont="1" applyFill="1" applyBorder="1" applyAlignment="1" applyProtection="1">
      <alignment horizontal="right" vertical="center" wrapText="1"/>
      <protection hidden="1"/>
    </xf>
    <xf numFmtId="38" fontId="10" fillId="15" borderId="9" xfId="1" applyFont="1" applyFill="1" applyBorder="1" applyAlignment="1" applyProtection="1">
      <alignment horizontal="right" vertical="center" wrapText="1"/>
      <protection hidden="1"/>
    </xf>
    <xf numFmtId="38" fontId="10" fillId="15" borderId="14" xfId="1" applyFont="1" applyFill="1" applyBorder="1" applyAlignment="1" applyProtection="1">
      <alignment horizontal="right" vertical="center" wrapText="1"/>
      <protection hidden="1"/>
    </xf>
    <xf numFmtId="0" fontId="4" fillId="4" borderId="0" xfId="0" applyFont="1" applyFill="1" applyAlignment="1" applyProtection="1">
      <alignment horizontal="left" vertical="center"/>
      <protection hidden="1"/>
    </xf>
    <xf numFmtId="0" fontId="4" fillId="4" borderId="1" xfId="1" applyNumberFormat="1" applyFont="1" applyFill="1" applyBorder="1" applyAlignment="1" applyProtection="1">
      <alignment horizontal="center" vertical="center" wrapText="1"/>
      <protection hidden="1"/>
    </xf>
    <xf numFmtId="0" fontId="4" fillId="6" borderId="3" xfId="1" applyNumberFormat="1" applyFont="1" applyFill="1" applyBorder="1" applyAlignment="1" applyProtection="1">
      <alignment vertical="center" wrapText="1"/>
      <protection hidden="1"/>
    </xf>
    <xf numFmtId="0" fontId="4" fillId="4" borderId="3" xfId="1" applyNumberFormat="1" applyFont="1" applyFill="1" applyBorder="1" applyAlignment="1" applyProtection="1">
      <alignment horizontal="center" vertical="center" wrapText="1"/>
      <protection hidden="1"/>
    </xf>
    <xf numFmtId="49" fontId="4" fillId="4" borderId="13" xfId="1" applyNumberFormat="1" applyFont="1" applyFill="1" applyBorder="1" applyAlignment="1" applyProtection="1">
      <alignment horizontal="right" vertical="center" wrapText="1"/>
      <protection hidden="1"/>
    </xf>
    <xf numFmtId="0" fontId="4" fillId="4" borderId="2" xfId="1" applyNumberFormat="1" applyFont="1" applyFill="1" applyBorder="1" applyAlignment="1" applyProtection="1">
      <alignment horizontal="center" vertical="center" wrapText="1"/>
      <protection hidden="1"/>
    </xf>
    <xf numFmtId="0" fontId="4" fillId="6" borderId="9" xfId="1" applyNumberFormat="1" applyFont="1" applyFill="1" applyBorder="1" applyAlignment="1" applyProtection="1">
      <alignment vertical="center" wrapText="1"/>
      <protection hidden="1"/>
    </xf>
    <xf numFmtId="0" fontId="4" fillId="4" borderId="9" xfId="1" applyNumberFormat="1" applyFont="1" applyFill="1" applyBorder="1" applyAlignment="1" applyProtection="1">
      <alignment horizontal="center" vertical="center" wrapText="1"/>
      <protection hidden="1"/>
    </xf>
    <xf numFmtId="49" fontId="4" fillId="4" borderId="14" xfId="1" applyNumberFormat="1" applyFont="1" applyFill="1" applyBorder="1" applyAlignment="1" applyProtection="1">
      <alignment horizontal="right" vertical="center" wrapText="1"/>
      <protection hidden="1"/>
    </xf>
    <xf numFmtId="38" fontId="4" fillId="4" borderId="10" xfId="1" applyFont="1" applyFill="1" applyBorder="1" applyAlignment="1" applyProtection="1">
      <alignment horizontal="center" vertical="center"/>
      <protection hidden="1"/>
    </xf>
    <xf numFmtId="0" fontId="4" fillId="4" borderId="10" xfId="1" applyNumberFormat="1" applyFont="1" applyFill="1" applyBorder="1" applyAlignment="1" applyProtection="1">
      <alignment vertical="center"/>
      <protection hidden="1"/>
    </xf>
    <xf numFmtId="38" fontId="4" fillId="4" borderId="4" xfId="1" applyFont="1" applyFill="1" applyBorder="1" applyAlignment="1" applyProtection="1">
      <alignment horizontal="center" vertical="center"/>
      <protection hidden="1"/>
    </xf>
    <xf numFmtId="0" fontId="6" fillId="0" borderId="3" xfId="0" applyFont="1" applyBorder="1" applyAlignment="1">
      <alignment vertical="center" wrapText="1" shrinkToFit="1"/>
    </xf>
    <xf numFmtId="0" fontId="18" fillId="0" borderId="3" xfId="0" applyFont="1" applyBorder="1">
      <alignment vertical="center"/>
    </xf>
    <xf numFmtId="0" fontId="18" fillId="0" borderId="21" xfId="0" applyFont="1" applyBorder="1" applyAlignment="1">
      <alignment horizontal="center" vertical="center" wrapText="1"/>
    </xf>
    <xf numFmtId="0" fontId="6" fillId="0" borderId="21" xfId="0" applyFont="1" applyBorder="1" applyAlignment="1">
      <alignment vertical="center" wrapText="1"/>
    </xf>
    <xf numFmtId="0" fontId="21" fillId="0" borderId="21" xfId="0" applyFont="1" applyBorder="1" applyAlignment="1">
      <alignment vertical="center" wrapText="1"/>
    </xf>
    <xf numFmtId="0" fontId="26" fillId="11" borderId="3" xfId="0" applyFont="1" applyFill="1" applyBorder="1" applyAlignment="1">
      <alignment horizontal="left" vertical="center" wrapText="1"/>
    </xf>
    <xf numFmtId="0" fontId="21" fillId="17" borderId="3" xfId="0" applyFont="1" applyFill="1" applyBorder="1" applyAlignment="1">
      <alignment horizontal="center" vertical="center"/>
    </xf>
    <xf numFmtId="0" fontId="26" fillId="11" borderId="3" xfId="0" applyFont="1" applyFill="1" applyBorder="1" applyAlignment="1">
      <alignment vertical="center" wrapText="1"/>
    </xf>
    <xf numFmtId="0" fontId="18" fillId="17" borderId="3" xfId="0" applyFont="1" applyFill="1" applyBorder="1" applyAlignment="1">
      <alignment horizontal="center" vertical="center"/>
    </xf>
    <xf numFmtId="0" fontId="18" fillId="9" borderId="3" xfId="0" applyFont="1" applyFill="1" applyBorder="1" applyAlignment="1">
      <alignment horizontal="center" vertical="center"/>
    </xf>
    <xf numFmtId="0" fontId="21" fillId="9" borderId="3" xfId="0" applyFont="1" applyFill="1" applyBorder="1" applyAlignment="1">
      <alignment horizontal="center" vertical="center" wrapText="1"/>
    </xf>
    <xf numFmtId="0" fontId="6" fillId="11" borderId="3" xfId="0" applyFont="1" applyFill="1" applyBorder="1" applyAlignment="1">
      <alignment vertical="center" wrapText="1"/>
    </xf>
    <xf numFmtId="0" fontId="29" fillId="0" borderId="0" xfId="0" applyFont="1" applyAlignment="1">
      <alignment horizontal="center" vertical="center"/>
    </xf>
    <xf numFmtId="0" fontId="2" fillId="11" borderId="3" xfId="0" applyFont="1" applyFill="1" applyBorder="1" applyAlignment="1">
      <alignment horizontal="center" vertical="center"/>
    </xf>
    <xf numFmtId="0" fontId="2" fillId="11" borderId="3" xfId="0" applyFont="1" applyFill="1" applyBorder="1" applyAlignment="1">
      <alignment horizontal="center" vertical="center" wrapText="1"/>
    </xf>
    <xf numFmtId="0" fontId="0" fillId="0" borderId="0" xfId="0" applyAlignment="1">
      <alignment horizontal="center" vertical="center"/>
    </xf>
    <xf numFmtId="0" fontId="5" fillId="11" borderId="74" xfId="0" applyFont="1" applyFill="1" applyBorder="1" applyAlignment="1" applyProtection="1">
      <alignment horizontal="center" vertical="center" wrapText="1"/>
      <protection hidden="1"/>
    </xf>
    <xf numFmtId="0" fontId="5" fillId="11" borderId="75" xfId="0" applyFont="1" applyFill="1" applyBorder="1" applyAlignment="1" applyProtection="1">
      <alignment horizontal="center" vertical="center" wrapText="1"/>
      <protection hidden="1"/>
    </xf>
    <xf numFmtId="0" fontId="5" fillId="11" borderId="76" xfId="0" applyFont="1" applyFill="1" applyBorder="1" applyAlignment="1" applyProtection="1">
      <alignment horizontal="center" vertical="center" wrapText="1"/>
      <protection hidden="1"/>
    </xf>
    <xf numFmtId="38" fontId="10" fillId="4" borderId="6" xfId="1" applyFont="1" applyFill="1" applyBorder="1" applyAlignment="1" applyProtection="1">
      <alignment horizontal="left" vertical="center" wrapText="1"/>
      <protection locked="0" hidden="1"/>
    </xf>
    <xf numFmtId="0" fontId="0" fillId="4" borderId="5" xfId="0" applyFill="1" applyBorder="1" applyProtection="1">
      <alignment vertical="center"/>
      <protection locked="0" hidden="1"/>
    </xf>
    <xf numFmtId="38" fontId="10" fillId="4" borderId="71" xfId="1" applyFont="1" applyFill="1" applyBorder="1" applyAlignment="1" applyProtection="1">
      <alignment horizontal="left" vertical="center" wrapText="1"/>
      <protection locked="0" hidden="1"/>
    </xf>
    <xf numFmtId="0" fontId="0" fillId="4" borderId="72" xfId="0" applyFill="1" applyBorder="1" applyProtection="1">
      <alignment vertical="center"/>
      <protection locked="0" hidden="1"/>
    </xf>
    <xf numFmtId="38" fontId="10" fillId="2" borderId="15" xfId="1" applyFont="1" applyFill="1" applyBorder="1" applyAlignment="1" applyProtection="1">
      <alignment horizontal="left" vertical="center" wrapText="1"/>
      <protection hidden="1"/>
    </xf>
    <xf numFmtId="0" fontId="0" fillId="2" borderId="15" xfId="0" applyFill="1" applyBorder="1" applyProtection="1">
      <alignment vertical="center"/>
      <protection hidden="1"/>
    </xf>
    <xf numFmtId="38" fontId="9" fillId="11" borderId="11" xfId="1" applyFont="1" applyFill="1" applyBorder="1" applyAlignment="1" applyProtection="1">
      <alignment horizontal="left" vertical="center" wrapText="1"/>
      <protection hidden="1"/>
    </xf>
    <xf numFmtId="0" fontId="2" fillId="11" borderId="59" xfId="0" applyFont="1" applyFill="1" applyBorder="1" applyProtection="1">
      <alignment vertical="center"/>
      <protection hidden="1"/>
    </xf>
    <xf numFmtId="38" fontId="9" fillId="11" borderId="36" xfId="1" applyFont="1" applyFill="1" applyBorder="1" applyAlignment="1" applyProtection="1">
      <alignment horizontal="left" vertical="center" wrapText="1"/>
      <protection hidden="1"/>
    </xf>
    <xf numFmtId="0" fontId="2" fillId="11" borderId="37" xfId="0" applyFont="1" applyFill="1" applyBorder="1" applyProtection="1">
      <alignment vertical="center"/>
      <protection hidden="1"/>
    </xf>
    <xf numFmtId="176" fontId="5" fillId="11" borderId="21" xfId="0" applyNumberFormat="1" applyFont="1" applyFill="1" applyBorder="1" applyAlignment="1" applyProtection="1">
      <alignment horizontal="center" vertical="center"/>
      <protection hidden="1"/>
    </xf>
    <xf numFmtId="176" fontId="5" fillId="11" borderId="29" xfId="0" applyNumberFormat="1" applyFont="1" applyFill="1" applyBorder="1" applyAlignment="1" applyProtection="1">
      <alignment horizontal="center" vertical="center"/>
      <protection hidden="1"/>
    </xf>
    <xf numFmtId="0" fontId="0" fillId="0" borderId="5" xfId="0" applyBorder="1" applyProtection="1">
      <alignment vertical="center"/>
      <protection locked="0"/>
    </xf>
    <xf numFmtId="38" fontId="10" fillId="4" borderId="36" xfId="1" applyFont="1" applyFill="1" applyBorder="1" applyAlignment="1" applyProtection="1">
      <alignment horizontal="left" vertical="center" wrapText="1"/>
      <protection locked="0" hidden="1"/>
    </xf>
    <xf numFmtId="0" fontId="0" fillId="0" borderId="37" xfId="0" applyBorder="1" applyProtection="1">
      <alignment vertical="center"/>
      <protection locked="0"/>
    </xf>
    <xf numFmtId="38" fontId="10" fillId="4" borderId="63" xfId="1" applyFont="1" applyFill="1" applyBorder="1" applyAlignment="1" applyProtection="1">
      <alignment horizontal="left" vertical="center" wrapText="1"/>
      <protection locked="0" hidden="1"/>
    </xf>
    <xf numFmtId="0" fontId="0" fillId="0" borderId="64" xfId="0" applyBorder="1" applyProtection="1">
      <alignment vertical="center"/>
      <protection locked="0"/>
    </xf>
    <xf numFmtId="0" fontId="5" fillId="0" borderId="41" xfId="0" applyFont="1" applyBorder="1" applyProtection="1">
      <alignment vertical="center"/>
      <protection hidden="1"/>
    </xf>
    <xf numFmtId="0" fontId="0" fillId="0" borderId="20" xfId="0" applyBorder="1" applyProtection="1">
      <alignment vertical="center"/>
      <protection hidden="1"/>
    </xf>
    <xf numFmtId="0" fontId="0" fillId="0" borderId="16" xfId="0" applyBorder="1" applyProtection="1">
      <alignment vertical="center"/>
      <protection hidden="1"/>
    </xf>
    <xf numFmtId="0" fontId="2" fillId="0" borderId="22" xfId="0" applyFont="1" applyBorder="1" applyAlignment="1" applyProtection="1">
      <alignment horizontal="center" vertical="center" shrinkToFit="1"/>
      <protection hidden="1"/>
    </xf>
    <xf numFmtId="0" fontId="2" fillId="0" borderId="26" xfId="0" applyFont="1" applyBorder="1" applyAlignment="1" applyProtection="1">
      <alignment horizontal="center" vertical="center" shrinkToFit="1"/>
      <protection hidden="1"/>
    </xf>
    <xf numFmtId="0" fontId="6" fillId="6" borderId="20" xfId="0" applyFont="1" applyFill="1" applyBorder="1" applyAlignment="1" applyProtection="1">
      <alignment horizontal="center" vertical="center"/>
      <protection locked="0" hidden="1"/>
    </xf>
    <xf numFmtId="0" fontId="6" fillId="6" borderId="16" xfId="0" applyFont="1" applyFill="1" applyBorder="1" applyAlignment="1" applyProtection="1">
      <alignment horizontal="center" vertical="center"/>
      <protection locked="0" hidden="1"/>
    </xf>
    <xf numFmtId="0" fontId="45" fillId="0" borderId="32" xfId="0" applyFont="1" applyBorder="1" applyAlignment="1" applyProtection="1">
      <alignment horizontal="center" vertical="center" wrapText="1"/>
      <protection hidden="1"/>
    </xf>
    <xf numFmtId="0" fontId="45" fillId="0" borderId="1" xfId="0" applyFont="1" applyBorder="1" applyAlignment="1" applyProtection="1">
      <alignment horizontal="center" vertical="center" wrapText="1"/>
      <protection hidden="1"/>
    </xf>
    <xf numFmtId="0" fontId="9" fillId="0" borderId="23"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0" fontId="9" fillId="0" borderId="47" xfId="0" applyFont="1" applyBorder="1" applyAlignment="1" applyProtection="1">
      <alignment horizontal="center" vertical="center" wrapText="1"/>
      <protection hidden="1"/>
    </xf>
    <xf numFmtId="0" fontId="9" fillId="0" borderId="3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0" fillId="0" borderId="40" xfId="0" applyBorder="1" applyProtection="1">
      <alignment vertical="center"/>
      <protection hidden="1"/>
    </xf>
    <xf numFmtId="0" fontId="5" fillId="14" borderId="41" xfId="0" applyFont="1" applyFill="1" applyBorder="1" applyProtection="1">
      <alignment vertical="center"/>
      <protection hidden="1"/>
    </xf>
    <xf numFmtId="0" fontId="5" fillId="14" borderId="20" xfId="0" applyFont="1" applyFill="1" applyBorder="1" applyProtection="1">
      <alignment vertical="center"/>
      <protection hidden="1"/>
    </xf>
    <xf numFmtId="0" fontId="5" fillId="14" borderId="16" xfId="0" applyFont="1" applyFill="1" applyBorder="1" applyProtection="1">
      <alignment vertical="center"/>
      <protection hidden="1"/>
    </xf>
    <xf numFmtId="0" fontId="45" fillId="0" borderId="39" xfId="0" applyFont="1" applyBorder="1" applyAlignment="1" applyProtection="1">
      <alignment horizontal="center" vertical="center" wrapText="1"/>
      <protection hidden="1"/>
    </xf>
    <xf numFmtId="0" fontId="45" fillId="0" borderId="19" xfId="0" applyFont="1" applyBorder="1" applyAlignment="1" applyProtection="1">
      <alignment horizontal="center" vertical="center" wrapText="1"/>
      <protection hidden="1"/>
    </xf>
    <xf numFmtId="0" fontId="21" fillId="0" borderId="40" xfId="0" applyFont="1" applyBorder="1" applyProtection="1">
      <alignment vertical="center"/>
      <protection hidden="1"/>
    </xf>
    <xf numFmtId="0" fontId="53" fillId="11" borderId="55" xfId="0" applyFont="1" applyFill="1" applyBorder="1" applyAlignment="1" applyProtection="1">
      <alignment horizontal="center" vertical="center"/>
      <protection hidden="1"/>
    </xf>
    <xf numFmtId="0" fontId="53" fillId="11" borderId="56" xfId="0" applyFont="1" applyFill="1" applyBorder="1" applyAlignment="1" applyProtection="1">
      <alignment horizontal="center" vertical="center"/>
      <protection hidden="1"/>
    </xf>
    <xf numFmtId="38" fontId="11" fillId="3" borderId="0" xfId="1" applyFont="1" applyFill="1" applyBorder="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49" fillId="11" borderId="48" xfId="0" applyFont="1" applyFill="1" applyBorder="1" applyAlignment="1" applyProtection="1">
      <alignment vertical="center" wrapText="1"/>
      <protection hidden="1"/>
    </xf>
    <xf numFmtId="0" fontId="49" fillId="11" borderId="49" xfId="0" applyFont="1" applyFill="1" applyBorder="1" applyAlignment="1" applyProtection="1">
      <alignment vertical="center" wrapText="1"/>
      <protection hidden="1"/>
    </xf>
    <xf numFmtId="0" fontId="49" fillId="11" borderId="50" xfId="0" applyFont="1" applyFill="1" applyBorder="1" applyAlignment="1" applyProtection="1">
      <alignment vertical="center" wrapText="1"/>
      <protection hidden="1"/>
    </xf>
    <xf numFmtId="0" fontId="49" fillId="11" borderId="51" xfId="0" applyFont="1" applyFill="1" applyBorder="1" applyAlignment="1" applyProtection="1">
      <alignment vertical="center" wrapText="1"/>
      <protection hidden="1"/>
    </xf>
    <xf numFmtId="0" fontId="49" fillId="11" borderId="52" xfId="0" applyFont="1" applyFill="1" applyBorder="1" applyAlignment="1" applyProtection="1">
      <alignment vertical="center" wrapText="1"/>
      <protection hidden="1"/>
    </xf>
    <xf numFmtId="0" fontId="49" fillId="11" borderId="53" xfId="0" applyFont="1" applyFill="1" applyBorder="1" applyAlignment="1" applyProtection="1">
      <alignment vertical="center" wrapText="1"/>
      <protection hidden="1"/>
    </xf>
    <xf numFmtId="0" fontId="49" fillId="11" borderId="54" xfId="0" applyFont="1" applyFill="1" applyBorder="1" applyAlignment="1" applyProtection="1">
      <alignment vertical="center" wrapText="1"/>
      <protection hidden="1"/>
    </xf>
    <xf numFmtId="38" fontId="10" fillId="4" borderId="44" xfId="1" applyFont="1" applyFill="1" applyBorder="1" applyAlignment="1" applyProtection="1">
      <alignment horizontal="left" vertical="center" wrapText="1"/>
      <protection locked="0" hidden="1"/>
    </xf>
    <xf numFmtId="0" fontId="0" fillId="4" borderId="45" xfId="0" applyFill="1" applyBorder="1" applyProtection="1">
      <alignment vertical="center"/>
      <protection locked="0" hidden="1"/>
    </xf>
    <xf numFmtId="38" fontId="10" fillId="4" borderId="36" xfId="1" applyFont="1" applyFill="1" applyBorder="1" applyAlignment="1" applyProtection="1">
      <alignment horizontal="left" vertical="center" wrapText="1"/>
      <protection hidden="1"/>
    </xf>
    <xf numFmtId="0" fontId="0" fillId="0" borderId="37" xfId="0" applyBorder="1" applyProtection="1">
      <alignment vertical="center"/>
      <protection hidden="1"/>
    </xf>
    <xf numFmtId="0" fontId="5" fillId="11" borderId="0" xfId="0" applyFont="1" applyFill="1" applyAlignment="1" applyProtection="1">
      <alignment horizontal="center" vertical="center" wrapText="1"/>
      <protection hidden="1"/>
    </xf>
    <xf numFmtId="38" fontId="10" fillId="4" borderId="63" xfId="1" applyFont="1" applyFill="1" applyBorder="1" applyAlignment="1" applyProtection="1">
      <alignment horizontal="left" vertical="center" wrapText="1"/>
      <protection hidden="1"/>
    </xf>
    <xf numFmtId="0" fontId="0" fillId="0" borderId="64" xfId="0" applyBorder="1" applyProtection="1">
      <alignment vertical="center"/>
      <protection hidden="1"/>
    </xf>
    <xf numFmtId="38" fontId="10" fillId="4" borderId="6" xfId="1" applyFont="1" applyFill="1" applyBorder="1" applyAlignment="1" applyProtection="1">
      <alignment horizontal="left" vertical="center" wrapText="1"/>
      <protection hidden="1"/>
    </xf>
    <xf numFmtId="0" fontId="0" fillId="0" borderId="5" xfId="0" applyBorder="1" applyProtection="1">
      <alignment vertical="center"/>
      <protection hidden="1"/>
    </xf>
    <xf numFmtId="0" fontId="0" fillId="4" borderId="5" xfId="0" applyFill="1" applyBorder="1" applyProtection="1">
      <alignment vertical="center"/>
      <protection hidden="1"/>
    </xf>
    <xf numFmtId="38" fontId="10" fillId="4" borderId="71" xfId="1" applyFont="1" applyFill="1" applyBorder="1" applyAlignment="1" applyProtection="1">
      <alignment horizontal="left" vertical="center" wrapText="1"/>
      <protection hidden="1"/>
    </xf>
    <xf numFmtId="0" fontId="0" fillId="4" borderId="72" xfId="0" applyFill="1" applyBorder="1" applyProtection="1">
      <alignment vertical="center"/>
      <protection hidden="1"/>
    </xf>
    <xf numFmtId="38" fontId="10" fillId="4" borderId="44" xfId="1" applyFont="1" applyFill="1" applyBorder="1" applyAlignment="1" applyProtection="1">
      <alignment horizontal="left" vertical="center" wrapText="1"/>
      <protection hidden="1"/>
    </xf>
    <xf numFmtId="0" fontId="0" fillId="4" borderId="45" xfId="0" applyFill="1" applyBorder="1" applyProtection="1">
      <alignment vertical="center"/>
      <protection hidden="1"/>
    </xf>
    <xf numFmtId="0" fontId="6" fillId="6" borderId="20" xfId="0" applyFont="1" applyFill="1" applyBorder="1" applyAlignment="1" applyProtection="1">
      <alignment horizontal="center" vertical="center"/>
      <protection hidden="1"/>
    </xf>
    <xf numFmtId="0" fontId="6" fillId="6" borderId="16" xfId="0" applyFont="1" applyFill="1" applyBorder="1" applyAlignment="1" applyProtection="1">
      <alignment horizontal="center" vertical="center"/>
      <protection hidden="1"/>
    </xf>
    <xf numFmtId="38" fontId="11" fillId="15" borderId="0" xfId="1" applyFont="1" applyFill="1" applyBorder="1" applyAlignment="1" applyProtection="1">
      <alignment horizontal="center" vertical="center"/>
      <protection hidden="1"/>
    </xf>
    <xf numFmtId="38" fontId="11" fillId="16" borderId="0" xfId="1" applyFont="1" applyFill="1" applyBorder="1" applyAlignment="1" applyProtection="1">
      <alignment horizontal="center" vertical="center"/>
      <protection hidden="1"/>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5" xfId="0" applyFont="1" applyBorder="1" applyAlignment="1">
      <alignment horizontal="center" vertical="center"/>
    </xf>
    <xf numFmtId="0" fontId="15" fillId="0" borderId="3" xfId="2" applyBorder="1" applyAlignment="1">
      <alignment horizontal="center" vertical="center"/>
    </xf>
    <xf numFmtId="178" fontId="15" fillId="0" borderId="3" xfId="2" applyNumberFormat="1" applyBorder="1" applyAlignment="1">
      <alignment horizontal="center" vertical="center"/>
    </xf>
    <xf numFmtId="0" fontId="15" fillId="0" borderId="3" xfId="2" applyBorder="1">
      <alignment vertical="center"/>
    </xf>
    <xf numFmtId="0" fontId="15" fillId="0" borderId="3" xfId="2" applyBorder="1" applyAlignment="1">
      <alignment vertical="center" wrapText="1"/>
    </xf>
  </cellXfs>
  <cellStyles count="3">
    <cellStyle name="桁区切り" xfId="1" builtinId="6"/>
    <cellStyle name="標準" xfId="0" builtinId="0"/>
    <cellStyle name="標準 2 2" xfId="2" xr:uid="{769BA6AA-7F1B-40B5-BD5B-5E8623761BBD}"/>
  </cellStyles>
  <dxfs count="54">
    <dxf>
      <fill>
        <patternFill>
          <bgColor rgb="FFFF0000"/>
        </patternFill>
      </fill>
    </dxf>
    <dxf>
      <fill>
        <patternFill>
          <bgColor rgb="FFFF0000"/>
        </patternFill>
      </fill>
    </dxf>
    <dxf>
      <fill>
        <patternFill>
          <fgColor rgb="FFFFBDBD"/>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ont>
        <color auto="1"/>
      </font>
      <fill>
        <patternFill>
          <bgColor rgb="FF4D4D4D"/>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fgColor rgb="FFFFBDBD"/>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ont>
        <color auto="1"/>
      </font>
      <fill>
        <patternFill>
          <bgColor rgb="FF4D4D4D"/>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fgColor rgb="FFFFBDBD"/>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ont>
        <color auto="1"/>
      </font>
      <fill>
        <patternFill>
          <bgColor rgb="FF4D4D4D"/>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fgColor rgb="FFFFBDBD"/>
          <bgColor rgb="FFFF0000"/>
        </patternFill>
      </fill>
    </dxf>
    <dxf>
      <fill>
        <patternFill>
          <bgColor rgb="FFFF0000"/>
        </patternFill>
      </fill>
    </dxf>
    <dxf>
      <fill>
        <patternFill>
          <bgColor rgb="FF4D4D4D"/>
        </patternFill>
      </fill>
    </dxf>
    <dxf>
      <fill>
        <patternFill>
          <bgColor rgb="FFFF0000"/>
        </patternFill>
      </fill>
    </dxf>
    <dxf>
      <fill>
        <patternFill>
          <bgColor rgb="FFFF0000"/>
        </patternFill>
      </fill>
    </dxf>
    <dxf>
      <fill>
        <patternFill>
          <bgColor rgb="FF4D4D4D"/>
        </patternFill>
      </fill>
    </dxf>
    <dxf>
      <font>
        <color auto="1"/>
      </font>
      <fill>
        <patternFill>
          <bgColor rgb="FF4D4D4D"/>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4D4D4D"/>
        </patternFill>
      </fill>
    </dxf>
    <dxf>
      <fill>
        <patternFill>
          <bgColor rgb="FF4D4D4D"/>
        </patternFill>
      </fill>
    </dxf>
  </dxfs>
  <tableStyles count="0" defaultTableStyle="TableStyleMedium2" defaultPivotStyle="PivotStyleLight16"/>
  <colors>
    <mruColors>
      <color rgb="FFFCE4D6"/>
      <color rgb="FFFFBDBD"/>
      <color rgb="FFFF0000"/>
      <color rgb="FFCCFFCC"/>
      <color rgb="FF4D4D4D"/>
      <color rgb="FFFFC7C7"/>
      <color rgb="FFFF7777"/>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xdr:col>
      <xdr:colOff>435429</xdr:colOff>
      <xdr:row>3</xdr:row>
      <xdr:rowOff>326571</xdr:rowOff>
    </xdr:from>
    <xdr:to>
      <xdr:col>8</xdr:col>
      <xdr:colOff>97972</xdr:colOff>
      <xdr:row>6</xdr:row>
      <xdr:rowOff>33562</xdr:rowOff>
    </xdr:to>
    <xdr:sp macro="" textlink="">
      <xdr:nvSpPr>
        <xdr:cNvPr id="2" name="正方形/長方形 1">
          <a:extLst>
            <a:ext uri="{FF2B5EF4-FFF2-40B4-BE49-F238E27FC236}">
              <a16:creationId xmlns:a16="http://schemas.microsoft.com/office/drawing/2014/main" id="{65E591E8-6007-420D-9AA0-515889C6FC53}"/>
            </a:ext>
          </a:extLst>
        </xdr:cNvPr>
        <xdr:cNvSpPr/>
      </xdr:nvSpPr>
      <xdr:spPr>
        <a:xfrm>
          <a:off x="705939" y="1294311"/>
          <a:ext cx="14602823" cy="86777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8</xdr:col>
      <xdr:colOff>2033179</xdr:colOff>
      <xdr:row>0</xdr:row>
      <xdr:rowOff>243840</xdr:rowOff>
    </xdr:from>
    <xdr:ext cx="5419181" cy="543468"/>
    <xdr:sp macro="" textlink="">
      <xdr:nvSpPr>
        <xdr:cNvPr id="3" name="吹き出し: 角を丸めた四角形 2">
          <a:extLst>
            <a:ext uri="{FF2B5EF4-FFF2-40B4-BE49-F238E27FC236}">
              <a16:creationId xmlns:a16="http://schemas.microsoft.com/office/drawing/2014/main" id="{77CF24F3-2457-4BBE-841C-78DE3DD0C9D9}"/>
            </a:ext>
          </a:extLst>
        </xdr:cNvPr>
        <xdr:cNvSpPr/>
      </xdr:nvSpPr>
      <xdr:spPr>
        <a:xfrm>
          <a:off x="17303659" y="243840"/>
          <a:ext cx="5419181" cy="543468"/>
        </a:xfrm>
        <a:prstGeom prst="wedgeRoundRectCallout">
          <a:avLst>
            <a:gd name="adj1" fmla="val -84865"/>
            <a:gd name="adj2" fmla="val 18573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該当の業態を</a:t>
          </a:r>
          <a:r>
            <a:rPr kumimoji="1" lang="en-US" altLang="ja-JP" sz="2000" b="1" kern="1200">
              <a:solidFill>
                <a:schemeClr val="tx1"/>
              </a:solidFill>
            </a:rPr>
            <a:t>1</a:t>
          </a:r>
          <a:r>
            <a:rPr kumimoji="1" lang="ja-JP" altLang="en-US" sz="2000" b="1" kern="1200">
              <a:solidFill>
                <a:schemeClr val="tx1"/>
              </a:solidFill>
            </a:rPr>
            <a:t>つのみ選択してください。</a:t>
          </a:r>
        </a:p>
      </xdr:txBody>
    </xdr:sp>
    <xdr:clientData/>
  </xdr:oneCellAnchor>
  <xdr:twoCellAnchor>
    <xdr:from>
      <xdr:col>1</xdr:col>
      <xdr:colOff>439240</xdr:colOff>
      <xdr:row>6</xdr:row>
      <xdr:rowOff>94522</xdr:rowOff>
    </xdr:from>
    <xdr:to>
      <xdr:col>6</xdr:col>
      <xdr:colOff>79376</xdr:colOff>
      <xdr:row>7</xdr:row>
      <xdr:rowOff>45448</xdr:rowOff>
    </xdr:to>
    <xdr:sp macro="" textlink="">
      <xdr:nvSpPr>
        <xdr:cNvPr id="4" name="正方形/長方形 3">
          <a:extLst>
            <a:ext uri="{FF2B5EF4-FFF2-40B4-BE49-F238E27FC236}">
              <a16:creationId xmlns:a16="http://schemas.microsoft.com/office/drawing/2014/main" id="{3580BA09-177F-4E5B-A6E1-A4D614FD0BD9}"/>
            </a:ext>
          </a:extLst>
        </xdr:cNvPr>
        <xdr:cNvSpPr/>
      </xdr:nvSpPr>
      <xdr:spPr>
        <a:xfrm>
          <a:off x="714830" y="2219232"/>
          <a:ext cx="9899196" cy="39669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181338</xdr:colOff>
      <xdr:row>2</xdr:row>
      <xdr:rowOff>238940</xdr:rowOff>
    </xdr:from>
    <xdr:ext cx="10181862" cy="4058740"/>
    <xdr:sp macro="" textlink="">
      <xdr:nvSpPr>
        <xdr:cNvPr id="5" name="吹き出し: 角を丸めた四角形 4">
          <a:extLst>
            <a:ext uri="{FF2B5EF4-FFF2-40B4-BE49-F238E27FC236}">
              <a16:creationId xmlns:a16="http://schemas.microsoft.com/office/drawing/2014/main" id="{B65BC70B-4D8B-4156-A83C-D2383747EA6E}"/>
            </a:ext>
          </a:extLst>
        </xdr:cNvPr>
        <xdr:cNvSpPr/>
      </xdr:nvSpPr>
      <xdr:spPr>
        <a:xfrm>
          <a:off x="20145738" y="909500"/>
          <a:ext cx="10181862" cy="4058740"/>
        </a:xfrm>
        <a:prstGeom prst="wedgeRoundRectCallout">
          <a:avLst>
            <a:gd name="adj1" fmla="val -142497"/>
            <a:gd name="adj2" fmla="val -1217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1600" b="1" kern="1200">
              <a:solidFill>
                <a:schemeClr val="tx1"/>
              </a:solidFill>
            </a:rPr>
            <a:t>対象の経費項目を選択してください。</a:t>
          </a:r>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2000" b="1" kern="1200">
            <a:solidFill>
              <a:srgbClr val="FF0000"/>
            </a:solidFill>
          </a:endParaRPr>
        </a:p>
        <a:p>
          <a:pPr algn="l"/>
          <a:endParaRPr kumimoji="1" lang="en-US" altLang="ja-JP" sz="2000" b="1" kern="1200">
            <a:solidFill>
              <a:srgbClr val="FF0000"/>
            </a:solidFill>
          </a:endParaRPr>
        </a:p>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】1</a:t>
          </a:r>
          <a:r>
            <a:rPr kumimoji="1" lang="ja-JP" altLang="en-US" sz="2400" b="1" kern="1200">
              <a:solidFill>
                <a:srgbClr val="FF0000"/>
              </a:solidFill>
            </a:rPr>
            <a:t>つのシートで複数の経費項目を選択することが出来ません。</a:t>
          </a:r>
          <a:endParaRPr kumimoji="1" lang="en-US" altLang="ja-JP" sz="2400" b="1" kern="1200">
            <a:solidFill>
              <a:srgbClr val="FF0000"/>
            </a:solidFill>
          </a:endParaRPr>
        </a:p>
        <a:p>
          <a:pPr algn="l"/>
          <a:r>
            <a:rPr kumimoji="1" lang="ja-JP" altLang="en-US" sz="2400" b="1" kern="1200">
              <a:solidFill>
                <a:schemeClr val="tx2">
                  <a:lumMod val="50000"/>
                </a:schemeClr>
              </a:solidFill>
            </a:rPr>
            <a:t>  複数の経費項目を申請する場合、予備シートにて申請してください。</a:t>
          </a:r>
          <a:endParaRPr kumimoji="1" lang="en-US" altLang="ja-JP" sz="2400" b="1" kern="1200">
            <a:solidFill>
              <a:schemeClr val="tx2">
                <a:lumMod val="50000"/>
              </a:schemeClr>
            </a:solidFill>
          </a:endParaRPr>
        </a:p>
        <a:p>
          <a:pPr algn="l"/>
          <a:r>
            <a:rPr kumimoji="1" lang="en-US" altLang="ja-JP" sz="2400" b="1" baseline="0">
              <a:solidFill>
                <a:schemeClr val="tx2">
                  <a:lumMod val="50000"/>
                </a:schemeClr>
              </a:solidFill>
              <a:effectLst/>
              <a:latin typeface="+mn-lt"/>
              <a:ea typeface="+mn-ea"/>
              <a:cs typeface="+mn-cs"/>
            </a:rPr>
            <a:t>  1</a:t>
          </a:r>
          <a:r>
            <a:rPr kumimoji="1" lang="ja-JP" altLang="ja-JP" sz="2400" b="1" baseline="0">
              <a:solidFill>
                <a:schemeClr val="tx2">
                  <a:lumMod val="50000"/>
                </a:schemeClr>
              </a:solidFill>
              <a:effectLst/>
              <a:latin typeface="+mn-lt"/>
              <a:ea typeface="+mn-ea"/>
              <a:cs typeface="+mn-cs"/>
            </a:rPr>
            <a:t>ファイルで最大３つの経費項目申請が可能です。</a:t>
          </a:r>
          <a:endParaRPr kumimoji="1" lang="ja-JP" altLang="en-US" sz="2400" b="1" kern="1200" baseline="0">
            <a:solidFill>
              <a:schemeClr val="tx2">
                <a:lumMod val="50000"/>
              </a:schemeClr>
            </a:solidFill>
          </a:endParaRPr>
        </a:p>
      </xdr:txBody>
    </xdr:sp>
    <xdr:clientData/>
  </xdr:oneCellAnchor>
  <xdr:oneCellAnchor>
    <xdr:from>
      <xdr:col>10</xdr:col>
      <xdr:colOff>611504</xdr:colOff>
      <xdr:row>14</xdr:row>
      <xdr:rowOff>154364</xdr:rowOff>
    </xdr:from>
    <xdr:ext cx="10681336" cy="4798636"/>
    <xdr:sp macro="" textlink="">
      <xdr:nvSpPr>
        <xdr:cNvPr id="6" name="吹き出し: 角を丸めた四角形 5">
          <a:extLst>
            <a:ext uri="{FF2B5EF4-FFF2-40B4-BE49-F238E27FC236}">
              <a16:creationId xmlns:a16="http://schemas.microsoft.com/office/drawing/2014/main" id="{E65DB3A6-2A7E-4217-8424-761E23610950}"/>
            </a:ext>
          </a:extLst>
        </xdr:cNvPr>
        <xdr:cNvSpPr/>
      </xdr:nvSpPr>
      <xdr:spPr>
        <a:xfrm>
          <a:off x="20575904" y="7606724"/>
          <a:ext cx="10681336" cy="4798636"/>
        </a:xfrm>
        <a:prstGeom prst="wedgeRoundRectCallout">
          <a:avLst>
            <a:gd name="adj1" fmla="val -186051"/>
            <a:gd name="adj2" fmla="val -80704"/>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400" b="1" kern="1200">
              <a:solidFill>
                <a:schemeClr val="tx1"/>
              </a:solidFill>
            </a:rPr>
            <a:t>７行目で選択した対象となる機器のコード番号のみ選択可能です。</a:t>
          </a:r>
        </a:p>
        <a:p>
          <a:pPr algn="l"/>
          <a:r>
            <a:rPr kumimoji="1" lang="ja-JP" altLang="en-US" sz="2400" b="1" kern="1200">
              <a:solidFill>
                <a:schemeClr val="tx1"/>
              </a:solidFill>
            </a:rPr>
            <a:t>補助対象機器一覧に記載の機器コード「</a:t>
          </a:r>
          <a:r>
            <a:rPr kumimoji="1" lang="en-US" altLang="ja-JP" sz="2400" b="1" kern="1200">
              <a:solidFill>
                <a:schemeClr val="tx1"/>
              </a:solidFill>
            </a:rPr>
            <a:t>K+4</a:t>
          </a:r>
          <a:r>
            <a:rPr kumimoji="1" lang="ja-JP" altLang="en-US" sz="2400" b="1" kern="1200">
              <a:solidFill>
                <a:schemeClr val="tx1"/>
              </a:solidFill>
            </a:rPr>
            <a:t>桁の数字」を選択ください。</a:t>
          </a:r>
          <a:endParaRPr kumimoji="1" lang="en-US" altLang="ja-JP" sz="24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twoCellAnchor>
    <xdr:from>
      <xdr:col>2</xdr:col>
      <xdr:colOff>2621552</xdr:colOff>
      <xdr:row>11</xdr:row>
      <xdr:rowOff>730250</xdr:rowOff>
    </xdr:from>
    <xdr:to>
      <xdr:col>4</xdr:col>
      <xdr:colOff>110490</xdr:colOff>
      <xdr:row>13</xdr:row>
      <xdr:rowOff>58240</xdr:rowOff>
    </xdr:to>
    <xdr:sp macro="" textlink="">
      <xdr:nvSpPr>
        <xdr:cNvPr id="7" name="正方形/長方形 6">
          <a:extLst>
            <a:ext uri="{FF2B5EF4-FFF2-40B4-BE49-F238E27FC236}">
              <a16:creationId xmlns:a16="http://schemas.microsoft.com/office/drawing/2014/main" id="{DCA45390-8883-49F2-88F6-A4EE02961D27}"/>
            </a:ext>
          </a:extLst>
        </xdr:cNvPr>
        <xdr:cNvSpPr/>
      </xdr:nvSpPr>
      <xdr:spPr>
        <a:xfrm>
          <a:off x="3429272" y="5434330"/>
          <a:ext cx="2542268" cy="109710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2193199</xdr:colOff>
      <xdr:row>11</xdr:row>
      <xdr:rowOff>762000</xdr:rowOff>
    </xdr:from>
    <xdr:to>
      <xdr:col>10</xdr:col>
      <xdr:colOff>92529</xdr:colOff>
      <xdr:row>13</xdr:row>
      <xdr:rowOff>79376</xdr:rowOff>
    </xdr:to>
    <xdr:sp macro="" textlink="">
      <xdr:nvSpPr>
        <xdr:cNvPr id="9" name="正方形/長方形 8">
          <a:extLst>
            <a:ext uri="{FF2B5EF4-FFF2-40B4-BE49-F238E27FC236}">
              <a16:creationId xmlns:a16="http://schemas.microsoft.com/office/drawing/2014/main" id="{ABA3EC29-CB0A-475A-AB0F-CC988EC05A0E}"/>
            </a:ext>
          </a:extLst>
        </xdr:cNvPr>
        <xdr:cNvSpPr/>
      </xdr:nvSpPr>
      <xdr:spPr>
        <a:xfrm>
          <a:off x="15067189" y="5467350"/>
          <a:ext cx="4904650" cy="108267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246562</xdr:colOff>
      <xdr:row>23</xdr:row>
      <xdr:rowOff>2492375</xdr:rowOff>
    </xdr:from>
    <xdr:to>
      <xdr:col>2</xdr:col>
      <xdr:colOff>1973399</xdr:colOff>
      <xdr:row>25</xdr:row>
      <xdr:rowOff>60234</xdr:rowOff>
    </xdr:to>
    <xdr:sp macro="" textlink="">
      <xdr:nvSpPr>
        <xdr:cNvPr id="10" name="正方形/長方形 9">
          <a:extLst>
            <a:ext uri="{FF2B5EF4-FFF2-40B4-BE49-F238E27FC236}">
              <a16:creationId xmlns:a16="http://schemas.microsoft.com/office/drawing/2014/main" id="{A1E3F782-8A58-4E77-98DC-641416F54502}"/>
            </a:ext>
          </a:extLst>
        </xdr:cNvPr>
        <xdr:cNvSpPr/>
      </xdr:nvSpPr>
      <xdr:spPr>
        <a:xfrm>
          <a:off x="244022" y="17571085"/>
          <a:ext cx="2537097" cy="44313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2</xdr:col>
      <xdr:colOff>932634</xdr:colOff>
      <xdr:row>23</xdr:row>
      <xdr:rowOff>396240</xdr:rowOff>
    </xdr:from>
    <xdr:ext cx="8409486" cy="1158240"/>
    <xdr:sp macro="" textlink="">
      <xdr:nvSpPr>
        <xdr:cNvPr id="11" name="吹き出し: 角を丸めた四角形 10">
          <a:extLst>
            <a:ext uri="{FF2B5EF4-FFF2-40B4-BE49-F238E27FC236}">
              <a16:creationId xmlns:a16="http://schemas.microsoft.com/office/drawing/2014/main" id="{2A8BCE70-A3EE-470B-9703-00A0F1886C54}"/>
            </a:ext>
          </a:extLst>
        </xdr:cNvPr>
        <xdr:cNvSpPr/>
      </xdr:nvSpPr>
      <xdr:spPr>
        <a:xfrm>
          <a:off x="1740354" y="16215360"/>
          <a:ext cx="8409486" cy="1158240"/>
        </a:xfrm>
        <a:prstGeom prst="wedgeRoundRectCallout">
          <a:avLst>
            <a:gd name="adj1" fmla="val -37302"/>
            <a:gd name="adj2" fmla="val 92221"/>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1"/>
              </a:solidFill>
            </a:rPr>
            <a:t>2-1</a:t>
          </a:r>
          <a:r>
            <a:rPr kumimoji="1" lang="ja-JP" altLang="en-US" sz="2000" b="1" kern="1200">
              <a:solidFill>
                <a:schemeClr val="tx1"/>
              </a:solidFill>
            </a:rPr>
            <a:t>．補助対象経費（車載器</a:t>
          </a:r>
          <a:r>
            <a:rPr kumimoji="1" lang="en-US" altLang="ja-JP" sz="2000" b="1" kern="1200">
              <a:solidFill>
                <a:schemeClr val="tx1"/>
              </a:solidFill>
            </a:rPr>
            <a:t>or</a:t>
          </a:r>
          <a:r>
            <a:rPr kumimoji="1" lang="ja-JP" altLang="en-US" sz="2000" b="1" kern="1200">
              <a:solidFill>
                <a:schemeClr val="tx1"/>
              </a:solidFill>
            </a:rPr>
            <a:t>事務所機器）で選択していない、</a:t>
          </a:r>
          <a:endParaRPr kumimoji="1" lang="en-US" altLang="ja-JP" sz="2000" b="1" kern="1200">
            <a:solidFill>
              <a:schemeClr val="tx1"/>
            </a:solidFill>
          </a:endParaRPr>
        </a:p>
        <a:p>
          <a:pPr algn="l"/>
          <a:r>
            <a:rPr kumimoji="1" lang="ja-JP" altLang="en-US" sz="2000" b="1" kern="1200">
              <a:solidFill>
                <a:schemeClr val="tx1"/>
              </a:solidFill>
            </a:rPr>
            <a:t>補助対象機器一覧には記載のない関連費用を入力する項目になります。</a:t>
          </a:r>
        </a:p>
      </xdr:txBody>
    </xdr:sp>
    <xdr:clientData/>
  </xdr:oneCellAnchor>
  <xdr:twoCellAnchor>
    <xdr:from>
      <xdr:col>1</xdr:col>
      <xdr:colOff>413656</xdr:colOff>
      <xdr:row>26</xdr:row>
      <xdr:rowOff>297362</xdr:rowOff>
    </xdr:from>
    <xdr:to>
      <xdr:col>6</xdr:col>
      <xdr:colOff>121920</xdr:colOff>
      <xdr:row>28</xdr:row>
      <xdr:rowOff>60960</xdr:rowOff>
    </xdr:to>
    <xdr:sp macro="" textlink="">
      <xdr:nvSpPr>
        <xdr:cNvPr id="12" name="正方形/長方形 11">
          <a:extLst>
            <a:ext uri="{FF2B5EF4-FFF2-40B4-BE49-F238E27FC236}">
              <a16:creationId xmlns:a16="http://schemas.microsoft.com/office/drawing/2014/main" id="{A0901D46-7A7A-4B37-AB20-4B5F85F1031D}"/>
            </a:ext>
          </a:extLst>
        </xdr:cNvPr>
        <xdr:cNvSpPr/>
      </xdr:nvSpPr>
      <xdr:spPr>
        <a:xfrm>
          <a:off x="687976" y="18631082"/>
          <a:ext cx="9967324" cy="526868"/>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2025468</xdr:colOff>
      <xdr:row>23</xdr:row>
      <xdr:rowOff>101780</xdr:rowOff>
    </xdr:from>
    <xdr:ext cx="9221652" cy="1925139"/>
    <xdr:sp macro="" textlink="">
      <xdr:nvSpPr>
        <xdr:cNvPr id="13" name="吹き出し: 角を丸めた四角形 12">
          <a:extLst>
            <a:ext uri="{FF2B5EF4-FFF2-40B4-BE49-F238E27FC236}">
              <a16:creationId xmlns:a16="http://schemas.microsoft.com/office/drawing/2014/main" id="{C87E4FA8-A150-4101-868E-8C6370D5B271}"/>
            </a:ext>
          </a:extLst>
        </xdr:cNvPr>
        <xdr:cNvSpPr/>
      </xdr:nvSpPr>
      <xdr:spPr>
        <a:xfrm>
          <a:off x="10255068" y="15920900"/>
          <a:ext cx="9221652" cy="1925139"/>
        </a:xfrm>
        <a:prstGeom prst="wedgeRoundRectCallout">
          <a:avLst>
            <a:gd name="adj1" fmla="val -65872"/>
            <a:gd name="adj2" fmla="val 94653"/>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1"/>
              </a:solidFill>
            </a:rPr>
            <a:t>2-1</a:t>
          </a:r>
          <a:r>
            <a:rPr kumimoji="1" lang="ja-JP" altLang="en-US" sz="2000" b="1" kern="1200">
              <a:solidFill>
                <a:schemeClr val="tx1"/>
              </a:solidFill>
            </a:rPr>
            <a:t>．補助対象経費（車載器</a:t>
          </a:r>
          <a:r>
            <a:rPr kumimoji="1" lang="en-US" altLang="ja-JP" sz="2000" b="1" kern="1200">
              <a:solidFill>
                <a:schemeClr val="tx1"/>
              </a:solidFill>
            </a:rPr>
            <a:t>or</a:t>
          </a:r>
          <a:r>
            <a:rPr kumimoji="1" lang="ja-JP" altLang="en-US" sz="2000" b="1" kern="1200">
              <a:solidFill>
                <a:schemeClr val="tx1"/>
              </a:solidFill>
            </a:rPr>
            <a:t>事務所機器）で選択していない機器コードを選択すると、当該セルが赤く表示され、下記エラーメッセージが表示されます。正しい機器コードを選択してください。</a:t>
          </a:r>
        </a:p>
      </xdr:txBody>
    </xdr:sp>
    <xdr:clientData/>
  </xdr:oneCellAnchor>
  <xdr:twoCellAnchor editAs="oneCell">
    <xdr:from>
      <xdr:col>5</xdr:col>
      <xdr:colOff>2342968</xdr:colOff>
      <xdr:row>23</xdr:row>
      <xdr:rowOff>1581240</xdr:rowOff>
    </xdr:from>
    <xdr:to>
      <xdr:col>7</xdr:col>
      <xdr:colOff>1995840</xdr:colOff>
      <xdr:row>24</xdr:row>
      <xdr:rowOff>73150</xdr:rowOff>
    </xdr:to>
    <xdr:pic>
      <xdr:nvPicPr>
        <xdr:cNvPr id="14" name="図 13">
          <a:extLst>
            <a:ext uri="{FF2B5EF4-FFF2-40B4-BE49-F238E27FC236}">
              <a16:creationId xmlns:a16="http://schemas.microsoft.com/office/drawing/2014/main" id="{49D9F79C-C733-4FFF-98A6-C6B5E30F7BBE}"/>
            </a:ext>
          </a:extLst>
        </xdr:cNvPr>
        <xdr:cNvPicPr>
          <a:picLocks noChangeAspect="1"/>
        </xdr:cNvPicPr>
      </xdr:nvPicPr>
      <xdr:blipFill>
        <a:blip xmlns:r="http://schemas.openxmlformats.org/officeDocument/2006/relationships" r:embed="rId1"/>
        <a:stretch>
          <a:fillRect/>
        </a:stretch>
      </xdr:blipFill>
      <xdr:spPr>
        <a:xfrm>
          <a:off x="10572568" y="17400360"/>
          <a:ext cx="4346792" cy="320710"/>
        </a:xfrm>
        <a:prstGeom prst="rect">
          <a:avLst/>
        </a:prstGeom>
      </xdr:spPr>
    </xdr:pic>
    <xdr:clientData/>
  </xdr:twoCellAnchor>
  <xdr:oneCellAnchor>
    <xdr:from>
      <xdr:col>6</xdr:col>
      <xdr:colOff>1074148</xdr:colOff>
      <xdr:row>25</xdr:row>
      <xdr:rowOff>228600</xdr:rowOff>
    </xdr:from>
    <xdr:ext cx="8161292" cy="1158240"/>
    <xdr:sp macro="" textlink="">
      <xdr:nvSpPr>
        <xdr:cNvPr id="15" name="吹き出し: 角を丸めた四角形 14">
          <a:extLst>
            <a:ext uri="{FF2B5EF4-FFF2-40B4-BE49-F238E27FC236}">
              <a16:creationId xmlns:a16="http://schemas.microsoft.com/office/drawing/2014/main" id="{18144CD5-B008-4503-BE39-C7ADD588FC53}"/>
            </a:ext>
          </a:extLst>
        </xdr:cNvPr>
        <xdr:cNvSpPr/>
      </xdr:nvSpPr>
      <xdr:spPr>
        <a:xfrm>
          <a:off x="11650708" y="18257520"/>
          <a:ext cx="8161292" cy="1158240"/>
        </a:xfrm>
        <a:prstGeom prst="wedgeRoundRectCallout">
          <a:avLst>
            <a:gd name="adj1" fmla="val -90018"/>
            <a:gd name="adj2" fmla="val 228623"/>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1"/>
              </a:solidFill>
            </a:rPr>
            <a:t>2-1</a:t>
          </a:r>
          <a:r>
            <a:rPr kumimoji="1" lang="ja-JP" altLang="en-US" sz="2000" b="1" kern="1200">
              <a:solidFill>
                <a:schemeClr val="tx1"/>
              </a:solidFill>
            </a:rPr>
            <a:t>．補助対象経費（車載器</a:t>
          </a:r>
          <a:r>
            <a:rPr kumimoji="1" lang="en-US" altLang="ja-JP" sz="2000" b="1" kern="1200">
              <a:solidFill>
                <a:schemeClr val="tx1"/>
              </a:solidFill>
            </a:rPr>
            <a:t>or</a:t>
          </a:r>
          <a:r>
            <a:rPr kumimoji="1" lang="ja-JP" altLang="en-US" sz="2000" b="1" kern="1200">
              <a:solidFill>
                <a:schemeClr val="tx1"/>
              </a:solidFill>
            </a:rPr>
            <a:t>事務所機器）で選択した機器コードを選択し、関連して発生した費用内容を選択してください。</a:t>
          </a:r>
        </a:p>
      </xdr:txBody>
    </xdr:sp>
    <xdr:clientData/>
  </xdr:oneCellAnchor>
  <xdr:twoCellAnchor>
    <xdr:from>
      <xdr:col>2</xdr:col>
      <xdr:colOff>2609035</xdr:colOff>
      <xdr:row>30</xdr:row>
      <xdr:rowOff>1615440</xdr:rowOff>
    </xdr:from>
    <xdr:to>
      <xdr:col>5</xdr:col>
      <xdr:colOff>91441</xdr:colOff>
      <xdr:row>32</xdr:row>
      <xdr:rowOff>79375</xdr:rowOff>
    </xdr:to>
    <xdr:sp macro="" textlink="">
      <xdr:nvSpPr>
        <xdr:cNvPr id="16" name="正方形/長方形 15">
          <a:extLst>
            <a:ext uri="{FF2B5EF4-FFF2-40B4-BE49-F238E27FC236}">
              <a16:creationId xmlns:a16="http://schemas.microsoft.com/office/drawing/2014/main" id="{28B77733-F0A2-4869-A482-DE358DC068CC}"/>
            </a:ext>
          </a:extLst>
        </xdr:cNvPr>
        <xdr:cNvSpPr/>
      </xdr:nvSpPr>
      <xdr:spPr>
        <a:xfrm>
          <a:off x="3412945" y="21316950"/>
          <a:ext cx="4873806" cy="52387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2236834</xdr:colOff>
      <xdr:row>30</xdr:row>
      <xdr:rowOff>1600200</xdr:rowOff>
    </xdr:from>
    <xdr:to>
      <xdr:col>10</xdr:col>
      <xdr:colOff>79376</xdr:colOff>
      <xdr:row>32</xdr:row>
      <xdr:rowOff>49530</xdr:rowOff>
    </xdr:to>
    <xdr:sp macro="" textlink="">
      <xdr:nvSpPr>
        <xdr:cNvPr id="17" name="正方形/長方形 16">
          <a:extLst>
            <a:ext uri="{FF2B5EF4-FFF2-40B4-BE49-F238E27FC236}">
              <a16:creationId xmlns:a16="http://schemas.microsoft.com/office/drawing/2014/main" id="{CBA05605-F7DD-4253-A869-EF473496D3C3}"/>
            </a:ext>
          </a:extLst>
        </xdr:cNvPr>
        <xdr:cNvSpPr/>
      </xdr:nvSpPr>
      <xdr:spPr>
        <a:xfrm>
          <a:off x="10435954" y="21304250"/>
          <a:ext cx="9525272" cy="50419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10</xdr:col>
      <xdr:colOff>399053</xdr:colOff>
      <xdr:row>26</xdr:row>
      <xdr:rowOff>191770</xdr:rowOff>
    </xdr:from>
    <xdr:ext cx="7556227" cy="1256030"/>
    <xdr:sp macro="" textlink="">
      <xdr:nvSpPr>
        <xdr:cNvPr id="18" name="吹き出し: 角を丸めた四角形 17">
          <a:extLst>
            <a:ext uri="{FF2B5EF4-FFF2-40B4-BE49-F238E27FC236}">
              <a16:creationId xmlns:a16="http://schemas.microsoft.com/office/drawing/2014/main" id="{BB307B0C-CB66-469C-B057-FC154450B86A}"/>
            </a:ext>
          </a:extLst>
        </xdr:cNvPr>
        <xdr:cNvSpPr/>
      </xdr:nvSpPr>
      <xdr:spPr>
        <a:xfrm>
          <a:off x="20363453" y="18601690"/>
          <a:ext cx="7556227" cy="1256030"/>
        </a:xfrm>
        <a:prstGeom prst="wedgeRoundRectCallout">
          <a:avLst>
            <a:gd name="adj1" fmla="val -76387"/>
            <a:gd name="adj2" fmla="val 173379"/>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請求書、請求明細書、納品書、領収書等に記載の項目名および台数</a:t>
          </a:r>
          <a:r>
            <a:rPr kumimoji="1" lang="en-US" altLang="ja-JP" sz="2000" b="1" kern="1200">
              <a:solidFill>
                <a:schemeClr val="tx1"/>
              </a:solidFill>
            </a:rPr>
            <a:t>/</a:t>
          </a:r>
          <a:r>
            <a:rPr kumimoji="1" lang="ja-JP" altLang="en-US" sz="2000" b="1" kern="1200">
              <a:solidFill>
                <a:schemeClr val="tx1"/>
              </a:solidFill>
            </a:rPr>
            <a:t>個数</a:t>
          </a:r>
          <a:r>
            <a:rPr kumimoji="1" lang="en-US" altLang="ja-JP" sz="2000" b="1" kern="1200">
              <a:solidFill>
                <a:schemeClr val="tx1"/>
              </a:solidFill>
            </a:rPr>
            <a:t>/</a:t>
          </a:r>
          <a:r>
            <a:rPr kumimoji="1" lang="ja-JP" altLang="en-US" sz="2000" b="1" kern="1200">
              <a:solidFill>
                <a:schemeClr val="tx1"/>
              </a:solidFill>
            </a:rPr>
            <a:t>枚数、税抜き単価を入力ください。</a:t>
          </a:r>
        </a:p>
      </xdr:txBody>
    </xdr:sp>
    <xdr:clientData/>
  </xdr:oneCellAnchor>
  <xdr:twoCellAnchor>
    <xdr:from>
      <xdr:col>1</xdr:col>
      <xdr:colOff>428625</xdr:colOff>
      <xdr:row>60</xdr:row>
      <xdr:rowOff>248829</xdr:rowOff>
    </xdr:from>
    <xdr:to>
      <xdr:col>10</xdr:col>
      <xdr:colOff>79375</xdr:colOff>
      <xdr:row>66</xdr:row>
      <xdr:rowOff>96611</xdr:rowOff>
    </xdr:to>
    <xdr:sp macro="" textlink="">
      <xdr:nvSpPr>
        <xdr:cNvPr id="19" name="正方形/長方形 18">
          <a:extLst>
            <a:ext uri="{FF2B5EF4-FFF2-40B4-BE49-F238E27FC236}">
              <a16:creationId xmlns:a16="http://schemas.microsoft.com/office/drawing/2014/main" id="{C62E81DD-B8F8-4F83-B1E1-80AD4BE43D9E}"/>
            </a:ext>
          </a:extLst>
        </xdr:cNvPr>
        <xdr:cNvSpPr/>
      </xdr:nvSpPr>
      <xdr:spPr>
        <a:xfrm>
          <a:off x="700405" y="24298819"/>
          <a:ext cx="19260820" cy="375938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13</xdr:col>
      <xdr:colOff>93889</xdr:colOff>
      <xdr:row>62</xdr:row>
      <xdr:rowOff>655320</xdr:rowOff>
    </xdr:from>
    <xdr:ext cx="10040712" cy="2468879"/>
    <xdr:sp macro="" textlink="">
      <xdr:nvSpPr>
        <xdr:cNvPr id="20" name="吹き出し: 角を丸めた四角形 19">
          <a:extLst>
            <a:ext uri="{FF2B5EF4-FFF2-40B4-BE49-F238E27FC236}">
              <a16:creationId xmlns:a16="http://schemas.microsoft.com/office/drawing/2014/main" id="{FC9F63BA-3EE3-480F-9458-487E89E42ACD}"/>
            </a:ext>
          </a:extLst>
        </xdr:cNvPr>
        <xdr:cNvSpPr/>
      </xdr:nvSpPr>
      <xdr:spPr>
        <a:xfrm>
          <a:off x="21262249" y="26045160"/>
          <a:ext cx="10040712" cy="2468879"/>
        </a:xfrm>
        <a:prstGeom prst="wedgeRoundRectCallout">
          <a:avLst>
            <a:gd name="adj1" fmla="val -61839"/>
            <a:gd name="adj2" fmla="val -37404"/>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メモリーカードについて導入枚数と単価を入力ください。</a:t>
          </a:r>
          <a:endParaRPr kumimoji="1" lang="en-US" altLang="ja-JP" sz="2000" b="1" kern="1200">
            <a:solidFill>
              <a:schemeClr val="tx1"/>
            </a:solidFill>
          </a:endParaRPr>
        </a:p>
        <a:p>
          <a:pPr algn="l"/>
          <a:r>
            <a:rPr kumimoji="1" lang="ja-JP" altLang="en-US" sz="2000" b="1" kern="1200">
              <a:solidFill>
                <a:schemeClr val="tx1"/>
              </a:solidFill>
            </a:rPr>
            <a:t>デジタル式運行記録計、映像記録型ドライブレコーダーについては</a:t>
          </a:r>
          <a:r>
            <a:rPr kumimoji="1" lang="en-US" altLang="ja-JP" sz="2000" b="1" kern="1200">
              <a:solidFill>
                <a:schemeClr val="tx1"/>
              </a:solidFill>
            </a:rPr>
            <a:t>1</a:t>
          </a:r>
          <a:r>
            <a:rPr kumimoji="1" lang="ja-JP" altLang="en-US" sz="2000" b="1" kern="1200">
              <a:solidFill>
                <a:schemeClr val="tx1"/>
              </a:solidFill>
            </a:rPr>
            <a:t>台につき</a:t>
          </a:r>
          <a:r>
            <a:rPr kumimoji="1" lang="en-US" altLang="ja-JP" sz="2000" b="1" kern="1200">
              <a:solidFill>
                <a:schemeClr val="tx1"/>
              </a:solidFill>
            </a:rPr>
            <a:t>1</a:t>
          </a:r>
          <a:r>
            <a:rPr kumimoji="1" lang="ja-JP" altLang="en-US" sz="2000" b="1" kern="1200">
              <a:solidFill>
                <a:schemeClr val="tx1"/>
              </a:solidFill>
            </a:rPr>
            <a:t>枚、一体型については</a:t>
          </a:r>
          <a:r>
            <a:rPr kumimoji="1" lang="en-US" altLang="ja-JP" sz="2000" b="1" kern="1200">
              <a:solidFill>
                <a:schemeClr val="tx1"/>
              </a:solidFill>
            </a:rPr>
            <a:t>1</a:t>
          </a:r>
          <a:r>
            <a:rPr kumimoji="1" lang="ja-JP" altLang="en-US" sz="2000" b="1" kern="1200">
              <a:solidFill>
                <a:schemeClr val="tx1"/>
              </a:solidFill>
            </a:rPr>
            <a:t>台につき</a:t>
          </a:r>
          <a:r>
            <a:rPr kumimoji="1" lang="en-US" altLang="ja-JP" sz="2000" b="1" kern="1200">
              <a:solidFill>
                <a:schemeClr val="tx1"/>
              </a:solidFill>
            </a:rPr>
            <a:t>2</a:t>
          </a:r>
          <a:r>
            <a:rPr kumimoji="1" lang="ja-JP" altLang="en-US" sz="2000" b="1" kern="1200">
              <a:solidFill>
                <a:schemeClr val="tx1"/>
              </a:solidFill>
            </a:rPr>
            <a:t>枚まで補助対象です。</a:t>
          </a:r>
          <a:endParaRPr kumimoji="1" lang="en-US" altLang="ja-JP" sz="2000" b="1" kern="1200">
            <a:solidFill>
              <a:schemeClr val="tx1"/>
            </a:solidFill>
          </a:endParaRPr>
        </a:p>
        <a:p>
          <a:pPr algn="l"/>
          <a:r>
            <a:rPr kumimoji="1" lang="ja-JP" altLang="en-US" sz="2000" b="1" kern="1200">
              <a:solidFill>
                <a:schemeClr val="tx1"/>
              </a:solidFill>
            </a:rPr>
            <a:t>補助対象枚数を超えた申請は出来ず、経費金額欄が赤く「</a:t>
          </a:r>
          <a:r>
            <a:rPr kumimoji="1" lang="en-US" altLang="ja-JP" sz="2000" b="1" kern="1200">
              <a:solidFill>
                <a:schemeClr val="tx1"/>
              </a:solidFill>
            </a:rPr>
            <a:t>NG</a:t>
          </a:r>
          <a:r>
            <a:rPr kumimoji="1" lang="ja-JP" altLang="en-US" sz="2000" b="1" kern="1200">
              <a:solidFill>
                <a:schemeClr val="tx1"/>
              </a:solidFill>
            </a:rPr>
            <a:t>」と表示され経費金額が反映されません。</a:t>
          </a:r>
        </a:p>
        <a:p>
          <a:pPr algn="l"/>
          <a:endParaRPr kumimoji="1" lang="ja-JP" altLang="en-US" sz="1600" b="1" kern="1200">
            <a:solidFill>
              <a:schemeClr val="tx1"/>
            </a:solidFill>
          </a:endParaRPr>
        </a:p>
      </xdr:txBody>
    </xdr:sp>
    <xdr:clientData/>
  </xdr:oneCellAnchor>
  <xdr:twoCellAnchor>
    <xdr:from>
      <xdr:col>1</xdr:col>
      <xdr:colOff>413657</xdr:colOff>
      <xdr:row>68</xdr:row>
      <xdr:rowOff>102145</xdr:rowOff>
    </xdr:from>
    <xdr:to>
      <xdr:col>5</xdr:col>
      <xdr:colOff>975360</xdr:colOff>
      <xdr:row>72</xdr:row>
      <xdr:rowOff>76201</xdr:rowOff>
    </xdr:to>
    <xdr:sp macro="" textlink="">
      <xdr:nvSpPr>
        <xdr:cNvPr id="21" name="正方形/長方形 20">
          <a:extLst>
            <a:ext uri="{FF2B5EF4-FFF2-40B4-BE49-F238E27FC236}">
              <a16:creationId xmlns:a16="http://schemas.microsoft.com/office/drawing/2014/main" id="{BCB0310C-066F-48F2-8587-07D67C7D8A2D}"/>
            </a:ext>
          </a:extLst>
        </xdr:cNvPr>
        <xdr:cNvSpPr/>
      </xdr:nvSpPr>
      <xdr:spPr>
        <a:xfrm>
          <a:off x="687977" y="28673335"/>
          <a:ext cx="8487773" cy="1324066"/>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7</xdr:col>
      <xdr:colOff>299448</xdr:colOff>
      <xdr:row>68</xdr:row>
      <xdr:rowOff>130083</xdr:rowOff>
    </xdr:from>
    <xdr:ext cx="7579632" cy="6438357"/>
    <xdr:sp macro="" textlink="">
      <xdr:nvSpPr>
        <xdr:cNvPr id="22" name="吹き出し: 角を丸めた四角形 21">
          <a:extLst>
            <a:ext uri="{FF2B5EF4-FFF2-40B4-BE49-F238E27FC236}">
              <a16:creationId xmlns:a16="http://schemas.microsoft.com/office/drawing/2014/main" id="{A0BB9A86-2507-45ED-A5D2-4BA80ECCE91E}"/>
            </a:ext>
          </a:extLst>
        </xdr:cNvPr>
        <xdr:cNvSpPr/>
      </xdr:nvSpPr>
      <xdr:spPr>
        <a:xfrm>
          <a:off x="13222968" y="28857483"/>
          <a:ext cx="7579632" cy="6438357"/>
        </a:xfrm>
        <a:prstGeom prst="wedgeRoundRectCallout">
          <a:avLst>
            <a:gd name="adj1" fmla="val -102746"/>
            <a:gd name="adj2" fmla="val -38612"/>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複数シートの使用有無によって、いずれかの経費金額をマイページ内の補助対象経費欄</a:t>
          </a:r>
          <a:r>
            <a:rPr kumimoji="1" lang="ja-JP" altLang="en-US" sz="2000" b="1" kern="1200">
              <a:solidFill>
                <a:srgbClr val="FF0000"/>
              </a:solidFill>
            </a:rPr>
            <a:t>（下記②）</a:t>
          </a:r>
          <a:r>
            <a:rPr kumimoji="1" lang="ja-JP" altLang="en-US" sz="2000" b="1" kern="1200">
              <a:solidFill>
                <a:schemeClr val="tx1"/>
              </a:solidFill>
            </a:rPr>
            <a:t>に入力ください。</a:t>
          </a:r>
        </a:p>
      </xdr:txBody>
    </xdr:sp>
    <xdr:clientData/>
  </xdr:oneCellAnchor>
  <xdr:twoCellAnchor>
    <xdr:from>
      <xdr:col>0</xdr:col>
      <xdr:colOff>206828</xdr:colOff>
      <xdr:row>121</xdr:row>
      <xdr:rowOff>165644</xdr:rowOff>
    </xdr:from>
    <xdr:to>
      <xdr:col>8</xdr:col>
      <xdr:colOff>135799</xdr:colOff>
      <xdr:row>124</xdr:row>
      <xdr:rowOff>91893</xdr:rowOff>
    </xdr:to>
    <xdr:sp macro="" textlink="">
      <xdr:nvSpPr>
        <xdr:cNvPr id="23" name="正方形/長方形 22">
          <a:extLst>
            <a:ext uri="{FF2B5EF4-FFF2-40B4-BE49-F238E27FC236}">
              <a16:creationId xmlns:a16="http://schemas.microsoft.com/office/drawing/2014/main" id="{096CA151-FB7C-451F-A14B-5FA888BBB11B}"/>
            </a:ext>
          </a:extLst>
        </xdr:cNvPr>
        <xdr:cNvSpPr/>
      </xdr:nvSpPr>
      <xdr:spPr>
        <a:xfrm>
          <a:off x="204288" y="41336504"/>
          <a:ext cx="15142301" cy="99939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13</xdr:col>
      <xdr:colOff>491852</xdr:colOff>
      <xdr:row>104</xdr:row>
      <xdr:rowOff>15240</xdr:rowOff>
    </xdr:from>
    <xdr:ext cx="7435488" cy="6174739"/>
    <xdr:sp macro="" textlink="">
      <xdr:nvSpPr>
        <xdr:cNvPr id="24" name="吹き出し: 角を丸めた四角形 23">
          <a:extLst>
            <a:ext uri="{FF2B5EF4-FFF2-40B4-BE49-F238E27FC236}">
              <a16:creationId xmlns:a16="http://schemas.microsoft.com/office/drawing/2014/main" id="{D3B0DD7D-EC9B-4D13-A7A4-9114A981DEC9}"/>
            </a:ext>
          </a:extLst>
        </xdr:cNvPr>
        <xdr:cNvSpPr/>
      </xdr:nvSpPr>
      <xdr:spPr>
        <a:xfrm>
          <a:off x="21660212" y="31501080"/>
          <a:ext cx="7435488" cy="6174739"/>
        </a:xfrm>
        <a:prstGeom prst="wedgeRoundRectCallout">
          <a:avLst>
            <a:gd name="adj1" fmla="val -133273"/>
            <a:gd name="adj2" fmla="val 27762"/>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複数シートの使用有無によって、いずれかの経費金額をマイページ内の補助対象経費欄</a:t>
          </a:r>
          <a:r>
            <a:rPr kumimoji="1" lang="ja-JP" altLang="en-US" sz="2000" b="1" kern="1200">
              <a:solidFill>
                <a:srgbClr val="FF0000"/>
              </a:solidFill>
            </a:rPr>
            <a:t>（下記③）</a:t>
          </a:r>
          <a:r>
            <a:rPr kumimoji="1" lang="ja-JP" altLang="en-US" sz="2000" b="1" kern="1200">
              <a:solidFill>
                <a:schemeClr val="tx1"/>
              </a:solidFill>
            </a:rPr>
            <a:t>に入力ください。</a:t>
          </a:r>
        </a:p>
      </xdr:txBody>
    </xdr:sp>
    <xdr:clientData/>
  </xdr:oneCellAnchor>
  <xdr:twoCellAnchor>
    <xdr:from>
      <xdr:col>1</xdr:col>
      <xdr:colOff>489856</xdr:colOff>
      <xdr:row>134</xdr:row>
      <xdr:rowOff>123099</xdr:rowOff>
    </xdr:from>
    <xdr:to>
      <xdr:col>7</xdr:col>
      <xdr:colOff>119742</xdr:colOff>
      <xdr:row>136</xdr:row>
      <xdr:rowOff>47353</xdr:rowOff>
    </xdr:to>
    <xdr:sp macro="" textlink="">
      <xdr:nvSpPr>
        <xdr:cNvPr id="25" name="正方形/長方形 24">
          <a:extLst>
            <a:ext uri="{FF2B5EF4-FFF2-40B4-BE49-F238E27FC236}">
              <a16:creationId xmlns:a16="http://schemas.microsoft.com/office/drawing/2014/main" id="{0B622633-5F42-41D9-9078-3B01DCB7226F}"/>
            </a:ext>
          </a:extLst>
        </xdr:cNvPr>
        <xdr:cNvSpPr/>
      </xdr:nvSpPr>
      <xdr:spPr>
        <a:xfrm>
          <a:off x="764176" y="44838529"/>
          <a:ext cx="12225746" cy="48305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7</xdr:col>
      <xdr:colOff>1369876</xdr:colOff>
      <xdr:row>129</xdr:row>
      <xdr:rowOff>165100</xdr:rowOff>
    </xdr:from>
    <xdr:ext cx="9648644" cy="1828800"/>
    <xdr:sp macro="" textlink="">
      <xdr:nvSpPr>
        <xdr:cNvPr id="26" name="吹き出し: 角を丸めた四角形 25">
          <a:extLst>
            <a:ext uri="{FF2B5EF4-FFF2-40B4-BE49-F238E27FC236}">
              <a16:creationId xmlns:a16="http://schemas.microsoft.com/office/drawing/2014/main" id="{16F13F5A-84AF-4AE6-85F3-F9509FA2FE56}"/>
            </a:ext>
          </a:extLst>
        </xdr:cNvPr>
        <xdr:cNvSpPr/>
      </xdr:nvSpPr>
      <xdr:spPr>
        <a:xfrm>
          <a:off x="14293396" y="37823140"/>
          <a:ext cx="9648644" cy="1828800"/>
        </a:xfrm>
        <a:prstGeom prst="wedgeRoundRectCallout">
          <a:avLst>
            <a:gd name="adj1" fmla="val -62521"/>
            <a:gd name="adj2" fmla="val 34136"/>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1"/>
              </a:solidFill>
            </a:rPr>
            <a:t>2-1</a:t>
          </a:r>
          <a:r>
            <a:rPr kumimoji="1" lang="ja-JP" altLang="en-US" sz="2000" b="1" kern="1200">
              <a:solidFill>
                <a:schemeClr val="tx1"/>
              </a:solidFill>
            </a:rPr>
            <a:t>．補助対象経費（車載器</a:t>
          </a:r>
          <a:r>
            <a:rPr kumimoji="1" lang="en-US" altLang="ja-JP" sz="2000" b="1" kern="1200">
              <a:solidFill>
                <a:schemeClr val="tx1"/>
              </a:solidFill>
            </a:rPr>
            <a:t>or</a:t>
          </a:r>
          <a:r>
            <a:rPr kumimoji="1" lang="ja-JP" altLang="en-US" sz="2000" b="1" kern="1200">
              <a:solidFill>
                <a:schemeClr val="tx1"/>
              </a:solidFill>
            </a:rPr>
            <a:t>事務所機器）で選択した機器の導入台数分の入力が不足していると当該セルが赤く表示され、下記エラーメッセージが表示されます。導入した台数の機器コードを選択し、入力してください。</a:t>
          </a:r>
        </a:p>
      </xdr:txBody>
    </xdr:sp>
    <xdr:clientData/>
  </xdr:oneCellAnchor>
  <xdr:twoCellAnchor editAs="oneCell">
    <xdr:from>
      <xdr:col>7</xdr:col>
      <xdr:colOff>1896290</xdr:colOff>
      <xdr:row>135</xdr:row>
      <xdr:rowOff>113030</xdr:rowOff>
    </xdr:from>
    <xdr:to>
      <xdr:col>13</xdr:col>
      <xdr:colOff>309170</xdr:colOff>
      <xdr:row>136</xdr:row>
      <xdr:rowOff>15875</xdr:rowOff>
    </xdr:to>
    <xdr:pic>
      <xdr:nvPicPr>
        <xdr:cNvPr id="27" name="図 26">
          <a:extLst>
            <a:ext uri="{FF2B5EF4-FFF2-40B4-BE49-F238E27FC236}">
              <a16:creationId xmlns:a16="http://schemas.microsoft.com/office/drawing/2014/main" id="{38F575FF-8171-445D-B237-CC94B462751B}"/>
            </a:ext>
          </a:extLst>
        </xdr:cNvPr>
        <xdr:cNvPicPr>
          <a:picLocks noChangeAspect="1"/>
        </xdr:cNvPicPr>
      </xdr:nvPicPr>
      <xdr:blipFill>
        <a:blip xmlns:r="http://schemas.openxmlformats.org/officeDocument/2006/relationships" r:embed="rId2"/>
        <a:stretch>
          <a:fillRect/>
        </a:stretch>
      </xdr:blipFill>
      <xdr:spPr>
        <a:xfrm>
          <a:off x="14774090" y="39089330"/>
          <a:ext cx="6617080" cy="283845"/>
        </a:xfrm>
        <a:prstGeom prst="rect">
          <a:avLst/>
        </a:prstGeom>
      </xdr:spPr>
    </xdr:pic>
    <xdr:clientData/>
  </xdr:twoCellAnchor>
  <xdr:twoCellAnchor editAs="oneCell">
    <xdr:from>
      <xdr:col>10</xdr:col>
      <xdr:colOff>513534</xdr:colOff>
      <xdr:row>4</xdr:row>
      <xdr:rowOff>155665</xdr:rowOff>
    </xdr:from>
    <xdr:to>
      <xdr:col>14</xdr:col>
      <xdr:colOff>1778817</xdr:colOff>
      <xdr:row>7</xdr:row>
      <xdr:rowOff>411050</xdr:rowOff>
    </xdr:to>
    <xdr:pic>
      <xdr:nvPicPr>
        <xdr:cNvPr id="28" name="図 27">
          <a:extLst>
            <a:ext uri="{FF2B5EF4-FFF2-40B4-BE49-F238E27FC236}">
              <a16:creationId xmlns:a16="http://schemas.microsoft.com/office/drawing/2014/main" id="{AAC3E55E-FC1D-45DE-81B7-9FB8B7C80016}"/>
            </a:ext>
          </a:extLst>
        </xdr:cNvPr>
        <xdr:cNvPicPr>
          <a:picLocks noChangeAspect="1"/>
        </xdr:cNvPicPr>
      </xdr:nvPicPr>
      <xdr:blipFill>
        <a:blip xmlns:r="http://schemas.openxmlformats.org/officeDocument/2006/relationships" r:embed="rId3"/>
        <a:stretch>
          <a:fillRect/>
        </a:stretch>
      </xdr:blipFill>
      <xdr:spPr>
        <a:xfrm>
          <a:off x="20392844" y="1508215"/>
          <a:ext cx="4206603" cy="1466965"/>
        </a:xfrm>
        <a:prstGeom prst="rect">
          <a:avLst/>
        </a:prstGeom>
      </xdr:spPr>
    </xdr:pic>
    <xdr:clientData/>
  </xdr:twoCellAnchor>
  <xdr:twoCellAnchor>
    <xdr:from>
      <xdr:col>1</xdr:col>
      <xdr:colOff>475161</xdr:colOff>
      <xdr:row>137</xdr:row>
      <xdr:rowOff>571499</xdr:rowOff>
    </xdr:from>
    <xdr:to>
      <xdr:col>9</xdr:col>
      <xdr:colOff>111125</xdr:colOff>
      <xdr:row>139</xdr:row>
      <xdr:rowOff>59690</xdr:rowOff>
    </xdr:to>
    <xdr:sp macro="" textlink="">
      <xdr:nvSpPr>
        <xdr:cNvPr id="29" name="正方形/長方形 28">
          <a:extLst>
            <a:ext uri="{FF2B5EF4-FFF2-40B4-BE49-F238E27FC236}">
              <a16:creationId xmlns:a16="http://schemas.microsoft.com/office/drawing/2014/main" id="{1B320544-115E-46FB-A426-60399A0D44F5}"/>
            </a:ext>
          </a:extLst>
        </xdr:cNvPr>
        <xdr:cNvSpPr/>
      </xdr:nvSpPr>
      <xdr:spPr>
        <a:xfrm>
          <a:off x="745671" y="46081949"/>
          <a:ext cx="16910504" cy="76073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9</xdr:col>
      <xdr:colOff>1067072</xdr:colOff>
      <xdr:row>137</xdr:row>
      <xdr:rowOff>220618</xdr:rowOff>
    </xdr:from>
    <xdr:ext cx="9346928" cy="1620881"/>
    <xdr:sp macro="" textlink="">
      <xdr:nvSpPr>
        <xdr:cNvPr id="30" name="吹き出し: 角を丸めた四角形 29">
          <a:extLst>
            <a:ext uri="{FF2B5EF4-FFF2-40B4-BE49-F238E27FC236}">
              <a16:creationId xmlns:a16="http://schemas.microsoft.com/office/drawing/2014/main" id="{273C31B3-EE6D-47D5-BD90-434739161832}"/>
            </a:ext>
          </a:extLst>
        </xdr:cNvPr>
        <xdr:cNvSpPr/>
      </xdr:nvSpPr>
      <xdr:spPr>
        <a:xfrm>
          <a:off x="18618472" y="39819218"/>
          <a:ext cx="9346928" cy="1620881"/>
        </a:xfrm>
        <a:prstGeom prst="wedgeRoundRectCallout">
          <a:avLst>
            <a:gd name="adj1" fmla="val -59341"/>
            <a:gd name="adj2" fmla="val 2872"/>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000" b="1" kern="1200">
              <a:solidFill>
                <a:schemeClr val="tx1"/>
              </a:solidFill>
            </a:rPr>
            <a:t>2-1</a:t>
          </a:r>
          <a:r>
            <a:rPr kumimoji="1" lang="ja-JP" altLang="en-US" sz="2000" b="1" kern="1200">
              <a:solidFill>
                <a:schemeClr val="tx1"/>
              </a:solidFill>
            </a:rPr>
            <a:t>．補助対象経費（車載器</a:t>
          </a:r>
          <a:r>
            <a:rPr kumimoji="1" lang="en-US" altLang="ja-JP" sz="2000" b="1" kern="1200">
              <a:solidFill>
                <a:schemeClr val="tx1"/>
              </a:solidFill>
            </a:rPr>
            <a:t>or</a:t>
          </a:r>
          <a:r>
            <a:rPr kumimoji="1" lang="ja-JP" altLang="en-US" sz="2000" b="1" kern="1200">
              <a:solidFill>
                <a:schemeClr val="tx1"/>
              </a:solidFill>
            </a:rPr>
            <a:t>事務所機器）で選択した機器コード番号を導入台数分選択し、導入する営業所名、導入機器の製品番号（シリアル</a:t>
          </a:r>
          <a:r>
            <a:rPr kumimoji="1" lang="en-US" altLang="ja-JP" sz="2000" b="1" kern="1200">
              <a:solidFill>
                <a:schemeClr val="tx1"/>
              </a:solidFill>
            </a:rPr>
            <a:t>No</a:t>
          </a:r>
          <a:r>
            <a:rPr kumimoji="1" lang="ja-JP" altLang="en-US" sz="2000" b="1" kern="1200">
              <a:solidFill>
                <a:schemeClr val="tx1"/>
              </a:solidFill>
            </a:rPr>
            <a:t>）、加えて車載器は取り付ける車両の登録番号（ナンバー）を入力してください。</a:t>
          </a:r>
        </a:p>
      </xdr:txBody>
    </xdr:sp>
    <xdr:clientData/>
  </xdr:oneCellAnchor>
  <xdr:twoCellAnchor>
    <xdr:from>
      <xdr:col>1</xdr:col>
      <xdr:colOff>375558</xdr:colOff>
      <xdr:row>240</xdr:row>
      <xdr:rowOff>2540</xdr:rowOff>
    </xdr:from>
    <xdr:to>
      <xdr:col>6</xdr:col>
      <xdr:colOff>274320</xdr:colOff>
      <xdr:row>261</xdr:row>
      <xdr:rowOff>137160</xdr:rowOff>
    </xdr:to>
    <xdr:sp macro="" textlink="">
      <xdr:nvSpPr>
        <xdr:cNvPr id="31" name="正方形/長方形 30">
          <a:extLst>
            <a:ext uri="{FF2B5EF4-FFF2-40B4-BE49-F238E27FC236}">
              <a16:creationId xmlns:a16="http://schemas.microsoft.com/office/drawing/2014/main" id="{F28E9A67-9843-4CC8-9CC8-19E65C77CCA6}"/>
            </a:ext>
          </a:extLst>
        </xdr:cNvPr>
        <xdr:cNvSpPr/>
      </xdr:nvSpPr>
      <xdr:spPr>
        <a:xfrm>
          <a:off x="649878" y="49265840"/>
          <a:ext cx="10157822" cy="98806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2575561</xdr:colOff>
      <xdr:row>18</xdr:row>
      <xdr:rowOff>866141</xdr:rowOff>
    </xdr:from>
    <xdr:to>
      <xdr:col>10</xdr:col>
      <xdr:colOff>73477</xdr:colOff>
      <xdr:row>20</xdr:row>
      <xdr:rowOff>79375</xdr:rowOff>
    </xdr:to>
    <xdr:sp macro="" textlink="">
      <xdr:nvSpPr>
        <xdr:cNvPr id="38" name="正方形/長方形 37">
          <a:extLst>
            <a:ext uri="{FF2B5EF4-FFF2-40B4-BE49-F238E27FC236}">
              <a16:creationId xmlns:a16="http://schemas.microsoft.com/office/drawing/2014/main" id="{8C82F190-CE0F-4771-80CE-3A3ED3EEC682}"/>
            </a:ext>
          </a:extLst>
        </xdr:cNvPr>
        <xdr:cNvSpPr/>
      </xdr:nvSpPr>
      <xdr:spPr>
        <a:xfrm>
          <a:off x="3383281" y="12037061"/>
          <a:ext cx="16654596" cy="107251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615315</xdr:colOff>
      <xdr:row>16</xdr:row>
      <xdr:rowOff>46990</xdr:rowOff>
    </xdr:from>
    <xdr:to>
      <xdr:col>9</xdr:col>
      <xdr:colOff>1736725</xdr:colOff>
      <xdr:row>18</xdr:row>
      <xdr:rowOff>561975</xdr:rowOff>
    </xdr:to>
    <xdr:sp macro="" textlink="">
      <xdr:nvSpPr>
        <xdr:cNvPr id="40" name="四角形: 角を丸くする 39">
          <a:extLst>
            <a:ext uri="{FF2B5EF4-FFF2-40B4-BE49-F238E27FC236}">
              <a16:creationId xmlns:a16="http://schemas.microsoft.com/office/drawing/2014/main" id="{41E331E3-D3FE-4DC1-AF46-423C193FAF60}"/>
            </a:ext>
          </a:extLst>
        </xdr:cNvPr>
        <xdr:cNvSpPr/>
      </xdr:nvSpPr>
      <xdr:spPr>
        <a:xfrm>
          <a:off x="1428115" y="9317990"/>
          <a:ext cx="17860010" cy="2369185"/>
        </a:xfrm>
        <a:prstGeom prst="roundRect">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800" b="1" kern="1200">
              <a:solidFill>
                <a:srgbClr val="FF0000"/>
              </a:solidFill>
            </a:rPr>
            <a:t>【</a:t>
          </a:r>
          <a:r>
            <a:rPr kumimoji="1" lang="ja-JP" altLang="en-US" sz="2800" b="1" kern="1200">
              <a:solidFill>
                <a:srgbClr val="FF0000"/>
              </a:solidFill>
            </a:rPr>
            <a:t>重要</a:t>
          </a:r>
          <a:r>
            <a:rPr kumimoji="1" lang="en-US" altLang="ja-JP" sz="2800" b="1" kern="1200">
              <a:solidFill>
                <a:srgbClr val="FF0000"/>
              </a:solidFill>
            </a:rPr>
            <a:t>】</a:t>
          </a:r>
          <a:r>
            <a:rPr kumimoji="1" lang="ja-JP" altLang="en-US" sz="2800" b="1" kern="1200">
              <a:solidFill>
                <a:srgbClr val="FF0000"/>
              </a:solidFill>
            </a:rPr>
            <a:t>既に</a:t>
          </a:r>
          <a:r>
            <a:rPr lang="ja-JP" altLang="en-US" sz="2800" b="1" i="0" u="none" strike="noStrike" baseline="0">
              <a:solidFill>
                <a:srgbClr val="FF0000"/>
              </a:solidFill>
              <a:latin typeface="+mn-lt"/>
              <a:ea typeface="+mn-ea"/>
              <a:cs typeface="+mn-cs"/>
            </a:rPr>
            <a:t>認定機器一覧に掲げる機器を導入済みで、関連する機器や付属費用のみを申請する場合</a:t>
          </a:r>
          <a:endParaRPr lang="en-US" altLang="ja-JP" sz="2800" b="1" i="0" u="none" strike="noStrike" baseline="0">
            <a:solidFill>
              <a:srgbClr val="FF0000"/>
            </a:solidFill>
            <a:latin typeface="+mn-lt"/>
            <a:ea typeface="+mn-ea"/>
            <a:cs typeface="+mn-cs"/>
          </a:endParaRPr>
        </a:p>
        <a:p>
          <a:pPr algn="l"/>
          <a:endParaRPr kumimoji="1" lang="en-US" altLang="ja-JP" sz="2000" b="1" i="0" u="none" strike="noStrike" kern="1200" baseline="0">
            <a:solidFill>
              <a:srgbClr val="FF0000"/>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u="none" strike="noStrike" kern="1200" baseline="0">
              <a:solidFill>
                <a:schemeClr val="tx2">
                  <a:lumMod val="50000"/>
                </a:schemeClr>
              </a:solidFill>
              <a:latin typeface="+mn-lt"/>
              <a:ea typeface="+mn-ea"/>
              <a:cs typeface="+mn-cs"/>
            </a:rPr>
            <a:t>2-1</a:t>
          </a:r>
          <a:r>
            <a:rPr kumimoji="1" lang="ja-JP" altLang="en-US" sz="2000" b="1" i="0" u="none" strike="noStrike" kern="1200" baseline="0">
              <a:solidFill>
                <a:schemeClr val="tx2">
                  <a:lumMod val="50000"/>
                </a:schemeClr>
              </a:solidFill>
              <a:latin typeface="+mn-lt"/>
              <a:ea typeface="+mn-ea"/>
              <a:cs typeface="+mn-cs"/>
            </a:rPr>
            <a:t>．補助対象経費（車載器</a:t>
          </a:r>
          <a:r>
            <a:rPr kumimoji="1" lang="en-US" altLang="ja-JP" sz="2000" b="1" i="0" u="none" strike="noStrike" kern="1200" baseline="0">
              <a:solidFill>
                <a:schemeClr val="tx2">
                  <a:lumMod val="50000"/>
                </a:schemeClr>
              </a:solidFill>
              <a:latin typeface="+mn-lt"/>
              <a:ea typeface="+mn-ea"/>
              <a:cs typeface="+mn-cs"/>
            </a:rPr>
            <a:t>or</a:t>
          </a:r>
          <a:r>
            <a:rPr kumimoji="1" lang="ja-JP" altLang="en-US" sz="2000" b="1" i="0" u="none" strike="noStrike" kern="1200" baseline="0">
              <a:solidFill>
                <a:schemeClr val="tx2">
                  <a:lumMod val="50000"/>
                </a:schemeClr>
              </a:solidFill>
              <a:latin typeface="+mn-lt"/>
              <a:ea typeface="+mn-ea"/>
              <a:cs typeface="+mn-cs"/>
            </a:rPr>
            <a:t>事務所機器）」には、既に導入済み機器の機器コードを選択、台数欄には導入台数、単価欄は </a:t>
          </a:r>
          <a:r>
            <a:rPr kumimoji="1" lang="en-US" altLang="ja-JP" sz="2000" b="1" i="0" u="none" strike="noStrike" kern="1200" baseline="0">
              <a:solidFill>
                <a:schemeClr val="tx2">
                  <a:lumMod val="50000"/>
                </a:schemeClr>
              </a:solidFill>
              <a:latin typeface="+mn-lt"/>
              <a:ea typeface="+mn-ea"/>
              <a:cs typeface="+mn-cs"/>
            </a:rPr>
            <a:t>0 </a:t>
          </a:r>
          <a:r>
            <a:rPr kumimoji="1" lang="ja-JP" altLang="en-US" sz="2000" b="1" i="0" u="none" strike="noStrike" kern="1200" baseline="0">
              <a:solidFill>
                <a:schemeClr val="tx2">
                  <a:lumMod val="50000"/>
                </a:schemeClr>
              </a:solidFill>
              <a:latin typeface="+mn-lt"/>
              <a:ea typeface="+mn-ea"/>
              <a:cs typeface="+mn-cs"/>
            </a:rPr>
            <a:t>と入力いただき、</a:t>
          </a:r>
          <a:endParaRPr kumimoji="1" lang="en-US" altLang="ja-JP" sz="2000" b="1" i="0" u="none" strike="noStrike" kern="1200" baseline="0">
            <a:solidFill>
              <a:schemeClr val="tx2">
                <a:lumMod val="50000"/>
              </a:schemeClr>
            </a:solidFill>
            <a:latin typeface="+mn-lt"/>
            <a:ea typeface="+mn-ea"/>
            <a:cs typeface="+mn-cs"/>
          </a:endParaRPr>
        </a:p>
        <a:p>
          <a:pPr algn="l"/>
          <a:r>
            <a:rPr kumimoji="1" lang="ja-JP" altLang="en-US" sz="2000" b="1" i="0" u="none" strike="noStrike" kern="1200" baseline="0">
              <a:solidFill>
                <a:schemeClr val="tx2">
                  <a:lumMod val="50000"/>
                </a:schemeClr>
              </a:solidFill>
              <a:latin typeface="+mn-lt"/>
              <a:ea typeface="+mn-ea"/>
              <a:cs typeface="+mn-cs"/>
            </a:rPr>
            <a:t>「</a:t>
          </a:r>
          <a:r>
            <a:rPr kumimoji="1" lang="en-US" altLang="ja-JP" sz="2000" b="1" i="0" baseline="0">
              <a:solidFill>
                <a:schemeClr val="tx2">
                  <a:lumMod val="50000"/>
                </a:schemeClr>
              </a:solidFill>
              <a:effectLst/>
              <a:latin typeface="+mn-lt"/>
              <a:ea typeface="+mn-ea"/>
              <a:cs typeface="+mn-cs"/>
            </a:rPr>
            <a:t>2-2</a:t>
          </a:r>
          <a:r>
            <a:rPr kumimoji="1" lang="ja-JP" altLang="en-US" sz="2000" b="1" i="0" u="none" strike="noStrike" kern="1200" baseline="0">
              <a:solidFill>
                <a:schemeClr val="tx2">
                  <a:lumMod val="50000"/>
                </a:schemeClr>
              </a:solidFill>
              <a:latin typeface="+mn-lt"/>
              <a:ea typeface="+mn-ea"/>
              <a:cs typeface="+mn-cs"/>
            </a:rPr>
            <a:t>．補助対象経費（その他機器）」欄および「５．機器を導入した営業所、車両登録番号、製品番号（シリアル</a:t>
          </a:r>
          <a:r>
            <a:rPr kumimoji="1" lang="en-US" altLang="ja-JP" sz="2000" b="1" i="0" u="none" strike="noStrike" kern="1200" baseline="0">
              <a:solidFill>
                <a:schemeClr val="tx2">
                  <a:lumMod val="50000"/>
                </a:schemeClr>
              </a:solidFill>
              <a:latin typeface="+mn-lt"/>
              <a:ea typeface="+mn-ea"/>
              <a:cs typeface="+mn-cs"/>
            </a:rPr>
            <a:t>No</a:t>
          </a:r>
          <a:r>
            <a:rPr kumimoji="1" lang="ja-JP" altLang="en-US" sz="2000" b="1" i="0" u="none" strike="noStrike" kern="1200" baseline="0">
              <a:solidFill>
                <a:schemeClr val="tx2">
                  <a:lumMod val="50000"/>
                </a:schemeClr>
              </a:solidFill>
              <a:latin typeface="+mn-lt"/>
              <a:ea typeface="+mn-ea"/>
              <a:cs typeface="+mn-cs"/>
            </a:rPr>
            <a:t>）等」欄に詳細を入力ください。</a:t>
          </a:r>
          <a:endParaRPr kumimoji="1" lang="ja-JP" altLang="en-US" sz="2000" b="1" kern="1200">
            <a:solidFill>
              <a:schemeClr val="tx2">
                <a:lumMod val="50000"/>
              </a:schemeClr>
            </a:solidFill>
          </a:endParaRPr>
        </a:p>
      </xdr:txBody>
    </xdr:sp>
    <xdr:clientData/>
  </xdr:twoCellAnchor>
  <xdr:twoCellAnchor>
    <xdr:from>
      <xdr:col>0</xdr:col>
      <xdr:colOff>170815</xdr:colOff>
      <xdr:row>18</xdr:row>
      <xdr:rowOff>746125</xdr:rowOff>
    </xdr:from>
    <xdr:to>
      <xdr:col>10</xdr:col>
      <xdr:colOff>190500</xdr:colOff>
      <xdr:row>22</xdr:row>
      <xdr:rowOff>140969</xdr:rowOff>
    </xdr:to>
    <xdr:sp macro="" textlink="">
      <xdr:nvSpPr>
        <xdr:cNvPr id="41" name="正方形/長方形 40">
          <a:extLst>
            <a:ext uri="{FF2B5EF4-FFF2-40B4-BE49-F238E27FC236}">
              <a16:creationId xmlns:a16="http://schemas.microsoft.com/office/drawing/2014/main" id="{82C57C84-E1FF-45C9-85E8-815AB0AF5C6E}"/>
            </a:ext>
          </a:extLst>
        </xdr:cNvPr>
        <xdr:cNvSpPr/>
      </xdr:nvSpPr>
      <xdr:spPr>
        <a:xfrm>
          <a:off x="168275" y="11854815"/>
          <a:ext cx="19904075" cy="3103244"/>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158750</xdr:colOff>
      <xdr:row>55</xdr:row>
      <xdr:rowOff>250190</xdr:rowOff>
    </xdr:from>
    <xdr:to>
      <xdr:col>10</xdr:col>
      <xdr:colOff>139065</xdr:colOff>
      <xdr:row>61</xdr:row>
      <xdr:rowOff>88900</xdr:rowOff>
    </xdr:to>
    <xdr:sp macro="" textlink="">
      <xdr:nvSpPr>
        <xdr:cNvPr id="42" name="正方形/長方形 41">
          <a:extLst>
            <a:ext uri="{FF2B5EF4-FFF2-40B4-BE49-F238E27FC236}">
              <a16:creationId xmlns:a16="http://schemas.microsoft.com/office/drawing/2014/main" id="{A11C5D95-B5B2-435D-90E6-FC67CC2824D5}"/>
            </a:ext>
          </a:extLst>
        </xdr:cNvPr>
        <xdr:cNvSpPr/>
      </xdr:nvSpPr>
      <xdr:spPr>
        <a:xfrm>
          <a:off x="157480" y="22395180"/>
          <a:ext cx="19865975" cy="211963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2267946</xdr:colOff>
      <xdr:row>56</xdr:row>
      <xdr:rowOff>254000</xdr:rowOff>
    </xdr:from>
    <xdr:to>
      <xdr:col>10</xdr:col>
      <xdr:colOff>79375</xdr:colOff>
      <xdr:row>58</xdr:row>
      <xdr:rowOff>116357</xdr:rowOff>
    </xdr:to>
    <xdr:sp macro="" textlink="">
      <xdr:nvSpPr>
        <xdr:cNvPr id="44" name="正方形/長方形 43">
          <a:extLst>
            <a:ext uri="{FF2B5EF4-FFF2-40B4-BE49-F238E27FC236}">
              <a16:creationId xmlns:a16="http://schemas.microsoft.com/office/drawing/2014/main" id="{57B9C2BE-79B3-4FC4-9A9F-C34905ACB8DB}"/>
            </a:ext>
          </a:extLst>
        </xdr:cNvPr>
        <xdr:cNvSpPr/>
      </xdr:nvSpPr>
      <xdr:spPr>
        <a:xfrm>
          <a:off x="15141936" y="22779990"/>
          <a:ext cx="4819289" cy="621817"/>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2611753</xdr:colOff>
      <xdr:row>56</xdr:row>
      <xdr:rowOff>325119</xdr:rowOff>
    </xdr:from>
    <xdr:to>
      <xdr:col>5</xdr:col>
      <xdr:colOff>111124</xdr:colOff>
      <xdr:row>58</xdr:row>
      <xdr:rowOff>79374</xdr:rowOff>
    </xdr:to>
    <xdr:sp macro="" textlink="">
      <xdr:nvSpPr>
        <xdr:cNvPr id="45" name="正方形/長方形 44">
          <a:extLst>
            <a:ext uri="{FF2B5EF4-FFF2-40B4-BE49-F238E27FC236}">
              <a16:creationId xmlns:a16="http://schemas.microsoft.com/office/drawing/2014/main" id="{67C75468-054D-459B-BA3F-395F2F0C404C}"/>
            </a:ext>
          </a:extLst>
        </xdr:cNvPr>
        <xdr:cNvSpPr/>
      </xdr:nvSpPr>
      <xdr:spPr>
        <a:xfrm>
          <a:off x="3420743" y="22851109"/>
          <a:ext cx="4888231" cy="513715"/>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57785</xdr:colOff>
      <xdr:row>130</xdr:row>
      <xdr:rowOff>190500</xdr:rowOff>
    </xdr:from>
    <xdr:to>
      <xdr:col>5</xdr:col>
      <xdr:colOff>190500</xdr:colOff>
      <xdr:row>132</xdr:row>
      <xdr:rowOff>63500</xdr:rowOff>
    </xdr:to>
    <xdr:sp macro="" textlink="">
      <xdr:nvSpPr>
        <xdr:cNvPr id="46" name="正方形/長方形 45">
          <a:extLst>
            <a:ext uri="{FF2B5EF4-FFF2-40B4-BE49-F238E27FC236}">
              <a16:creationId xmlns:a16="http://schemas.microsoft.com/office/drawing/2014/main" id="{53869933-E275-4551-9BEA-EE4A79DD9A68}"/>
            </a:ext>
          </a:extLst>
        </xdr:cNvPr>
        <xdr:cNvSpPr/>
      </xdr:nvSpPr>
      <xdr:spPr>
        <a:xfrm>
          <a:off x="866775" y="43834050"/>
          <a:ext cx="7521575" cy="33274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xdr:col>
      <xdr:colOff>1308735</xdr:colOff>
      <xdr:row>125</xdr:row>
      <xdr:rowOff>182880</xdr:rowOff>
    </xdr:from>
    <xdr:ext cx="9237346" cy="650240"/>
    <xdr:sp macro="" textlink="">
      <xdr:nvSpPr>
        <xdr:cNvPr id="47" name="吹き出し: 角を丸めた四角形 46">
          <a:extLst>
            <a:ext uri="{FF2B5EF4-FFF2-40B4-BE49-F238E27FC236}">
              <a16:creationId xmlns:a16="http://schemas.microsoft.com/office/drawing/2014/main" id="{5179BE00-23C3-47C5-9417-233F339F6533}"/>
            </a:ext>
          </a:extLst>
        </xdr:cNvPr>
        <xdr:cNvSpPr/>
      </xdr:nvSpPr>
      <xdr:spPr>
        <a:xfrm>
          <a:off x="9538335" y="36896040"/>
          <a:ext cx="9237346" cy="650240"/>
        </a:xfrm>
        <a:prstGeom prst="wedgeRoundRectCallout">
          <a:avLst>
            <a:gd name="adj1" fmla="val -61890"/>
            <a:gd name="adj2" fmla="val 152530"/>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ja-JP" altLang="en-US" sz="2000" b="1" kern="1200">
              <a:solidFill>
                <a:schemeClr val="tx1"/>
              </a:solidFill>
            </a:rPr>
            <a:t>補助申請者がリース事業者の場合には、貸渡し先運送事業者名を記載ください。</a:t>
          </a:r>
        </a:p>
      </xdr:txBody>
    </xdr:sp>
    <xdr:clientData/>
  </xdr:oneCellAnchor>
  <xdr:oneCellAnchor>
    <xdr:from>
      <xdr:col>10</xdr:col>
      <xdr:colOff>716280</xdr:colOff>
      <xdr:row>11</xdr:row>
      <xdr:rowOff>289560</xdr:rowOff>
    </xdr:from>
    <xdr:ext cx="11673840" cy="2472267"/>
    <xdr:sp macro="" textlink="">
      <xdr:nvSpPr>
        <xdr:cNvPr id="49" name="吹き出し: 角を丸めた四角形 48">
          <a:extLst>
            <a:ext uri="{FF2B5EF4-FFF2-40B4-BE49-F238E27FC236}">
              <a16:creationId xmlns:a16="http://schemas.microsoft.com/office/drawing/2014/main" id="{8513246A-146B-4A61-A622-C3C5B4760F7D}"/>
            </a:ext>
          </a:extLst>
        </xdr:cNvPr>
        <xdr:cNvSpPr/>
      </xdr:nvSpPr>
      <xdr:spPr>
        <a:xfrm>
          <a:off x="20680680" y="5044440"/>
          <a:ext cx="11673840" cy="2472267"/>
        </a:xfrm>
        <a:prstGeom prst="wedgeRoundRectCallout">
          <a:avLst>
            <a:gd name="adj1" fmla="val -55308"/>
            <a:gd name="adj2" fmla="val -706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重要</a:t>
          </a:r>
          <a:r>
            <a:rPr kumimoji="1" lang="en-US" altLang="ja-JP" sz="2400" b="1" kern="1200">
              <a:solidFill>
                <a:srgbClr val="FF0000"/>
              </a:solidFill>
            </a:rPr>
            <a:t>】</a:t>
          </a:r>
          <a:r>
            <a:rPr kumimoji="1" lang="ja-JP" altLang="en-US" sz="2400" b="1" kern="1200">
              <a:solidFill>
                <a:srgbClr val="FF0000"/>
              </a:solidFill>
            </a:rPr>
            <a:t>当該機器の購入台数と機器の税抜き単価を入力ください</a:t>
          </a:r>
        </a:p>
        <a:p>
          <a:pPr algn="l"/>
          <a:r>
            <a:rPr kumimoji="1" lang="en-US" altLang="ja-JP" sz="2400" b="1" kern="1200">
              <a:solidFill>
                <a:srgbClr val="FF0000"/>
              </a:solidFill>
            </a:rPr>
            <a:t>※</a:t>
          </a:r>
          <a:r>
            <a:rPr kumimoji="1" lang="ja-JP" altLang="en-US" sz="2400" b="1" kern="1200">
              <a:solidFill>
                <a:srgbClr val="FF0000"/>
              </a:solidFill>
            </a:rPr>
            <a:t>同一機器のコード番号は</a:t>
          </a:r>
          <a:r>
            <a:rPr kumimoji="1" lang="en-US" altLang="ja-JP" sz="2400" b="1" kern="1200">
              <a:solidFill>
                <a:srgbClr val="FF0000"/>
              </a:solidFill>
            </a:rPr>
            <a:t>1</a:t>
          </a:r>
          <a:r>
            <a:rPr kumimoji="1" lang="ja-JP" altLang="en-US" sz="2400" b="1" kern="1200">
              <a:solidFill>
                <a:srgbClr val="FF0000"/>
              </a:solidFill>
            </a:rPr>
            <a:t>行にまとめて入力ください。</a:t>
          </a:r>
        </a:p>
        <a:p>
          <a:pPr algn="l"/>
          <a:r>
            <a:rPr kumimoji="1" lang="ja-JP" altLang="en-US" sz="2400" b="1" kern="1200">
              <a:solidFill>
                <a:schemeClr val="tx2">
                  <a:lumMod val="50000"/>
                </a:schemeClr>
              </a:solidFill>
            </a:rPr>
            <a:t>（例）</a:t>
          </a:r>
          <a:r>
            <a:rPr kumimoji="1" lang="en-US" altLang="ja-JP" sz="2400" b="1" kern="1200">
              <a:solidFill>
                <a:schemeClr val="tx2">
                  <a:lumMod val="50000"/>
                </a:schemeClr>
              </a:solidFill>
            </a:rPr>
            <a:t>5</a:t>
          </a:r>
          <a:r>
            <a:rPr kumimoji="1" lang="ja-JP" altLang="en-US" sz="2400" b="1" kern="1200">
              <a:solidFill>
                <a:schemeClr val="tx2">
                  <a:lumMod val="50000"/>
                </a:schemeClr>
              </a:solidFill>
            </a:rPr>
            <a:t>台購入の場合：</a:t>
          </a:r>
          <a:r>
            <a:rPr kumimoji="1" lang="en-US" altLang="ja-JP" sz="2400" b="1" kern="1200">
              <a:solidFill>
                <a:schemeClr val="tx2">
                  <a:lumMod val="50000"/>
                </a:schemeClr>
              </a:solidFill>
            </a:rPr>
            <a:t>1</a:t>
          </a:r>
          <a:r>
            <a:rPr kumimoji="1" lang="ja-JP" altLang="en-US" sz="2400" b="1" kern="1200">
              <a:solidFill>
                <a:schemeClr val="tx2">
                  <a:lumMod val="50000"/>
                </a:schemeClr>
              </a:solidFill>
            </a:rPr>
            <a:t>行に</a:t>
          </a:r>
          <a:r>
            <a:rPr kumimoji="1" lang="en-US" altLang="ja-JP" sz="2400" b="1" kern="1200">
              <a:solidFill>
                <a:schemeClr val="tx2">
                  <a:lumMod val="50000"/>
                </a:schemeClr>
              </a:solidFill>
            </a:rPr>
            <a:t>5</a:t>
          </a:r>
          <a:r>
            <a:rPr kumimoji="1" lang="ja-JP" altLang="en-US" sz="2400" b="1" kern="1200">
              <a:solidFill>
                <a:schemeClr val="tx2">
                  <a:lumMod val="50000"/>
                </a:schemeClr>
              </a:solidFill>
            </a:rPr>
            <a:t>台と入力ください。</a:t>
          </a:r>
          <a:endParaRPr kumimoji="1" lang="en-US" altLang="ja-JP" sz="2400" b="1" kern="1200">
            <a:solidFill>
              <a:schemeClr val="tx2">
                <a:lumMod val="50000"/>
              </a:schemeClr>
            </a:solidFill>
          </a:endParaRPr>
        </a:p>
        <a:p>
          <a:pPr algn="l"/>
          <a:r>
            <a:rPr kumimoji="1" lang="en-US" altLang="ja-JP" sz="2400" b="1" kern="1200">
              <a:solidFill>
                <a:schemeClr val="tx2">
                  <a:lumMod val="50000"/>
                </a:schemeClr>
              </a:solidFill>
            </a:rPr>
            <a:t>  2</a:t>
          </a:r>
          <a:r>
            <a:rPr kumimoji="1" lang="ja-JP" altLang="en-US" sz="2400" b="1" kern="1200">
              <a:solidFill>
                <a:schemeClr val="tx2">
                  <a:lumMod val="50000"/>
                </a:schemeClr>
              </a:solidFill>
            </a:rPr>
            <a:t>行使用して</a:t>
          </a:r>
          <a:r>
            <a:rPr kumimoji="1" lang="en-US" altLang="ja-JP" sz="2400" b="1" kern="1200">
              <a:solidFill>
                <a:schemeClr val="tx2">
                  <a:lumMod val="50000"/>
                </a:schemeClr>
              </a:solidFill>
            </a:rPr>
            <a:t>2</a:t>
          </a:r>
          <a:r>
            <a:rPr kumimoji="1" lang="ja-JP" altLang="en-US" sz="2400" b="1" kern="1200">
              <a:solidFill>
                <a:schemeClr val="tx2">
                  <a:lumMod val="50000"/>
                </a:schemeClr>
              </a:solidFill>
            </a:rPr>
            <a:t>台、</a:t>
          </a:r>
          <a:r>
            <a:rPr kumimoji="1" lang="en-US" altLang="ja-JP" sz="2400" b="1" kern="1200">
              <a:solidFill>
                <a:schemeClr val="tx2">
                  <a:lumMod val="50000"/>
                </a:schemeClr>
              </a:solidFill>
            </a:rPr>
            <a:t>3</a:t>
          </a:r>
          <a:r>
            <a:rPr kumimoji="1" lang="ja-JP" altLang="en-US" sz="2400" b="1" kern="1200">
              <a:solidFill>
                <a:schemeClr val="tx2">
                  <a:lumMod val="50000"/>
                </a:schemeClr>
              </a:solidFill>
            </a:rPr>
            <a:t>台と分割して入力されますと、正しい金額が集計されません。</a:t>
          </a:r>
          <a:endParaRPr kumimoji="1" lang="en-US" altLang="ja-JP" sz="24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oneCellAnchor>
    <xdr:from>
      <xdr:col>10</xdr:col>
      <xdr:colOff>1117600</xdr:colOff>
      <xdr:row>19</xdr:row>
      <xdr:rowOff>439420</xdr:rowOff>
    </xdr:from>
    <xdr:ext cx="10100734" cy="5854700"/>
    <xdr:sp macro="" textlink="">
      <xdr:nvSpPr>
        <xdr:cNvPr id="50" name="吹き出し: 角を丸めた四角形 49">
          <a:extLst>
            <a:ext uri="{FF2B5EF4-FFF2-40B4-BE49-F238E27FC236}">
              <a16:creationId xmlns:a16="http://schemas.microsoft.com/office/drawing/2014/main" id="{55110793-750D-44DA-A7CF-B667ECC56D6B}"/>
            </a:ext>
          </a:extLst>
        </xdr:cNvPr>
        <xdr:cNvSpPr/>
      </xdr:nvSpPr>
      <xdr:spPr>
        <a:xfrm>
          <a:off x="21082000" y="12539980"/>
          <a:ext cx="10100734" cy="5854700"/>
        </a:xfrm>
        <a:prstGeom prst="wedgeRoundRectCallout">
          <a:avLst>
            <a:gd name="adj1" fmla="val -59839"/>
            <a:gd name="adj2" fmla="val -4589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20</a:t>
          </a:r>
          <a:r>
            <a:rPr kumimoji="1" lang="ja-JP" altLang="en-US" sz="2400" b="1" u="sng" kern="1200">
              <a:solidFill>
                <a:srgbClr val="FF0000"/>
              </a:solidFill>
            </a:rPr>
            <a:t>行目～</a:t>
          </a:r>
          <a:r>
            <a:rPr kumimoji="1" lang="en-US" altLang="ja-JP" sz="2400" b="1" u="sng" kern="1200">
              <a:solidFill>
                <a:srgbClr val="FF0000"/>
              </a:solidFill>
            </a:rPr>
            <a:t>22</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2400" b="1" kern="1200">
              <a:solidFill>
                <a:schemeClr val="tx2">
                  <a:lumMod val="50000"/>
                </a:schemeClr>
              </a:solidFill>
            </a:rPr>
            <a:t>※</a:t>
          </a:r>
          <a:r>
            <a:rPr kumimoji="1" lang="ja-JP" altLang="en-US" sz="2400" b="1" kern="1200">
              <a:solidFill>
                <a:schemeClr val="tx2">
                  <a:lumMod val="50000"/>
                </a:schemeClr>
              </a:solidFill>
            </a:rPr>
            <a:t>マイナス金額入力とは？</a:t>
          </a:r>
          <a:endParaRPr kumimoji="1" lang="en-US" altLang="ja-JP" sz="2400" b="1" kern="1200">
            <a:solidFill>
              <a:schemeClr val="tx2">
                <a:lumMod val="50000"/>
              </a:schemeClr>
            </a:solidFill>
          </a:endParaRPr>
        </a:p>
        <a:p>
          <a:pPr algn="l"/>
          <a:r>
            <a:rPr kumimoji="1" lang="ja-JP" altLang="en-US" sz="2400" b="1" kern="1200">
              <a:solidFill>
                <a:schemeClr val="tx2">
                  <a:lumMod val="50000"/>
                </a:schemeClr>
              </a:solidFill>
            </a:rPr>
            <a:t>例：値引き総額が</a:t>
          </a:r>
          <a:r>
            <a:rPr kumimoji="1" lang="en-US" altLang="ja-JP" sz="2400" b="1" kern="1200">
              <a:solidFill>
                <a:schemeClr val="tx2">
                  <a:lumMod val="50000"/>
                </a:schemeClr>
              </a:solidFill>
            </a:rPr>
            <a:t>1</a:t>
          </a:r>
          <a:r>
            <a:rPr kumimoji="1" lang="ja-JP" altLang="en-US" sz="2400" b="1" kern="1200">
              <a:solidFill>
                <a:schemeClr val="tx2">
                  <a:lumMod val="50000"/>
                </a:schemeClr>
              </a:solidFill>
            </a:rPr>
            <a:t>万円だった場合→単価欄には、</a:t>
          </a:r>
          <a:r>
            <a:rPr kumimoji="1" lang="en-US" altLang="ja-JP" sz="2400" b="1" kern="1200">
              <a:solidFill>
                <a:schemeClr val="tx2">
                  <a:lumMod val="50000"/>
                </a:schemeClr>
              </a:solidFill>
            </a:rPr>
            <a:t>-10,000</a:t>
          </a:r>
          <a:r>
            <a:rPr kumimoji="1" lang="ja-JP" altLang="en-US" sz="2400" b="1" kern="1200">
              <a:solidFill>
                <a:schemeClr val="tx2">
                  <a:lumMod val="50000"/>
                </a:schemeClr>
              </a:solidFill>
            </a:rPr>
            <a:t>と入力</a:t>
          </a:r>
          <a:endParaRPr kumimoji="1" lang="en-US" altLang="ja-JP" sz="24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oneCellAnchor>
    <xdr:from>
      <xdr:col>13</xdr:col>
      <xdr:colOff>213360</xdr:colOff>
      <xdr:row>30</xdr:row>
      <xdr:rowOff>594360</xdr:rowOff>
    </xdr:from>
    <xdr:ext cx="10100734" cy="5571068"/>
    <xdr:sp macro="" textlink="">
      <xdr:nvSpPr>
        <xdr:cNvPr id="51" name="吹き出し: 角を丸めた四角形 50">
          <a:extLst>
            <a:ext uri="{FF2B5EF4-FFF2-40B4-BE49-F238E27FC236}">
              <a16:creationId xmlns:a16="http://schemas.microsoft.com/office/drawing/2014/main" id="{4E8F35AB-DA4A-4010-B515-7360C34DDBEE}"/>
            </a:ext>
          </a:extLst>
        </xdr:cNvPr>
        <xdr:cNvSpPr/>
      </xdr:nvSpPr>
      <xdr:spPr>
        <a:xfrm>
          <a:off x="21381720" y="20375880"/>
          <a:ext cx="10100734" cy="5571068"/>
        </a:xfrm>
        <a:prstGeom prst="wedgeRoundRectCallout">
          <a:avLst>
            <a:gd name="adj1" fmla="val -178311"/>
            <a:gd name="adj2" fmla="val 347"/>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重要</a:t>
          </a:r>
          <a:r>
            <a:rPr kumimoji="1" lang="en-US" altLang="ja-JP" sz="2800" b="1" i="0" u="sng" strike="noStrike" kern="1200" cap="none" spc="0" normalizeH="0" baseline="0" noProof="0">
              <a:ln>
                <a:noFill/>
              </a:ln>
              <a:solidFill>
                <a:srgbClr val="FF0000"/>
              </a:solidFill>
              <a:effectLst/>
              <a:uLnTx/>
              <a:uFillTx/>
              <a:latin typeface="+mn-lt"/>
              <a:ea typeface="+mn-ea"/>
              <a:cs typeface="+mn-cs"/>
            </a:rPr>
            <a:t>】</a:t>
          </a:r>
          <a:r>
            <a:rPr kumimoji="1" lang="ja-JP" altLang="en-US" sz="2800" b="1" i="0" u="sng" strike="noStrike" kern="1200" cap="none" spc="0" normalizeH="0" baseline="0" noProof="0">
              <a:ln>
                <a:noFill/>
              </a:ln>
              <a:solidFill>
                <a:srgbClr val="FF0000"/>
              </a:solidFill>
              <a:effectLst/>
              <a:uLnTx/>
              <a:uFillTx/>
              <a:latin typeface="+mn-lt"/>
              <a:ea typeface="+mn-ea"/>
              <a:cs typeface="+mn-cs"/>
            </a:rPr>
            <a:t>導入機器に値引きがあった場合、</a:t>
          </a:r>
          <a:endParaRPr kumimoji="1" lang="en-US" altLang="ja-JP" sz="2800" b="1" i="0" u="sng" strike="noStrike" kern="1200" cap="none" spc="0" normalizeH="0" baseline="0" noProof="0">
            <a:ln>
              <a:noFill/>
            </a:ln>
            <a:solidFill>
              <a:srgbClr val="FF0000"/>
            </a:solidFill>
            <a:effectLst/>
            <a:uLnTx/>
            <a:uFillTx/>
            <a:latin typeface="+mn-lt"/>
            <a:ea typeface="+mn-ea"/>
            <a:cs typeface="+mn-cs"/>
          </a:endParaRPr>
        </a:p>
        <a:p>
          <a:pPr algn="l"/>
          <a:r>
            <a:rPr kumimoji="1" lang="en-US" altLang="ja-JP" sz="2400" b="1" u="sng" kern="1200">
              <a:solidFill>
                <a:srgbClr val="FF0000"/>
              </a:solidFill>
            </a:rPr>
            <a:t>57</a:t>
          </a:r>
          <a:r>
            <a:rPr kumimoji="1" lang="ja-JP" altLang="en-US" sz="2400" b="1" u="sng" kern="1200">
              <a:solidFill>
                <a:srgbClr val="FF0000"/>
              </a:solidFill>
            </a:rPr>
            <a:t>行目～</a:t>
          </a:r>
          <a:r>
            <a:rPr kumimoji="1" lang="en-US" altLang="ja-JP" sz="2400" b="1" u="sng" kern="1200">
              <a:solidFill>
                <a:srgbClr val="FF0000"/>
              </a:solidFill>
            </a:rPr>
            <a:t>61</a:t>
          </a:r>
          <a:r>
            <a:rPr kumimoji="1" lang="ja-JP" altLang="en-US" sz="2400" b="1" u="sng" kern="1200">
              <a:solidFill>
                <a:srgbClr val="FF0000"/>
              </a:solidFill>
            </a:rPr>
            <a:t>行目の値引き入力欄</a:t>
          </a:r>
          <a:r>
            <a:rPr kumimoji="1" lang="ja-JP" altLang="en-US" sz="2400" b="1" kern="1200">
              <a:solidFill>
                <a:srgbClr val="FF0000"/>
              </a:solidFill>
            </a:rPr>
            <a:t>に</a:t>
          </a:r>
          <a:r>
            <a:rPr kumimoji="1" lang="ja-JP" altLang="en-US" sz="2000" b="1" kern="1200">
              <a:solidFill>
                <a:srgbClr val="FF0000"/>
              </a:solidFill>
            </a:rPr>
            <a:t>、</a:t>
          </a:r>
          <a:endParaRPr kumimoji="1" lang="en-US" altLang="ja-JP" sz="2000" b="1" kern="1200">
            <a:solidFill>
              <a:srgbClr val="FF0000"/>
            </a:solidFill>
          </a:endParaRPr>
        </a:p>
        <a:p>
          <a:pPr algn="l"/>
          <a:r>
            <a:rPr kumimoji="1" lang="ja-JP" altLang="en-US" sz="2400" b="1" kern="1200">
              <a:solidFill>
                <a:srgbClr val="FF0000"/>
              </a:solidFill>
            </a:rPr>
            <a:t>値引きを受けた</a:t>
          </a:r>
          <a:r>
            <a:rPr kumimoji="1" lang="ja-JP" altLang="en-US" sz="3200" b="1" u="sng" kern="1200">
              <a:solidFill>
                <a:srgbClr val="FF0000"/>
              </a:solidFill>
            </a:rPr>
            <a:t>機器コードを選択</a:t>
          </a:r>
          <a:r>
            <a:rPr kumimoji="1" lang="ja-JP" altLang="en-US" sz="1600" b="1" kern="1200">
              <a:solidFill>
                <a:srgbClr val="FF0000"/>
              </a:solidFill>
            </a:rPr>
            <a:t>、</a:t>
          </a:r>
          <a:r>
            <a:rPr kumimoji="1" lang="ja-JP" altLang="en-US" sz="3200" b="1" u="sng" kern="1200">
              <a:solidFill>
                <a:srgbClr val="FF0000"/>
              </a:solidFill>
            </a:rPr>
            <a:t>台数欄に </a:t>
          </a:r>
          <a:r>
            <a:rPr kumimoji="1" lang="en-US" altLang="ja-JP" sz="3200" b="1" u="sng" kern="1200">
              <a:solidFill>
                <a:srgbClr val="FF0000"/>
              </a:solidFill>
            </a:rPr>
            <a:t>1 </a:t>
          </a:r>
          <a:r>
            <a:rPr kumimoji="1" lang="ja-JP" altLang="en-US" sz="3200" b="1" u="sng" kern="1200">
              <a:solidFill>
                <a:srgbClr val="FF0000"/>
              </a:solidFill>
            </a:rPr>
            <a:t>と入力</a:t>
          </a:r>
          <a:r>
            <a:rPr kumimoji="1" lang="ja-JP" altLang="en-US" sz="1600" b="1" kern="1200">
              <a:solidFill>
                <a:srgbClr val="FF0000"/>
              </a:solidFill>
            </a:rPr>
            <a:t>、</a:t>
          </a:r>
          <a:endParaRPr kumimoji="1" lang="en-US" altLang="ja-JP" sz="1600" b="1" kern="1200">
            <a:solidFill>
              <a:srgbClr val="FF0000"/>
            </a:solidFill>
          </a:endParaRPr>
        </a:p>
        <a:p>
          <a:pPr algn="l"/>
          <a:r>
            <a:rPr kumimoji="1" lang="ja-JP" altLang="en-US" sz="2400" b="1" kern="1200">
              <a:solidFill>
                <a:srgbClr val="FF0000"/>
              </a:solidFill>
            </a:rPr>
            <a:t>単価欄は値引き金額の総額を</a:t>
          </a:r>
          <a:r>
            <a:rPr kumimoji="1" lang="ja-JP" altLang="en-US" sz="3200" b="1" u="sng" kern="1200">
              <a:solidFill>
                <a:srgbClr val="FF0000"/>
              </a:solidFill>
            </a:rPr>
            <a:t>マイナス金額にて入力</a:t>
          </a:r>
          <a:r>
            <a:rPr kumimoji="1" lang="ja-JP" altLang="en-US" sz="2400" b="1" kern="1200">
              <a:solidFill>
                <a:srgbClr val="FF0000"/>
              </a:solidFill>
            </a:rPr>
            <a:t>ください</a:t>
          </a:r>
          <a:r>
            <a:rPr kumimoji="1" lang="ja-JP" altLang="en-US" sz="1600" b="1" kern="1200">
              <a:solidFill>
                <a:srgbClr val="FF0000"/>
              </a:solidFill>
            </a:rPr>
            <a:t>。</a:t>
          </a:r>
          <a:endParaRPr kumimoji="1" lang="en-US" altLang="ja-JP" sz="1600" b="1" kern="1200">
            <a:solidFill>
              <a:srgbClr val="FF0000"/>
            </a:solidFill>
          </a:endParaRPr>
        </a:p>
        <a:p>
          <a:pPr algn="l"/>
          <a:endParaRPr kumimoji="1" lang="en-US" altLang="ja-JP" sz="1600" b="1" kern="1200">
            <a:solidFill>
              <a:srgbClr val="FF0000"/>
            </a:solidFill>
          </a:endParaRPr>
        </a:p>
        <a:p>
          <a:pPr algn="l"/>
          <a:r>
            <a:rPr kumimoji="1" lang="en-US" altLang="ja-JP" sz="3200" b="1" kern="1200">
              <a:solidFill>
                <a:srgbClr val="FF0000"/>
              </a:solidFill>
            </a:rPr>
            <a:t>※</a:t>
          </a:r>
          <a:r>
            <a:rPr kumimoji="1" lang="ja-JP" altLang="en-US" sz="3200" b="1" kern="1200">
              <a:solidFill>
                <a:srgbClr val="FF0000"/>
              </a:solidFill>
            </a:rPr>
            <a:t>機器コード選択、台数、値引き金額を全て入力しないと正しい金額が集計されません！！</a:t>
          </a:r>
          <a:endParaRPr kumimoji="1" lang="en-US" altLang="ja-JP" sz="3200" b="1" kern="1200">
            <a:solidFill>
              <a:srgbClr val="FF0000"/>
            </a:solidFill>
          </a:endParaRPr>
        </a:p>
        <a:p>
          <a:pPr algn="l"/>
          <a:r>
            <a:rPr kumimoji="1" lang="en-US" altLang="ja-JP" sz="2000" b="1" kern="1200">
              <a:solidFill>
                <a:schemeClr val="tx2">
                  <a:lumMod val="50000"/>
                </a:schemeClr>
              </a:solidFill>
            </a:rPr>
            <a:t>※</a:t>
          </a:r>
          <a:r>
            <a:rPr kumimoji="1" lang="ja-JP" altLang="en-US" sz="2000" b="1" kern="1200">
              <a:solidFill>
                <a:schemeClr val="tx2">
                  <a:lumMod val="50000"/>
                </a:schemeClr>
              </a:solidFill>
            </a:rPr>
            <a:t>マイナス金額入力とは？</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例：値引き総額が</a:t>
          </a:r>
          <a:r>
            <a:rPr kumimoji="1" lang="en-US" altLang="ja-JP" sz="2000" b="1" kern="1200">
              <a:solidFill>
                <a:schemeClr val="tx2">
                  <a:lumMod val="50000"/>
                </a:schemeClr>
              </a:solidFill>
            </a:rPr>
            <a:t>1</a:t>
          </a:r>
          <a:r>
            <a:rPr kumimoji="1" lang="ja-JP" altLang="en-US" sz="2000" b="1" kern="1200">
              <a:solidFill>
                <a:schemeClr val="tx2">
                  <a:lumMod val="50000"/>
                </a:schemeClr>
              </a:solidFill>
            </a:rPr>
            <a:t>万円だった場合→単価欄には、</a:t>
          </a:r>
          <a:r>
            <a:rPr kumimoji="1" lang="en-US" altLang="ja-JP" sz="2000" b="1" kern="1200">
              <a:solidFill>
                <a:schemeClr val="tx2">
                  <a:lumMod val="50000"/>
                </a:schemeClr>
              </a:solidFill>
            </a:rPr>
            <a:t>-10,000</a:t>
          </a:r>
          <a:r>
            <a:rPr kumimoji="1" lang="ja-JP" altLang="en-US" sz="2000" b="1" kern="1200">
              <a:solidFill>
                <a:schemeClr val="tx2">
                  <a:lumMod val="50000"/>
                </a:schemeClr>
              </a:solidFill>
            </a:rPr>
            <a:t>と入力</a:t>
          </a:r>
          <a:endParaRPr kumimoji="1" lang="en-US" altLang="ja-JP" sz="2000" b="1" kern="1200">
            <a:solidFill>
              <a:schemeClr val="tx2">
                <a:lumMod val="50000"/>
              </a:schemeClr>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a:p>
          <a:pPr algn="l"/>
          <a:endParaRPr kumimoji="1" lang="en-US" altLang="ja-JP" sz="1600" b="1" kern="1200">
            <a:solidFill>
              <a:schemeClr val="tx1"/>
            </a:solidFill>
          </a:endParaRPr>
        </a:p>
      </xdr:txBody>
    </xdr:sp>
    <xdr:clientData/>
  </xdr:oneCellAnchor>
  <xdr:oneCellAnchor>
    <xdr:from>
      <xdr:col>6</xdr:col>
      <xdr:colOff>1005840</xdr:colOff>
      <xdr:row>238</xdr:row>
      <xdr:rowOff>167640</xdr:rowOff>
    </xdr:from>
    <xdr:ext cx="10181166" cy="2255520"/>
    <xdr:sp macro="" textlink="">
      <xdr:nvSpPr>
        <xdr:cNvPr id="52" name="吹き出し: 角を丸めた四角形 51">
          <a:extLst>
            <a:ext uri="{FF2B5EF4-FFF2-40B4-BE49-F238E27FC236}">
              <a16:creationId xmlns:a16="http://schemas.microsoft.com/office/drawing/2014/main" id="{3D1C0E7D-FDAF-49C6-9B4C-9026FE2E8666}"/>
            </a:ext>
          </a:extLst>
        </xdr:cNvPr>
        <xdr:cNvSpPr/>
      </xdr:nvSpPr>
      <xdr:spPr>
        <a:xfrm>
          <a:off x="11582400" y="41864280"/>
          <a:ext cx="10181166" cy="2255520"/>
        </a:xfrm>
        <a:prstGeom prst="wedgeRoundRectCallout">
          <a:avLst>
            <a:gd name="adj1" fmla="val -56545"/>
            <a:gd name="adj2" fmla="val -11225"/>
            <a:gd name="adj3" fmla="val 16667"/>
          </a:avLst>
        </a:prstGeom>
        <a:solidFill>
          <a:srgbClr val="FFFF00"/>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noAutofit/>
        </a:bodyPr>
        <a:lstStyle/>
        <a:p>
          <a:pPr algn="l"/>
          <a:r>
            <a:rPr kumimoji="1" lang="en-US" altLang="ja-JP" sz="2400" b="1" kern="1200">
              <a:solidFill>
                <a:srgbClr val="FF0000"/>
              </a:solidFill>
            </a:rPr>
            <a:t>【</a:t>
          </a:r>
          <a:r>
            <a:rPr kumimoji="1" lang="ja-JP" altLang="en-US" sz="2400" b="1" kern="1200">
              <a:solidFill>
                <a:srgbClr val="FF0000"/>
              </a:solidFill>
            </a:rPr>
            <a:t>ご注意</a:t>
          </a:r>
          <a:r>
            <a:rPr kumimoji="1" lang="en-US" altLang="ja-JP" sz="2400" b="1" kern="1200">
              <a:solidFill>
                <a:srgbClr val="FF0000"/>
              </a:solidFill>
            </a:rPr>
            <a:t>】</a:t>
          </a:r>
          <a:r>
            <a:rPr kumimoji="1" lang="ja-JP" altLang="en-US" sz="2400" b="1" kern="1200">
              <a:solidFill>
                <a:srgbClr val="FF0000"/>
              </a:solidFill>
            </a:rPr>
            <a:t>入力漏れが多い項目ですのでご留意ください。</a:t>
          </a:r>
          <a:endParaRPr kumimoji="1" lang="en-US" altLang="ja-JP" sz="2400" b="1" kern="1200">
            <a:solidFill>
              <a:srgbClr val="FF0000"/>
            </a:solidFill>
          </a:endParaRPr>
        </a:p>
        <a:p>
          <a:pPr algn="l"/>
          <a:r>
            <a:rPr kumimoji="1" lang="ja-JP" altLang="en-US" sz="2400" b="1" kern="1200">
              <a:solidFill>
                <a:srgbClr val="FF0000"/>
              </a:solidFill>
            </a:rPr>
            <a:t>　　　　　複数シート利用時は、シート①に集約して入力ください。</a:t>
          </a:r>
          <a:endParaRPr kumimoji="1" lang="en-US" altLang="ja-JP" sz="2400" b="1" kern="1200">
            <a:solidFill>
              <a:srgbClr val="FF0000"/>
            </a:solidFill>
          </a:endParaRPr>
        </a:p>
        <a:p>
          <a:pPr algn="l"/>
          <a:r>
            <a:rPr kumimoji="1" lang="ja-JP" altLang="en-US" sz="1800" b="1" kern="1200">
              <a:solidFill>
                <a:schemeClr val="tx2">
                  <a:lumMod val="50000"/>
                </a:schemeClr>
              </a:solidFill>
            </a:rPr>
            <a:t>                          </a:t>
          </a:r>
          <a:r>
            <a:rPr kumimoji="1" lang="ja-JP" altLang="en-US" sz="2000" b="1" kern="1200">
              <a:solidFill>
                <a:schemeClr val="tx2">
                  <a:lumMod val="50000"/>
                </a:schemeClr>
              </a:solidFill>
            </a:rPr>
            <a:t>（シート②、シート③には本項目の入力欄はありません）</a:t>
          </a:r>
          <a:endParaRPr kumimoji="1" lang="en-US" altLang="ja-JP" sz="2000" b="1" kern="1200">
            <a:solidFill>
              <a:schemeClr val="tx2">
                <a:lumMod val="50000"/>
              </a:schemeClr>
            </a:solidFill>
          </a:endParaRPr>
        </a:p>
        <a:p>
          <a:pPr algn="l"/>
          <a:r>
            <a:rPr kumimoji="1" lang="ja-JP" altLang="en-US" sz="2000" b="1" kern="1200">
              <a:solidFill>
                <a:schemeClr val="tx2">
                  <a:lumMod val="50000"/>
                </a:schemeClr>
              </a:solidFill>
            </a:rPr>
            <a:t>                             営業所名および各営業所の届出（認定）車両数を入力してください。</a:t>
          </a:r>
        </a:p>
      </xdr:txBody>
    </xdr:sp>
    <xdr:clientData/>
  </xdr:oneCellAnchor>
  <xdr:twoCellAnchor editAs="oneCell">
    <xdr:from>
      <xdr:col>7</xdr:col>
      <xdr:colOff>1155700</xdr:colOff>
      <xdr:row>71</xdr:row>
      <xdr:rowOff>381000</xdr:rowOff>
    </xdr:from>
    <xdr:to>
      <xdr:col>10</xdr:col>
      <xdr:colOff>114300</xdr:colOff>
      <xdr:row>118</xdr:row>
      <xdr:rowOff>37471</xdr:rowOff>
    </xdr:to>
    <xdr:pic>
      <xdr:nvPicPr>
        <xdr:cNvPr id="8" name="図 7">
          <a:extLst>
            <a:ext uri="{FF2B5EF4-FFF2-40B4-BE49-F238E27FC236}">
              <a16:creationId xmlns:a16="http://schemas.microsoft.com/office/drawing/2014/main" id="{542E0865-EA53-E5F8-5685-0E8157D986E6}"/>
            </a:ext>
          </a:extLst>
        </xdr:cNvPr>
        <xdr:cNvPicPr>
          <a:picLocks noChangeAspect="1"/>
        </xdr:cNvPicPr>
      </xdr:nvPicPr>
      <xdr:blipFill>
        <a:blip xmlns:r="http://schemas.openxmlformats.org/officeDocument/2006/relationships" r:embed="rId4"/>
        <a:stretch>
          <a:fillRect/>
        </a:stretch>
      </xdr:blipFill>
      <xdr:spPr>
        <a:xfrm>
          <a:off x="14033500" y="30035500"/>
          <a:ext cx="5969000" cy="4622171"/>
        </a:xfrm>
        <a:prstGeom prst="rect">
          <a:avLst/>
        </a:prstGeom>
      </xdr:spPr>
    </xdr:pic>
    <xdr:clientData/>
  </xdr:twoCellAnchor>
  <xdr:twoCellAnchor editAs="oneCell">
    <xdr:from>
      <xdr:col>13</xdr:col>
      <xdr:colOff>1188720</xdr:colOff>
      <xdr:row>109</xdr:row>
      <xdr:rowOff>97999</xdr:rowOff>
    </xdr:from>
    <xdr:to>
      <xdr:col>16</xdr:col>
      <xdr:colOff>2141220</xdr:colOff>
      <xdr:row>127</xdr:row>
      <xdr:rowOff>166936</xdr:rowOff>
    </xdr:to>
    <xdr:pic>
      <xdr:nvPicPr>
        <xdr:cNvPr id="36" name="図 35">
          <a:extLst>
            <a:ext uri="{FF2B5EF4-FFF2-40B4-BE49-F238E27FC236}">
              <a16:creationId xmlns:a16="http://schemas.microsoft.com/office/drawing/2014/main" id="{37F80B10-B3A1-658A-EDC7-FBB33933835A}"/>
            </a:ext>
          </a:extLst>
        </xdr:cNvPr>
        <xdr:cNvPicPr>
          <a:picLocks noChangeAspect="1"/>
        </xdr:cNvPicPr>
      </xdr:nvPicPr>
      <xdr:blipFill>
        <a:blip xmlns:r="http://schemas.openxmlformats.org/officeDocument/2006/relationships" r:embed="rId4"/>
        <a:stretch>
          <a:fillRect/>
        </a:stretch>
      </xdr:blipFill>
      <xdr:spPr>
        <a:xfrm>
          <a:off x="22357080" y="32726839"/>
          <a:ext cx="6073140" cy="4610457"/>
        </a:xfrm>
        <a:prstGeom prst="rect">
          <a:avLst/>
        </a:prstGeom>
      </xdr:spPr>
    </xdr:pic>
    <xdr:clientData/>
  </xdr:twoCellAnchor>
  <xdr:twoCellAnchor editAs="oneCell">
    <xdr:from>
      <xdr:col>13</xdr:col>
      <xdr:colOff>381000</xdr:colOff>
      <xdr:row>15</xdr:row>
      <xdr:rowOff>586740</xdr:rowOff>
    </xdr:from>
    <xdr:to>
      <xdr:col>17</xdr:col>
      <xdr:colOff>457200</xdr:colOff>
      <xdr:row>19</xdr:row>
      <xdr:rowOff>71499</xdr:rowOff>
    </xdr:to>
    <xdr:pic>
      <xdr:nvPicPr>
        <xdr:cNvPr id="37" name="図 36">
          <a:extLst>
            <a:ext uri="{FF2B5EF4-FFF2-40B4-BE49-F238E27FC236}">
              <a16:creationId xmlns:a16="http://schemas.microsoft.com/office/drawing/2014/main" id="{FC028D6D-5586-D52E-F155-2A389B9EF9E2}"/>
            </a:ext>
          </a:extLst>
        </xdr:cNvPr>
        <xdr:cNvPicPr>
          <a:picLocks noChangeAspect="1"/>
        </xdr:cNvPicPr>
      </xdr:nvPicPr>
      <xdr:blipFill>
        <a:blip xmlns:r="http://schemas.openxmlformats.org/officeDocument/2006/relationships" r:embed="rId5"/>
        <a:stretch>
          <a:fillRect/>
        </a:stretch>
      </xdr:blipFill>
      <xdr:spPr>
        <a:xfrm>
          <a:off x="21549360" y="8968740"/>
          <a:ext cx="7528560" cy="3203319"/>
        </a:xfrm>
        <a:prstGeom prst="rect">
          <a:avLst/>
        </a:prstGeom>
      </xdr:spPr>
    </xdr:pic>
    <xdr:clientData/>
  </xdr:twoCellAnchor>
  <xdr:twoCellAnchor>
    <xdr:from>
      <xdr:col>13</xdr:col>
      <xdr:colOff>376555</xdr:colOff>
      <xdr:row>16</xdr:row>
      <xdr:rowOff>134801</xdr:rowOff>
    </xdr:from>
    <xdr:to>
      <xdr:col>13</xdr:col>
      <xdr:colOff>851535</xdr:colOff>
      <xdr:row>19</xdr:row>
      <xdr:rowOff>145143</xdr:rowOff>
    </xdr:to>
    <xdr:sp macro="" textlink="">
      <xdr:nvSpPr>
        <xdr:cNvPr id="33" name="正方形/長方形 32">
          <a:extLst>
            <a:ext uri="{FF2B5EF4-FFF2-40B4-BE49-F238E27FC236}">
              <a16:creationId xmlns:a16="http://schemas.microsoft.com/office/drawing/2014/main" id="{985559D7-3D43-42A8-92FD-82F2934BC837}"/>
            </a:ext>
          </a:extLst>
        </xdr:cNvPr>
        <xdr:cNvSpPr/>
      </xdr:nvSpPr>
      <xdr:spPr>
        <a:xfrm>
          <a:off x="21544915" y="9446441"/>
          <a:ext cx="474980" cy="2799262"/>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5</xdr:col>
      <xdr:colOff>304800</xdr:colOff>
      <xdr:row>6</xdr:row>
      <xdr:rowOff>304800</xdr:rowOff>
    </xdr:to>
    <xdr:sp macro="" textlink="">
      <xdr:nvSpPr>
        <xdr:cNvPr id="2" name="AutoShape 1">
          <a:extLst>
            <a:ext uri="{FF2B5EF4-FFF2-40B4-BE49-F238E27FC236}">
              <a16:creationId xmlns:a16="http://schemas.microsoft.com/office/drawing/2014/main" id="{369C806A-87EB-407E-AFC2-9AD4927CAA54}"/>
            </a:ext>
          </a:extLst>
        </xdr:cNvPr>
        <xdr:cNvSpPr>
          <a:spLocks noChangeAspect="1" noChangeArrowheads="1"/>
        </xdr:cNvSpPr>
      </xdr:nvSpPr>
      <xdr:spPr bwMode="auto">
        <a:xfrm>
          <a:off x="755650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29</xdr:row>
      <xdr:rowOff>0</xdr:rowOff>
    </xdr:from>
    <xdr:to>
      <xdr:col>5</xdr:col>
      <xdr:colOff>304800</xdr:colOff>
      <xdr:row>30</xdr:row>
      <xdr:rowOff>91440</xdr:rowOff>
    </xdr:to>
    <xdr:sp macro="" textlink="">
      <xdr:nvSpPr>
        <xdr:cNvPr id="29" name="AutoShape 1">
          <a:extLst>
            <a:ext uri="{FF2B5EF4-FFF2-40B4-BE49-F238E27FC236}">
              <a16:creationId xmlns:a16="http://schemas.microsoft.com/office/drawing/2014/main" id="{D97AC9A7-45CA-42BD-947A-C37E657E13B7}"/>
            </a:ext>
          </a:extLst>
        </xdr:cNvPr>
        <xdr:cNvSpPr>
          <a:spLocks noChangeAspect="1" noChangeArrowheads="1"/>
        </xdr:cNvSpPr>
      </xdr:nvSpPr>
      <xdr:spPr bwMode="auto">
        <a:xfrm>
          <a:off x="7480300" y="319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29</xdr:row>
      <xdr:rowOff>0</xdr:rowOff>
    </xdr:from>
    <xdr:to>
      <xdr:col>5</xdr:col>
      <xdr:colOff>304800</xdr:colOff>
      <xdr:row>30</xdr:row>
      <xdr:rowOff>91440</xdr:rowOff>
    </xdr:to>
    <xdr:sp macro="" textlink="">
      <xdr:nvSpPr>
        <xdr:cNvPr id="31" name="AutoShape 1">
          <a:extLst>
            <a:ext uri="{FF2B5EF4-FFF2-40B4-BE49-F238E27FC236}">
              <a16:creationId xmlns:a16="http://schemas.microsoft.com/office/drawing/2014/main" id="{38B6C9BA-84E4-4539-B282-3D2D9408C0F5}"/>
            </a:ext>
          </a:extLst>
        </xdr:cNvPr>
        <xdr:cNvSpPr>
          <a:spLocks noChangeAspect="1" noChangeArrowheads="1"/>
        </xdr:cNvSpPr>
      </xdr:nvSpPr>
      <xdr:spPr bwMode="auto">
        <a:xfrm>
          <a:off x="7480300" y="3194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xdr:row>
      <xdr:rowOff>0</xdr:rowOff>
    </xdr:from>
    <xdr:to>
      <xdr:col>4</xdr:col>
      <xdr:colOff>304800</xdr:colOff>
      <xdr:row>6</xdr:row>
      <xdr:rowOff>304800</xdr:rowOff>
    </xdr:to>
    <xdr:sp macro="" textlink="">
      <xdr:nvSpPr>
        <xdr:cNvPr id="2" name="AutoShape 1">
          <a:extLst>
            <a:ext uri="{FF2B5EF4-FFF2-40B4-BE49-F238E27FC236}">
              <a16:creationId xmlns:a16="http://schemas.microsoft.com/office/drawing/2014/main" id="{D6DBF3B8-E1DD-441F-87A5-B8B350B88D1A}"/>
            </a:ext>
          </a:extLst>
        </xdr:cNvPr>
        <xdr:cNvSpPr>
          <a:spLocks noChangeAspect="1" noChangeArrowheads="1"/>
        </xdr:cNvSpPr>
      </xdr:nvSpPr>
      <xdr:spPr bwMode="auto">
        <a:xfrm>
          <a:off x="7566660" y="4572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5</xdr:row>
      <xdr:rowOff>0</xdr:rowOff>
    </xdr:from>
    <xdr:to>
      <xdr:col>4</xdr:col>
      <xdr:colOff>304800</xdr:colOff>
      <xdr:row>5</xdr:row>
      <xdr:rowOff>304800</xdr:rowOff>
    </xdr:to>
    <xdr:sp macro="" textlink="">
      <xdr:nvSpPr>
        <xdr:cNvPr id="2" name="AutoShape 1">
          <a:extLst>
            <a:ext uri="{FF2B5EF4-FFF2-40B4-BE49-F238E27FC236}">
              <a16:creationId xmlns:a16="http://schemas.microsoft.com/office/drawing/2014/main" id="{0ED01A7F-9775-44D9-8199-3635D4EFB1EB}"/>
            </a:ext>
          </a:extLst>
        </xdr:cNvPr>
        <xdr:cNvSpPr>
          <a:spLocks noChangeAspect="1" noChangeArrowheads="1"/>
        </xdr:cNvSpPr>
      </xdr:nvSpPr>
      <xdr:spPr bwMode="auto">
        <a:xfrm>
          <a:off x="7490460" y="320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5</xdr:row>
      <xdr:rowOff>0</xdr:rowOff>
    </xdr:from>
    <xdr:to>
      <xdr:col>4</xdr:col>
      <xdr:colOff>304800</xdr:colOff>
      <xdr:row>5</xdr:row>
      <xdr:rowOff>304800</xdr:rowOff>
    </xdr:to>
    <xdr:sp macro="" textlink="">
      <xdr:nvSpPr>
        <xdr:cNvPr id="4" name="AutoShape 1">
          <a:extLst>
            <a:ext uri="{FF2B5EF4-FFF2-40B4-BE49-F238E27FC236}">
              <a16:creationId xmlns:a16="http://schemas.microsoft.com/office/drawing/2014/main" id="{C6E87790-0818-4929-85C0-C1211476A4C9}"/>
            </a:ext>
          </a:extLst>
        </xdr:cNvPr>
        <xdr:cNvSpPr>
          <a:spLocks noChangeAspect="1" noChangeArrowheads="1"/>
        </xdr:cNvSpPr>
      </xdr:nvSpPr>
      <xdr:spPr bwMode="auto">
        <a:xfrm>
          <a:off x="7490460" y="3200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1638074</xdr:colOff>
      <xdr:row>9</xdr:row>
      <xdr:rowOff>1405028</xdr:rowOff>
    </xdr:from>
    <xdr:to>
      <xdr:col>4</xdr:col>
      <xdr:colOff>2110741</xdr:colOff>
      <xdr:row>9</xdr:row>
      <xdr:rowOff>1410217</xdr:rowOff>
    </xdr:to>
    <xdr:pic>
      <xdr:nvPicPr>
        <xdr:cNvPr id="2" name="図 1">
          <a:extLst>
            <a:ext uri="{FF2B5EF4-FFF2-40B4-BE49-F238E27FC236}">
              <a16:creationId xmlns:a16="http://schemas.microsoft.com/office/drawing/2014/main" id="{4005E2E2-B733-429E-A672-6AB3936DA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30414" y="11897768"/>
          <a:ext cx="472667" cy="5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1638074</xdr:colOff>
      <xdr:row>9</xdr:row>
      <xdr:rowOff>1405028</xdr:rowOff>
    </xdr:from>
    <xdr:to>
      <xdr:col>4</xdr:col>
      <xdr:colOff>2113462</xdr:colOff>
      <xdr:row>9</xdr:row>
      <xdr:rowOff>1410217</xdr:rowOff>
    </xdr:to>
    <xdr:pic>
      <xdr:nvPicPr>
        <xdr:cNvPr id="20" name="図 19">
          <a:extLst>
            <a:ext uri="{FF2B5EF4-FFF2-40B4-BE49-F238E27FC236}">
              <a16:creationId xmlns:a16="http://schemas.microsoft.com/office/drawing/2014/main" id="{245FFC1A-C7CA-495E-B9E4-B5AC9D98B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30414" y="11897768"/>
          <a:ext cx="475388" cy="51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yosuke.shoyama/AppData/Local/Box/Box%20Edit/Documents/80cu9uYIkkGH6+9b5cM0iQ==/&#32076;&#36027;&#20351;&#29992;&#26126;&#32048;&#26360;_&#36942;&#21172;&#36939;&#36578;&#38450;&#27490;&#12398;&#12383;&#12417;&#12398;&#20808;&#36914;&#30340;&#12394;&#21462;&#12426;&#32068;&#12415;&#12395;&#23550;&#12377;&#12427;&#25903;&#25588;_ver.R7_2.0_251010&#30906;&#35469;&#12288;&#21029;&#32025;&#21453;&#26144;&#28168;&#12415;.xlsx" TargetMode="External"/><Relationship Id="rId2" Type="http://schemas.openxmlformats.org/officeDocument/2006/relationships/externalLinkPath" Target="file:///C:\Users\yosuke.shoyama\AppData\Local\Box\Box%20Edit\Documents\80cu9uYIkkGH6+9b5cM0iQ==\&#32076;&#36027;&#20351;&#29992;&#26126;&#32048;&#26360;_&#36942;&#21172;&#36939;&#36578;&#38450;&#27490;&#12398;&#12383;&#12417;&#12398;&#20808;&#36914;&#30340;&#12394;&#21462;&#12426;&#32068;&#12415;&#12395;&#23550;&#12377;&#12427;&#25903;&#25588;_ver.R7_2.0_251010&#30906;&#35469;&#12288;&#21029;&#32025;&#21453;&#26144;&#28168;&#12415;.xlsx" TargetMode="External"/><Relationship Id="rId1" Type="http://schemas.openxmlformats.org/officeDocument/2006/relationships/externalLinkPath" Target="/Users/yosuke.shoyama/AppData/Local/Box/Box%20Edit/Documents/80cu9uYIkkGH6+9b5cM0iQ==/&#32076;&#36027;&#20351;&#29992;&#26126;&#32048;&#26360;_&#36942;&#21172;&#36939;&#36578;&#38450;&#27490;&#12398;&#12383;&#12417;&#12398;&#20808;&#36914;&#30340;&#12394;&#21462;&#12426;&#32068;&#12415;&#12395;&#23550;&#12377;&#12427;&#25903;&#25588;_ver.R7_2.0_251010&#30906;&#35469;&#12288;&#21029;&#32025;&#21453;&#26144;&#28168;&#12415;.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yosuke.shoyama/AppData/Local/Box/Box%20Edit/Documents/80cu9uYIkkGH6+9b5cM0iQ==/&#32076;&#36027;&#20351;&#29992;&#26126;&#32048;&#26360;_&#36939;&#34892;&#31649;&#29702;&#12398;&#39640;&#24230;&#21270;&#12395;&#23550;&#12377;&#12427;&#25903;&#25588;_&#35036;&#21161;&#29575;&#65288;&#65297;&#65295;&#65298;&#65289;_ver.R7_2.0(&#21029;&#32025;&#20316;&#25104;).xlsx" TargetMode="External"/><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Users/yosuke.shoyama/AppData/Local/Box/Box%20Edit/Documents/80cu9uYIkkGH6+9b5cM0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yosuke.shoyama/AppData/Local/Box/Box%20Edit/Documents/3UJANWrp0U2lv5vdz18MQg==/&#32076;&#36027;&#20351;&#29992;&#26126;&#32048;&#26360;_&#36939;&#34892;&#31649;&#29702;&#12398;&#39640;&#24230;&#21270;&#12395;&#23550;&#12377;&#12427;&#25903;&#25588;_&#35036;&#21161;&#29575;&#65288;&#65297;&#65295;&#65298;&#65289;_ver.R7_2.0.xlsx" TargetMode="External"/><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過労(new)"/>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E75AC-7323-4CC2-AB35-A1076FF3999B}">
  <sheetPr>
    <tabColor rgb="FFFFFF00"/>
  </sheetPr>
  <dimension ref="A1:H301"/>
  <sheetViews>
    <sheetView zoomScaleNormal="100" workbookViewId="0">
      <selection activeCell="A2" sqref="A2"/>
    </sheetView>
  </sheetViews>
  <sheetFormatPr defaultRowHeight="18"/>
  <cols>
    <col min="1" max="1" width="21.09765625" customWidth="1"/>
    <col min="2" max="2" width="29.09765625" customWidth="1"/>
    <col min="3" max="3" width="29.59765625" customWidth="1"/>
    <col min="4" max="4" width="43.5" customWidth="1"/>
    <col min="5" max="8" width="9.69921875" customWidth="1"/>
    <col min="9" max="9" width="26.69921875" customWidth="1"/>
  </cols>
  <sheetData>
    <row r="1" spans="1:8" s="382" customFormat="1" ht="36">
      <c r="A1" s="380" t="s">
        <v>656</v>
      </c>
      <c r="B1" s="380" t="s">
        <v>657</v>
      </c>
      <c r="C1" s="380" t="s">
        <v>658</v>
      </c>
      <c r="D1" s="380" t="s">
        <v>659</v>
      </c>
      <c r="E1" s="381" t="s">
        <v>660</v>
      </c>
      <c r="F1" s="381" t="s">
        <v>661</v>
      </c>
      <c r="G1" s="381" t="s">
        <v>662</v>
      </c>
      <c r="H1" s="381" t="s">
        <v>663</v>
      </c>
    </row>
    <row r="2" spans="1:8" ht="18" customHeight="1">
      <c r="A2" t="str" cm="1">
        <f t="array" aca="1" ref="A2" ca="1">IFERROR(LEFT(INDIRECT("'"&amp;$D2&amp;"'!"&amp;E2&amp;$H2),FIND("(",SUBSTITUTE(INDIRECT("'"&amp;$D2&amp;"'!"&amp;E2&amp;$H2),"（","(")&amp;"(")-1),"")</f>
        <v/>
      </c>
      <c r="B2" t="str" cm="1">
        <f t="array" aca="1" ref="B2" ca="1">IFERROR(IF(INDIRECT("'"&amp;$D2&amp;"'!"&amp;F2&amp;$H2)="","",INDIRECT("'"&amp;$D2&amp;"'!"&amp;F2&amp;$H2)),"")</f>
        <v/>
      </c>
      <c r="C2" t="str" cm="1">
        <f t="array" aca="1" ref="C2" ca="1">IFERROR(IF(INDIRECT("'"&amp;$D2&amp;"'!"&amp;G2&amp;$H2)="","",INDIRECT("'"&amp;$D2&amp;"'!"&amp;G2&amp;$H2)),"")</f>
        <v/>
      </c>
      <c r="D2" t="s">
        <v>664</v>
      </c>
      <c r="E2" t="s">
        <v>665</v>
      </c>
      <c r="F2" t="s">
        <v>666</v>
      </c>
      <c r="G2" t="s">
        <v>667</v>
      </c>
      <c r="H2">
        <v>139</v>
      </c>
    </row>
    <row r="3" spans="1:8">
      <c r="A3" t="str" cm="1">
        <f t="array" aca="1" ref="A3" ca="1">IFERROR(LEFT(INDIRECT("'"&amp;$D3&amp;"'!"&amp;E3&amp;$H3),FIND("(",SUBSTITUTE(INDIRECT("'"&amp;$D3&amp;"'!"&amp;E3&amp;$H3),"（","(")&amp;"(")-1),"")</f>
        <v/>
      </c>
      <c r="B3" t="str" cm="1">
        <f t="array" aca="1" ref="B3" ca="1">IFERROR(IF(INDIRECT("'"&amp;$D3&amp;"'!"&amp;F3&amp;$H3)="","",INDIRECT("'"&amp;$D3&amp;"'!"&amp;F3&amp;$H3)),"")</f>
        <v/>
      </c>
      <c r="C3" t="str" cm="1">
        <f t="array" aca="1" ref="C3" ca="1">IFERROR(IF(INDIRECT("'"&amp;$D3&amp;"'!"&amp;G3&amp;$H3)="","",INDIRECT("'"&amp;$D3&amp;"'!"&amp;G3&amp;$H3)),"")</f>
        <v/>
      </c>
      <c r="D3" t="s">
        <v>668</v>
      </c>
      <c r="E3" t="s">
        <v>665</v>
      </c>
      <c r="F3" t="s">
        <v>666</v>
      </c>
      <c r="G3" t="s">
        <v>667</v>
      </c>
      <c r="H3">
        <v>140</v>
      </c>
    </row>
    <row r="4" spans="1:8">
      <c r="A4" t="str" cm="1">
        <f t="array" aca="1" ref="A4" ca="1">IFERROR(LEFT(INDIRECT("'"&amp;$D4&amp;"'!"&amp;E4&amp;$H4),FIND("(",SUBSTITUTE(INDIRECT("'"&amp;$D4&amp;"'!"&amp;E4&amp;$H4),"（","(")&amp;"(")-1),"")</f>
        <v/>
      </c>
      <c r="B4" t="str" cm="1">
        <f t="array" aca="1" ref="B4" ca="1">IFERROR(IF(INDIRECT("'"&amp;$D4&amp;"'!"&amp;F4&amp;$H4)="","",INDIRECT("'"&amp;$D4&amp;"'!"&amp;F4&amp;$H4)),"")</f>
        <v/>
      </c>
      <c r="C4" t="str" cm="1">
        <f t="array" aca="1" ref="C4" ca="1">IFERROR(IF(INDIRECT("'"&amp;$D4&amp;"'!"&amp;G4&amp;$H4)="","",INDIRECT("'"&amp;$D4&amp;"'!"&amp;G4&amp;$H4)),"")</f>
        <v/>
      </c>
      <c r="D4" t="s">
        <v>668</v>
      </c>
      <c r="E4" t="s">
        <v>665</v>
      </c>
      <c r="F4" t="s">
        <v>666</v>
      </c>
      <c r="G4" t="s">
        <v>667</v>
      </c>
      <c r="H4">
        <v>141</v>
      </c>
    </row>
    <row r="5" spans="1:8">
      <c r="A5" t="str" cm="1">
        <f t="array" aca="1" ref="A5" ca="1">IFERROR(LEFT(INDIRECT("'"&amp;$D5&amp;"'!"&amp;E5&amp;$H5),FIND("(",SUBSTITUTE(INDIRECT("'"&amp;$D5&amp;"'!"&amp;E5&amp;$H5),"（","(")&amp;"(")-1),"")</f>
        <v/>
      </c>
      <c r="B5" t="str" cm="1">
        <f t="array" aca="1" ref="B5" ca="1">IFERROR(IF(INDIRECT("'"&amp;$D5&amp;"'!"&amp;F5&amp;$H5)="","",INDIRECT("'"&amp;$D5&amp;"'!"&amp;F5&amp;$H5)),"")</f>
        <v/>
      </c>
      <c r="C5" t="str" cm="1">
        <f t="array" aca="1" ref="C5" ca="1">IFERROR(IF(INDIRECT("'"&amp;$D5&amp;"'!"&amp;G5&amp;$H5)="","",INDIRECT("'"&amp;$D5&amp;"'!"&amp;G5&amp;$H5)),"")</f>
        <v/>
      </c>
      <c r="D5" t="s">
        <v>668</v>
      </c>
      <c r="E5" t="s">
        <v>665</v>
      </c>
      <c r="F5" t="s">
        <v>666</v>
      </c>
      <c r="G5" t="s">
        <v>667</v>
      </c>
      <c r="H5">
        <v>142</v>
      </c>
    </row>
    <row r="6" spans="1:8">
      <c r="A6" t="str" cm="1">
        <f t="array" aca="1" ref="A6" ca="1">IFERROR(LEFT(INDIRECT("'"&amp;$D6&amp;"'!"&amp;E6&amp;$H6),FIND("(",SUBSTITUTE(INDIRECT("'"&amp;$D6&amp;"'!"&amp;E6&amp;$H6),"（","(")&amp;"(")-1),"")</f>
        <v/>
      </c>
      <c r="B6" t="str" cm="1">
        <f t="array" aca="1" ref="B6" ca="1">IFERROR(IF(INDIRECT("'"&amp;$D6&amp;"'!"&amp;F6&amp;$H6)="","",INDIRECT("'"&amp;$D6&amp;"'!"&amp;F6&amp;$H6)),"")</f>
        <v/>
      </c>
      <c r="C6" t="str" cm="1">
        <f t="array" aca="1" ref="C6" ca="1">IFERROR(IF(INDIRECT("'"&amp;$D6&amp;"'!"&amp;G6&amp;$H6)="","",INDIRECT("'"&amp;$D6&amp;"'!"&amp;G6&amp;$H6)),"")</f>
        <v/>
      </c>
      <c r="D6" t="s">
        <v>668</v>
      </c>
      <c r="E6" t="s">
        <v>665</v>
      </c>
      <c r="F6" t="s">
        <v>666</v>
      </c>
      <c r="G6" t="s">
        <v>667</v>
      </c>
      <c r="H6">
        <v>143</v>
      </c>
    </row>
    <row r="7" spans="1:8">
      <c r="A7" t="str" cm="1">
        <f t="array" aca="1" ref="A7" ca="1">IFERROR(LEFT(INDIRECT("'"&amp;$D7&amp;"'!"&amp;E7&amp;$H7),FIND("(",SUBSTITUTE(INDIRECT("'"&amp;$D7&amp;"'!"&amp;E7&amp;$H7),"（","(")&amp;"(")-1),"")</f>
        <v/>
      </c>
      <c r="B7" t="str" cm="1">
        <f t="array" aca="1" ref="B7" ca="1">IFERROR(IF(INDIRECT("'"&amp;$D7&amp;"'!"&amp;F7&amp;$H7)="","",INDIRECT("'"&amp;$D7&amp;"'!"&amp;F7&amp;$H7)),"")</f>
        <v/>
      </c>
      <c r="C7" t="str" cm="1">
        <f t="array" aca="1" ref="C7" ca="1">IFERROR(IF(INDIRECT("'"&amp;$D7&amp;"'!"&amp;G7&amp;$H7)="","",INDIRECT("'"&amp;$D7&amp;"'!"&amp;G7&amp;$H7)),"")</f>
        <v/>
      </c>
      <c r="D7" t="s">
        <v>668</v>
      </c>
      <c r="E7" t="s">
        <v>665</v>
      </c>
      <c r="F7" t="s">
        <v>666</v>
      </c>
      <c r="G7" t="s">
        <v>667</v>
      </c>
      <c r="H7">
        <v>144</v>
      </c>
    </row>
    <row r="8" spans="1:8">
      <c r="A8" t="str" cm="1">
        <f t="array" aca="1" ref="A8" ca="1">IFERROR(LEFT(INDIRECT("'"&amp;$D8&amp;"'!"&amp;E8&amp;$H8),FIND("(",SUBSTITUTE(INDIRECT("'"&amp;$D8&amp;"'!"&amp;E8&amp;$H8),"（","(")&amp;"(")-1),"")</f>
        <v/>
      </c>
      <c r="B8" t="str" cm="1">
        <f t="array" aca="1" ref="B8" ca="1">IFERROR(IF(INDIRECT("'"&amp;$D8&amp;"'!"&amp;F8&amp;$H8)="","",INDIRECT("'"&amp;$D8&amp;"'!"&amp;F8&amp;$H8)),"")</f>
        <v/>
      </c>
      <c r="C8" t="str" cm="1">
        <f t="array" aca="1" ref="C8" ca="1">IFERROR(IF(INDIRECT("'"&amp;$D8&amp;"'!"&amp;G8&amp;$H8)="","",INDIRECT("'"&amp;$D8&amp;"'!"&amp;G8&amp;$H8)),"")</f>
        <v/>
      </c>
      <c r="D8" t="s">
        <v>668</v>
      </c>
      <c r="E8" t="s">
        <v>665</v>
      </c>
      <c r="F8" t="s">
        <v>666</v>
      </c>
      <c r="G8" t="s">
        <v>667</v>
      </c>
      <c r="H8">
        <v>145</v>
      </c>
    </row>
    <row r="9" spans="1:8">
      <c r="A9" t="str" cm="1">
        <f t="array" aca="1" ref="A9" ca="1">IFERROR(LEFT(INDIRECT("'"&amp;$D9&amp;"'!"&amp;E9&amp;$H9),FIND("(",SUBSTITUTE(INDIRECT("'"&amp;$D9&amp;"'!"&amp;E9&amp;$H9),"（","(")&amp;"(")-1),"")</f>
        <v/>
      </c>
      <c r="B9" t="str" cm="1">
        <f t="array" aca="1" ref="B9" ca="1">IFERROR(IF(INDIRECT("'"&amp;$D9&amp;"'!"&amp;F9&amp;$H9)="","",INDIRECT("'"&amp;$D9&amp;"'!"&amp;F9&amp;$H9)),"")</f>
        <v/>
      </c>
      <c r="C9" t="str" cm="1">
        <f t="array" aca="1" ref="C9" ca="1">IFERROR(IF(INDIRECT("'"&amp;$D9&amp;"'!"&amp;G9&amp;$H9)="","",INDIRECT("'"&amp;$D9&amp;"'!"&amp;G9&amp;$H9)),"")</f>
        <v/>
      </c>
      <c r="D9" t="s">
        <v>668</v>
      </c>
      <c r="E9" t="s">
        <v>665</v>
      </c>
      <c r="F9" t="s">
        <v>666</v>
      </c>
      <c r="G9" t="s">
        <v>667</v>
      </c>
      <c r="H9">
        <v>146</v>
      </c>
    </row>
    <row r="10" spans="1:8">
      <c r="A10" t="str" cm="1">
        <f t="array" aca="1" ref="A10" ca="1">IFERROR(LEFT(INDIRECT("'"&amp;$D10&amp;"'!"&amp;E10&amp;$H10),FIND("(",SUBSTITUTE(INDIRECT("'"&amp;$D10&amp;"'!"&amp;E10&amp;$H10),"（","(")&amp;"(")-1),"")</f>
        <v/>
      </c>
      <c r="B10" t="str" cm="1">
        <f t="array" aca="1" ref="B10" ca="1">IFERROR(IF(INDIRECT("'"&amp;$D10&amp;"'!"&amp;F10&amp;$H10)="","",INDIRECT("'"&amp;$D10&amp;"'!"&amp;F10&amp;$H10)),"")</f>
        <v/>
      </c>
      <c r="C10" t="str" cm="1">
        <f t="array" aca="1" ref="C10" ca="1">IFERROR(IF(INDIRECT("'"&amp;$D10&amp;"'!"&amp;G10&amp;$H10)="","",INDIRECT("'"&amp;$D10&amp;"'!"&amp;G10&amp;$H10)),"")</f>
        <v/>
      </c>
      <c r="D10" t="s">
        <v>668</v>
      </c>
      <c r="E10" t="s">
        <v>665</v>
      </c>
      <c r="F10" t="s">
        <v>666</v>
      </c>
      <c r="G10" t="s">
        <v>667</v>
      </c>
      <c r="H10">
        <v>147</v>
      </c>
    </row>
    <row r="11" spans="1:8">
      <c r="A11" t="str" cm="1">
        <f t="array" aca="1" ref="A11" ca="1">IFERROR(LEFT(INDIRECT("'"&amp;$D11&amp;"'!"&amp;E11&amp;$H11),FIND("(",SUBSTITUTE(INDIRECT("'"&amp;$D11&amp;"'!"&amp;E11&amp;$H11),"（","(")&amp;"(")-1),"")</f>
        <v/>
      </c>
      <c r="B11" t="str" cm="1">
        <f t="array" aca="1" ref="B11" ca="1">IFERROR(IF(INDIRECT("'"&amp;$D11&amp;"'!"&amp;F11&amp;$H11)="","",INDIRECT("'"&amp;$D11&amp;"'!"&amp;F11&amp;$H11)),"")</f>
        <v/>
      </c>
      <c r="C11" t="str" cm="1">
        <f t="array" aca="1" ref="C11" ca="1">IFERROR(IF(INDIRECT("'"&amp;$D11&amp;"'!"&amp;G11&amp;$H11)="","",INDIRECT("'"&amp;$D11&amp;"'!"&amp;G11&amp;$H11)),"")</f>
        <v/>
      </c>
      <c r="D11" t="s">
        <v>668</v>
      </c>
      <c r="E11" t="s">
        <v>665</v>
      </c>
      <c r="F11" t="s">
        <v>666</v>
      </c>
      <c r="G11" t="s">
        <v>667</v>
      </c>
      <c r="H11">
        <v>148</v>
      </c>
    </row>
    <row r="12" spans="1:8">
      <c r="A12" t="str" cm="1">
        <f t="array" aca="1" ref="A12" ca="1">IFERROR(LEFT(INDIRECT("'"&amp;$D12&amp;"'!"&amp;E12&amp;$H12),FIND("(",SUBSTITUTE(INDIRECT("'"&amp;$D12&amp;"'!"&amp;E12&amp;$H12),"（","(")&amp;"(")-1),"")</f>
        <v/>
      </c>
      <c r="B12" t="str" cm="1">
        <f t="array" aca="1" ref="B12" ca="1">IFERROR(IF(INDIRECT("'"&amp;$D12&amp;"'!"&amp;F12&amp;$H12)="","",INDIRECT("'"&amp;$D12&amp;"'!"&amp;F12&amp;$H12)),"")</f>
        <v/>
      </c>
      <c r="C12" t="str" cm="1">
        <f t="array" aca="1" ref="C12" ca="1">IFERROR(IF(INDIRECT("'"&amp;$D12&amp;"'!"&amp;G12&amp;$H12)="","",INDIRECT("'"&amp;$D12&amp;"'!"&amp;G12&amp;$H12)),"")</f>
        <v/>
      </c>
      <c r="D12" t="s">
        <v>668</v>
      </c>
      <c r="E12" t="s">
        <v>665</v>
      </c>
      <c r="F12" t="s">
        <v>666</v>
      </c>
      <c r="G12" t="s">
        <v>667</v>
      </c>
      <c r="H12">
        <v>149</v>
      </c>
    </row>
    <row r="13" spans="1:8">
      <c r="A13" t="str" cm="1">
        <f t="array" aca="1" ref="A13" ca="1">IFERROR(LEFT(INDIRECT("'"&amp;$D13&amp;"'!"&amp;E13&amp;$H13),FIND("(",SUBSTITUTE(INDIRECT("'"&amp;$D13&amp;"'!"&amp;E13&amp;$H13),"（","(")&amp;"(")-1),"")</f>
        <v/>
      </c>
      <c r="B13" t="str" cm="1">
        <f t="array" aca="1" ref="B13" ca="1">IFERROR(IF(INDIRECT("'"&amp;$D13&amp;"'!"&amp;F13&amp;$H13)="","",INDIRECT("'"&amp;$D13&amp;"'!"&amp;F13&amp;$H13)),"")</f>
        <v/>
      </c>
      <c r="C13" t="str" cm="1">
        <f t="array" aca="1" ref="C13" ca="1">IFERROR(IF(INDIRECT("'"&amp;$D13&amp;"'!"&amp;G13&amp;$H13)="","",INDIRECT("'"&amp;$D13&amp;"'!"&amp;G13&amp;$H13)),"")</f>
        <v/>
      </c>
      <c r="D13" t="s">
        <v>668</v>
      </c>
      <c r="E13" t="s">
        <v>665</v>
      </c>
      <c r="F13" t="s">
        <v>666</v>
      </c>
      <c r="G13" t="s">
        <v>667</v>
      </c>
      <c r="H13">
        <v>150</v>
      </c>
    </row>
    <row r="14" spans="1:8">
      <c r="A14" t="str" cm="1">
        <f t="array" aca="1" ref="A14" ca="1">IFERROR(LEFT(INDIRECT("'"&amp;$D14&amp;"'!"&amp;E14&amp;$H14),FIND("(",SUBSTITUTE(INDIRECT("'"&amp;$D14&amp;"'!"&amp;E14&amp;$H14),"（","(")&amp;"(")-1),"")</f>
        <v/>
      </c>
      <c r="B14" t="str" cm="1">
        <f t="array" aca="1" ref="B14" ca="1">IFERROR(IF(INDIRECT("'"&amp;$D14&amp;"'!"&amp;F14&amp;$H14)="","",INDIRECT("'"&amp;$D14&amp;"'!"&amp;F14&amp;$H14)),"")</f>
        <v/>
      </c>
      <c r="C14" t="str" cm="1">
        <f t="array" aca="1" ref="C14" ca="1">IFERROR(IF(INDIRECT("'"&amp;$D14&amp;"'!"&amp;G14&amp;$H14)="","",INDIRECT("'"&amp;$D14&amp;"'!"&amp;G14&amp;$H14)),"")</f>
        <v/>
      </c>
      <c r="D14" t="s">
        <v>668</v>
      </c>
      <c r="E14" t="s">
        <v>665</v>
      </c>
      <c r="F14" t="s">
        <v>666</v>
      </c>
      <c r="G14" t="s">
        <v>667</v>
      </c>
      <c r="H14">
        <v>151</v>
      </c>
    </row>
    <row r="15" spans="1:8">
      <c r="A15" t="str" cm="1">
        <f t="array" aca="1" ref="A15" ca="1">IFERROR(LEFT(INDIRECT("'"&amp;$D15&amp;"'!"&amp;E15&amp;$H15),FIND("(",SUBSTITUTE(INDIRECT("'"&amp;$D15&amp;"'!"&amp;E15&amp;$H15),"（","(")&amp;"(")-1),"")</f>
        <v/>
      </c>
      <c r="B15" t="str" cm="1">
        <f t="array" aca="1" ref="B15" ca="1">IFERROR(IF(INDIRECT("'"&amp;$D15&amp;"'!"&amp;F15&amp;$H15)="","",INDIRECT("'"&amp;$D15&amp;"'!"&amp;F15&amp;$H15)),"")</f>
        <v/>
      </c>
      <c r="C15" t="str" cm="1">
        <f t="array" aca="1" ref="C15" ca="1">IFERROR(IF(INDIRECT("'"&amp;$D15&amp;"'!"&amp;G15&amp;$H15)="","",INDIRECT("'"&amp;$D15&amp;"'!"&amp;G15&amp;$H15)),"")</f>
        <v/>
      </c>
      <c r="D15" t="s">
        <v>668</v>
      </c>
      <c r="E15" t="s">
        <v>665</v>
      </c>
      <c r="F15" t="s">
        <v>666</v>
      </c>
      <c r="G15" t="s">
        <v>667</v>
      </c>
      <c r="H15">
        <v>152</v>
      </c>
    </row>
    <row r="16" spans="1:8">
      <c r="A16" t="str" cm="1">
        <f t="array" aca="1" ref="A16" ca="1">IFERROR(LEFT(INDIRECT("'"&amp;$D16&amp;"'!"&amp;E16&amp;$H16),FIND("(",SUBSTITUTE(INDIRECT("'"&amp;$D16&amp;"'!"&amp;E16&amp;$H16),"（","(")&amp;"(")-1),"")</f>
        <v/>
      </c>
      <c r="B16" t="str" cm="1">
        <f t="array" aca="1" ref="B16" ca="1">IFERROR(IF(INDIRECT("'"&amp;$D16&amp;"'!"&amp;F16&amp;$H16)="","",INDIRECT("'"&amp;$D16&amp;"'!"&amp;F16&amp;$H16)),"")</f>
        <v/>
      </c>
      <c r="C16" t="str" cm="1">
        <f t="array" aca="1" ref="C16" ca="1">IFERROR(IF(INDIRECT("'"&amp;$D16&amp;"'!"&amp;G16&amp;$H16)="","",INDIRECT("'"&amp;$D16&amp;"'!"&amp;G16&amp;$H16)),"")</f>
        <v/>
      </c>
      <c r="D16" t="s">
        <v>668</v>
      </c>
      <c r="E16" t="s">
        <v>665</v>
      </c>
      <c r="F16" t="s">
        <v>666</v>
      </c>
      <c r="G16" t="s">
        <v>667</v>
      </c>
      <c r="H16">
        <v>153</v>
      </c>
    </row>
    <row r="17" spans="1:8">
      <c r="A17" t="str" cm="1">
        <f t="array" aca="1" ref="A17" ca="1">IFERROR(LEFT(INDIRECT("'"&amp;$D17&amp;"'!"&amp;E17&amp;$H17),FIND("(",SUBSTITUTE(INDIRECT("'"&amp;$D17&amp;"'!"&amp;E17&amp;$H17),"（","(")&amp;"(")-1),"")</f>
        <v/>
      </c>
      <c r="B17" t="str" cm="1">
        <f t="array" aca="1" ref="B17" ca="1">IFERROR(IF(INDIRECT("'"&amp;$D17&amp;"'!"&amp;F17&amp;$H17)="","",INDIRECT("'"&amp;$D17&amp;"'!"&amp;F17&amp;$H17)),"")</f>
        <v/>
      </c>
      <c r="C17" t="str" cm="1">
        <f t="array" aca="1" ref="C17" ca="1">IFERROR(IF(INDIRECT("'"&amp;$D17&amp;"'!"&amp;G17&amp;$H17)="","",INDIRECT("'"&amp;$D17&amp;"'!"&amp;G17&amp;$H17)),"")</f>
        <v/>
      </c>
      <c r="D17" t="s">
        <v>668</v>
      </c>
      <c r="E17" t="s">
        <v>665</v>
      </c>
      <c r="F17" t="s">
        <v>666</v>
      </c>
      <c r="G17" t="s">
        <v>667</v>
      </c>
      <c r="H17">
        <v>154</v>
      </c>
    </row>
    <row r="18" spans="1:8">
      <c r="A18" t="str" cm="1">
        <f t="array" aca="1" ref="A18" ca="1">IFERROR(LEFT(INDIRECT("'"&amp;$D18&amp;"'!"&amp;E18&amp;$H18),FIND("(",SUBSTITUTE(INDIRECT("'"&amp;$D18&amp;"'!"&amp;E18&amp;$H18),"（","(")&amp;"(")-1),"")</f>
        <v/>
      </c>
      <c r="B18" t="str" cm="1">
        <f t="array" aca="1" ref="B18" ca="1">IFERROR(IF(INDIRECT("'"&amp;$D18&amp;"'!"&amp;F18&amp;$H18)="","",INDIRECT("'"&amp;$D18&amp;"'!"&amp;F18&amp;$H18)),"")</f>
        <v/>
      </c>
      <c r="C18" t="str" cm="1">
        <f t="array" aca="1" ref="C18" ca="1">IFERROR(IF(INDIRECT("'"&amp;$D18&amp;"'!"&amp;G18&amp;$H18)="","",INDIRECT("'"&amp;$D18&amp;"'!"&amp;G18&amp;$H18)),"")</f>
        <v/>
      </c>
      <c r="D18" t="s">
        <v>668</v>
      </c>
      <c r="E18" t="s">
        <v>665</v>
      </c>
      <c r="F18" t="s">
        <v>666</v>
      </c>
      <c r="G18" t="s">
        <v>667</v>
      </c>
      <c r="H18">
        <v>155</v>
      </c>
    </row>
    <row r="19" spans="1:8">
      <c r="A19" t="str" cm="1">
        <f t="array" aca="1" ref="A19" ca="1">IFERROR(LEFT(INDIRECT("'"&amp;$D19&amp;"'!"&amp;E19&amp;$H19),FIND("(",SUBSTITUTE(INDIRECT("'"&amp;$D19&amp;"'!"&amp;E19&amp;$H19),"（","(")&amp;"(")-1),"")</f>
        <v/>
      </c>
      <c r="B19" t="str" cm="1">
        <f t="array" aca="1" ref="B19" ca="1">IFERROR(IF(INDIRECT("'"&amp;$D19&amp;"'!"&amp;F19&amp;$H19)="","",INDIRECT("'"&amp;$D19&amp;"'!"&amp;F19&amp;$H19)),"")</f>
        <v/>
      </c>
      <c r="C19" t="str" cm="1">
        <f t="array" aca="1" ref="C19" ca="1">IFERROR(IF(INDIRECT("'"&amp;$D19&amp;"'!"&amp;G19&amp;$H19)="","",INDIRECT("'"&amp;$D19&amp;"'!"&amp;G19&amp;$H19)),"")</f>
        <v/>
      </c>
      <c r="D19" t="s">
        <v>668</v>
      </c>
      <c r="E19" t="s">
        <v>665</v>
      </c>
      <c r="F19" t="s">
        <v>666</v>
      </c>
      <c r="G19" t="s">
        <v>667</v>
      </c>
      <c r="H19">
        <v>156</v>
      </c>
    </row>
    <row r="20" spans="1:8">
      <c r="A20" t="str" cm="1">
        <f t="array" aca="1" ref="A20" ca="1">IFERROR(LEFT(INDIRECT("'"&amp;$D20&amp;"'!"&amp;E20&amp;$H20),FIND("(",SUBSTITUTE(INDIRECT("'"&amp;$D20&amp;"'!"&amp;E20&amp;$H20),"（","(")&amp;"(")-1),"")</f>
        <v/>
      </c>
      <c r="B20" t="str" cm="1">
        <f t="array" aca="1" ref="B20" ca="1">IFERROR(IF(INDIRECT("'"&amp;$D20&amp;"'!"&amp;F20&amp;$H20)="","",INDIRECT("'"&amp;$D20&amp;"'!"&amp;F20&amp;$H20)),"")</f>
        <v/>
      </c>
      <c r="C20" t="str" cm="1">
        <f t="array" aca="1" ref="C20" ca="1">IFERROR(IF(INDIRECT("'"&amp;$D20&amp;"'!"&amp;G20&amp;$H20)="","",INDIRECT("'"&amp;$D20&amp;"'!"&amp;G20&amp;$H20)),"")</f>
        <v/>
      </c>
      <c r="D20" t="s">
        <v>668</v>
      </c>
      <c r="E20" t="s">
        <v>665</v>
      </c>
      <c r="F20" t="s">
        <v>666</v>
      </c>
      <c r="G20" t="s">
        <v>667</v>
      </c>
      <c r="H20">
        <v>157</v>
      </c>
    </row>
    <row r="21" spans="1:8">
      <c r="A21" t="str" cm="1">
        <f t="array" aca="1" ref="A21" ca="1">IFERROR(LEFT(INDIRECT("'"&amp;$D21&amp;"'!"&amp;E21&amp;$H21),FIND("(",SUBSTITUTE(INDIRECT("'"&amp;$D21&amp;"'!"&amp;E21&amp;$H21),"（","(")&amp;"(")-1),"")</f>
        <v/>
      </c>
      <c r="B21" t="str" cm="1">
        <f t="array" aca="1" ref="B21" ca="1">IFERROR(IF(INDIRECT("'"&amp;$D21&amp;"'!"&amp;F21&amp;$H21)="","",INDIRECT("'"&amp;$D21&amp;"'!"&amp;F21&amp;$H21)),"")</f>
        <v/>
      </c>
      <c r="C21" t="str" cm="1">
        <f t="array" aca="1" ref="C21" ca="1">IFERROR(IF(INDIRECT("'"&amp;$D21&amp;"'!"&amp;G21&amp;$H21)="","",INDIRECT("'"&amp;$D21&amp;"'!"&amp;G21&amp;$H21)),"")</f>
        <v/>
      </c>
      <c r="D21" t="s">
        <v>668</v>
      </c>
      <c r="E21" t="s">
        <v>665</v>
      </c>
      <c r="F21" t="s">
        <v>666</v>
      </c>
      <c r="G21" t="s">
        <v>667</v>
      </c>
      <c r="H21">
        <v>158</v>
      </c>
    </row>
    <row r="22" spans="1:8">
      <c r="A22" t="str" cm="1">
        <f t="array" aca="1" ref="A22" ca="1">IFERROR(LEFT(INDIRECT("'"&amp;$D22&amp;"'!"&amp;E22&amp;$H22),FIND("(",SUBSTITUTE(INDIRECT("'"&amp;$D22&amp;"'!"&amp;E22&amp;$H22),"（","(")&amp;"(")-1),"")</f>
        <v/>
      </c>
      <c r="B22" t="str" cm="1">
        <f t="array" aca="1" ref="B22" ca="1">IFERROR(IF(INDIRECT("'"&amp;$D22&amp;"'!"&amp;F22&amp;$H22)="","",INDIRECT("'"&amp;$D22&amp;"'!"&amp;F22&amp;$H22)),"")</f>
        <v/>
      </c>
      <c r="C22" t="str" cm="1">
        <f t="array" aca="1" ref="C22" ca="1">IFERROR(IF(INDIRECT("'"&amp;$D22&amp;"'!"&amp;G22&amp;$H22)="","",INDIRECT("'"&amp;$D22&amp;"'!"&amp;G22&amp;$H22)),"")</f>
        <v/>
      </c>
      <c r="D22" t="s">
        <v>668</v>
      </c>
      <c r="E22" t="s">
        <v>665</v>
      </c>
      <c r="F22" t="s">
        <v>666</v>
      </c>
      <c r="G22" t="s">
        <v>667</v>
      </c>
      <c r="H22">
        <v>159</v>
      </c>
    </row>
    <row r="23" spans="1:8">
      <c r="A23" t="str" cm="1">
        <f t="array" aca="1" ref="A23" ca="1">IFERROR(LEFT(INDIRECT("'"&amp;$D23&amp;"'!"&amp;E23&amp;$H23),FIND("(",SUBSTITUTE(INDIRECT("'"&amp;$D23&amp;"'!"&amp;E23&amp;$H23),"（","(")&amp;"(")-1),"")</f>
        <v/>
      </c>
      <c r="B23" t="str" cm="1">
        <f t="array" aca="1" ref="B23" ca="1">IFERROR(IF(INDIRECT("'"&amp;$D23&amp;"'!"&amp;F23&amp;$H23)="","",INDIRECT("'"&amp;$D23&amp;"'!"&amp;F23&amp;$H23)),"")</f>
        <v/>
      </c>
      <c r="C23" t="str" cm="1">
        <f t="array" aca="1" ref="C23" ca="1">IFERROR(IF(INDIRECT("'"&amp;$D23&amp;"'!"&amp;G23&amp;$H23)="","",INDIRECT("'"&amp;$D23&amp;"'!"&amp;G23&amp;$H23)),"")</f>
        <v/>
      </c>
      <c r="D23" t="s">
        <v>668</v>
      </c>
      <c r="E23" t="s">
        <v>665</v>
      </c>
      <c r="F23" t="s">
        <v>666</v>
      </c>
      <c r="G23" t="s">
        <v>667</v>
      </c>
      <c r="H23">
        <v>160</v>
      </c>
    </row>
    <row r="24" spans="1:8">
      <c r="A24" t="str" cm="1">
        <f t="array" aca="1" ref="A24" ca="1">IFERROR(LEFT(INDIRECT("'"&amp;$D24&amp;"'!"&amp;E24&amp;$H24),FIND("(",SUBSTITUTE(INDIRECT("'"&amp;$D24&amp;"'!"&amp;E24&amp;$H24),"（","(")&amp;"(")-1),"")</f>
        <v/>
      </c>
      <c r="B24" t="str" cm="1">
        <f t="array" aca="1" ref="B24" ca="1">IFERROR(IF(INDIRECT("'"&amp;$D24&amp;"'!"&amp;F24&amp;$H24)="","",INDIRECT("'"&amp;$D24&amp;"'!"&amp;F24&amp;$H24)),"")</f>
        <v/>
      </c>
      <c r="C24" t="str" cm="1">
        <f t="array" aca="1" ref="C24" ca="1">IFERROR(IF(INDIRECT("'"&amp;$D24&amp;"'!"&amp;G24&amp;$H24)="","",INDIRECT("'"&amp;$D24&amp;"'!"&amp;G24&amp;$H24)),"")</f>
        <v/>
      </c>
      <c r="D24" t="s">
        <v>668</v>
      </c>
      <c r="E24" t="s">
        <v>665</v>
      </c>
      <c r="F24" t="s">
        <v>666</v>
      </c>
      <c r="G24" t="s">
        <v>667</v>
      </c>
      <c r="H24">
        <v>161</v>
      </c>
    </row>
    <row r="25" spans="1:8">
      <c r="A25" t="str" cm="1">
        <f t="array" aca="1" ref="A25" ca="1">IFERROR(LEFT(INDIRECT("'"&amp;$D25&amp;"'!"&amp;E25&amp;$H25),FIND("(",SUBSTITUTE(INDIRECT("'"&amp;$D25&amp;"'!"&amp;E25&amp;$H25),"（","(")&amp;"(")-1),"")</f>
        <v/>
      </c>
      <c r="B25" t="str" cm="1">
        <f t="array" aca="1" ref="B25" ca="1">IFERROR(IF(INDIRECT("'"&amp;$D25&amp;"'!"&amp;F25&amp;$H25)="","",INDIRECT("'"&amp;$D25&amp;"'!"&amp;F25&amp;$H25)),"")</f>
        <v/>
      </c>
      <c r="C25" t="str" cm="1">
        <f t="array" aca="1" ref="C25" ca="1">IFERROR(IF(INDIRECT("'"&amp;$D25&amp;"'!"&amp;G25&amp;$H25)="","",INDIRECT("'"&amp;$D25&amp;"'!"&amp;G25&amp;$H25)),"")</f>
        <v/>
      </c>
      <c r="D25" t="s">
        <v>668</v>
      </c>
      <c r="E25" t="s">
        <v>665</v>
      </c>
      <c r="F25" t="s">
        <v>666</v>
      </c>
      <c r="G25" t="s">
        <v>667</v>
      </c>
      <c r="H25">
        <v>162</v>
      </c>
    </row>
    <row r="26" spans="1:8">
      <c r="A26" t="str" cm="1">
        <f t="array" aca="1" ref="A26" ca="1">IFERROR(LEFT(INDIRECT("'"&amp;$D26&amp;"'!"&amp;E26&amp;$H26),FIND("(",SUBSTITUTE(INDIRECT("'"&amp;$D26&amp;"'!"&amp;E26&amp;$H26),"（","(")&amp;"(")-1),"")</f>
        <v/>
      </c>
      <c r="B26" t="str" cm="1">
        <f t="array" aca="1" ref="B26" ca="1">IFERROR(IF(INDIRECT("'"&amp;$D26&amp;"'!"&amp;F26&amp;$H26)="","",INDIRECT("'"&amp;$D26&amp;"'!"&amp;F26&amp;$H26)),"")</f>
        <v/>
      </c>
      <c r="C26" t="str" cm="1">
        <f t="array" aca="1" ref="C26" ca="1">IFERROR(IF(INDIRECT("'"&amp;$D26&amp;"'!"&amp;G26&amp;$H26)="","",INDIRECT("'"&amp;$D26&amp;"'!"&amp;G26&amp;$H26)),"")</f>
        <v/>
      </c>
      <c r="D26" t="s">
        <v>668</v>
      </c>
      <c r="E26" t="s">
        <v>665</v>
      </c>
      <c r="F26" t="s">
        <v>666</v>
      </c>
      <c r="G26" t="s">
        <v>667</v>
      </c>
      <c r="H26">
        <v>163</v>
      </c>
    </row>
    <row r="27" spans="1:8">
      <c r="A27" t="str" cm="1">
        <f t="array" aca="1" ref="A27" ca="1">IFERROR(LEFT(INDIRECT("'"&amp;$D27&amp;"'!"&amp;E27&amp;$H27),FIND("(",SUBSTITUTE(INDIRECT("'"&amp;$D27&amp;"'!"&amp;E27&amp;$H27),"（","(")&amp;"(")-1),"")</f>
        <v/>
      </c>
      <c r="B27" t="str" cm="1">
        <f t="array" aca="1" ref="B27" ca="1">IFERROR(IF(INDIRECT("'"&amp;$D27&amp;"'!"&amp;F27&amp;$H27)="","",INDIRECT("'"&amp;$D27&amp;"'!"&amp;F27&amp;$H27)),"")</f>
        <v/>
      </c>
      <c r="C27" t="str" cm="1">
        <f t="array" aca="1" ref="C27" ca="1">IFERROR(IF(INDIRECT("'"&amp;$D27&amp;"'!"&amp;G27&amp;$H27)="","",INDIRECT("'"&amp;$D27&amp;"'!"&amp;G27&amp;$H27)),"")</f>
        <v/>
      </c>
      <c r="D27" t="s">
        <v>668</v>
      </c>
      <c r="E27" t="s">
        <v>665</v>
      </c>
      <c r="F27" t="s">
        <v>666</v>
      </c>
      <c r="G27" t="s">
        <v>667</v>
      </c>
      <c r="H27">
        <v>164</v>
      </c>
    </row>
    <row r="28" spans="1:8">
      <c r="A28" t="str" cm="1">
        <f t="array" aca="1" ref="A28" ca="1">IFERROR(LEFT(INDIRECT("'"&amp;$D28&amp;"'!"&amp;E28&amp;$H28),FIND("(",SUBSTITUTE(INDIRECT("'"&amp;$D28&amp;"'!"&amp;E28&amp;$H28),"（","(")&amp;"(")-1),"")</f>
        <v/>
      </c>
      <c r="B28" t="str" cm="1">
        <f t="array" aca="1" ref="B28" ca="1">IFERROR(IF(INDIRECT("'"&amp;$D28&amp;"'!"&amp;F28&amp;$H28)="","",INDIRECT("'"&amp;$D28&amp;"'!"&amp;F28&amp;$H28)),"")</f>
        <v/>
      </c>
      <c r="C28" t="str" cm="1">
        <f t="array" aca="1" ref="C28" ca="1">IFERROR(IF(INDIRECT("'"&amp;$D28&amp;"'!"&amp;G28&amp;$H28)="","",INDIRECT("'"&amp;$D28&amp;"'!"&amp;G28&amp;$H28)),"")</f>
        <v/>
      </c>
      <c r="D28" t="s">
        <v>668</v>
      </c>
      <c r="E28" t="s">
        <v>665</v>
      </c>
      <c r="F28" t="s">
        <v>666</v>
      </c>
      <c r="G28" t="s">
        <v>667</v>
      </c>
      <c r="H28">
        <v>165</v>
      </c>
    </row>
    <row r="29" spans="1:8">
      <c r="A29" t="str" cm="1">
        <f t="array" aca="1" ref="A29" ca="1">IFERROR(LEFT(INDIRECT("'"&amp;$D29&amp;"'!"&amp;E29&amp;$H29),FIND("(",SUBSTITUTE(INDIRECT("'"&amp;$D29&amp;"'!"&amp;E29&amp;$H29),"（","(")&amp;"(")-1),"")</f>
        <v/>
      </c>
      <c r="B29" t="str" cm="1">
        <f t="array" aca="1" ref="B29" ca="1">IFERROR(IF(INDIRECT("'"&amp;$D29&amp;"'!"&amp;F29&amp;$H29)="","",INDIRECT("'"&amp;$D29&amp;"'!"&amp;F29&amp;$H29)),"")</f>
        <v/>
      </c>
      <c r="C29" t="str" cm="1">
        <f t="array" aca="1" ref="C29" ca="1">IFERROR(IF(INDIRECT("'"&amp;$D29&amp;"'!"&amp;G29&amp;$H29)="","",INDIRECT("'"&amp;$D29&amp;"'!"&amp;G29&amp;$H29)),"")</f>
        <v/>
      </c>
      <c r="D29" t="s">
        <v>668</v>
      </c>
      <c r="E29" t="s">
        <v>665</v>
      </c>
      <c r="F29" t="s">
        <v>666</v>
      </c>
      <c r="G29" t="s">
        <v>667</v>
      </c>
      <c r="H29">
        <v>166</v>
      </c>
    </row>
    <row r="30" spans="1:8">
      <c r="A30" t="str" cm="1">
        <f t="array" aca="1" ref="A30" ca="1">IFERROR(LEFT(INDIRECT("'"&amp;$D30&amp;"'!"&amp;E30&amp;$H30),FIND("(",SUBSTITUTE(INDIRECT("'"&amp;$D30&amp;"'!"&amp;E30&amp;$H30),"（","(")&amp;"(")-1),"")</f>
        <v/>
      </c>
      <c r="B30" t="str" cm="1">
        <f t="array" aca="1" ref="B30" ca="1">IFERROR(IF(INDIRECT("'"&amp;$D30&amp;"'!"&amp;F30&amp;$H30)="","",INDIRECT("'"&amp;$D30&amp;"'!"&amp;F30&amp;$H30)),"")</f>
        <v/>
      </c>
      <c r="C30" t="str" cm="1">
        <f t="array" aca="1" ref="C30" ca="1">IFERROR(IF(INDIRECT("'"&amp;$D30&amp;"'!"&amp;G30&amp;$H30)="","",INDIRECT("'"&amp;$D30&amp;"'!"&amp;G30&amp;$H30)),"")</f>
        <v/>
      </c>
      <c r="D30" t="s">
        <v>668</v>
      </c>
      <c r="E30" t="s">
        <v>665</v>
      </c>
      <c r="F30" t="s">
        <v>666</v>
      </c>
      <c r="G30" t="s">
        <v>667</v>
      </c>
      <c r="H30">
        <v>167</v>
      </c>
    </row>
    <row r="31" spans="1:8">
      <c r="A31" t="str" cm="1">
        <f t="array" aca="1" ref="A31" ca="1">IFERROR(LEFT(INDIRECT("'"&amp;$D31&amp;"'!"&amp;E31&amp;$H31),FIND("(",SUBSTITUTE(INDIRECT("'"&amp;$D31&amp;"'!"&amp;E31&amp;$H31),"（","(")&amp;"(")-1),"")</f>
        <v/>
      </c>
      <c r="B31" t="str" cm="1">
        <f t="array" aca="1" ref="B31" ca="1">IFERROR(IF(INDIRECT("'"&amp;$D31&amp;"'!"&amp;F31&amp;$H31)="","",INDIRECT("'"&amp;$D31&amp;"'!"&amp;F31&amp;$H31)),"")</f>
        <v/>
      </c>
      <c r="C31" t="str" cm="1">
        <f t="array" aca="1" ref="C31" ca="1">IFERROR(IF(INDIRECT("'"&amp;$D31&amp;"'!"&amp;G31&amp;$H31)="","",INDIRECT("'"&amp;$D31&amp;"'!"&amp;G31&amp;$H31)),"")</f>
        <v/>
      </c>
      <c r="D31" t="s">
        <v>668</v>
      </c>
      <c r="E31" t="s">
        <v>665</v>
      </c>
      <c r="F31" t="s">
        <v>666</v>
      </c>
      <c r="G31" t="s">
        <v>667</v>
      </c>
      <c r="H31">
        <v>168</v>
      </c>
    </row>
    <row r="32" spans="1:8">
      <c r="A32" t="str" cm="1">
        <f t="array" aca="1" ref="A32" ca="1">IFERROR(LEFT(INDIRECT("'"&amp;$D32&amp;"'!"&amp;E32&amp;$H32),FIND("(",SUBSTITUTE(INDIRECT("'"&amp;$D32&amp;"'!"&amp;E32&amp;$H32),"（","(")&amp;"(")-1),"")</f>
        <v/>
      </c>
      <c r="B32" t="str" cm="1">
        <f t="array" aca="1" ref="B32" ca="1">IFERROR(IF(INDIRECT("'"&amp;$D32&amp;"'!"&amp;F32&amp;$H32)="","",INDIRECT("'"&amp;$D32&amp;"'!"&amp;F32&amp;$H32)),"")</f>
        <v/>
      </c>
      <c r="C32" t="str" cm="1">
        <f t="array" aca="1" ref="C32" ca="1">IFERROR(IF(INDIRECT("'"&amp;$D32&amp;"'!"&amp;G32&amp;$H32)="","",INDIRECT("'"&amp;$D32&amp;"'!"&amp;G32&amp;$H32)),"")</f>
        <v/>
      </c>
      <c r="D32" t="s">
        <v>668</v>
      </c>
      <c r="E32" t="s">
        <v>665</v>
      </c>
      <c r="F32" t="s">
        <v>666</v>
      </c>
      <c r="G32" t="s">
        <v>667</v>
      </c>
      <c r="H32">
        <v>169</v>
      </c>
    </row>
    <row r="33" spans="1:8">
      <c r="A33" t="str" cm="1">
        <f t="array" aca="1" ref="A33" ca="1">IFERROR(LEFT(INDIRECT("'"&amp;$D33&amp;"'!"&amp;E33&amp;$H33),FIND("(",SUBSTITUTE(INDIRECT("'"&amp;$D33&amp;"'!"&amp;E33&amp;$H33),"（","(")&amp;"(")-1),"")</f>
        <v/>
      </c>
      <c r="B33" t="str" cm="1">
        <f t="array" aca="1" ref="B33" ca="1">IFERROR(IF(INDIRECT("'"&amp;$D33&amp;"'!"&amp;F33&amp;$H33)="","",INDIRECT("'"&amp;$D33&amp;"'!"&amp;F33&amp;$H33)),"")</f>
        <v/>
      </c>
      <c r="C33" t="str" cm="1">
        <f t="array" aca="1" ref="C33" ca="1">IFERROR(IF(INDIRECT("'"&amp;$D33&amp;"'!"&amp;G33&amp;$H33)="","",INDIRECT("'"&amp;$D33&amp;"'!"&amp;G33&amp;$H33)),"")</f>
        <v/>
      </c>
      <c r="D33" t="s">
        <v>668</v>
      </c>
      <c r="E33" t="s">
        <v>665</v>
      </c>
      <c r="F33" t="s">
        <v>666</v>
      </c>
      <c r="G33" t="s">
        <v>667</v>
      </c>
      <c r="H33">
        <v>170</v>
      </c>
    </row>
    <row r="34" spans="1:8">
      <c r="A34" t="str" cm="1">
        <f t="array" aca="1" ref="A34" ca="1">IFERROR(LEFT(INDIRECT("'"&amp;$D34&amp;"'!"&amp;E34&amp;$H34),FIND("(",SUBSTITUTE(INDIRECT("'"&amp;$D34&amp;"'!"&amp;E34&amp;$H34),"（","(")&amp;"(")-1),"")</f>
        <v/>
      </c>
      <c r="B34" t="str" cm="1">
        <f t="array" aca="1" ref="B34" ca="1">IFERROR(IF(INDIRECT("'"&amp;$D34&amp;"'!"&amp;F34&amp;$H34)="","",INDIRECT("'"&amp;$D34&amp;"'!"&amp;F34&amp;$H34)),"")</f>
        <v/>
      </c>
      <c r="C34" t="str" cm="1">
        <f t="array" aca="1" ref="C34" ca="1">IFERROR(IF(INDIRECT("'"&amp;$D34&amp;"'!"&amp;G34&amp;$H34)="","",INDIRECT("'"&amp;$D34&amp;"'!"&amp;G34&amp;$H34)),"")</f>
        <v/>
      </c>
      <c r="D34" t="s">
        <v>668</v>
      </c>
      <c r="E34" t="s">
        <v>665</v>
      </c>
      <c r="F34" t="s">
        <v>666</v>
      </c>
      <c r="G34" t="s">
        <v>667</v>
      </c>
      <c r="H34">
        <v>171</v>
      </c>
    </row>
    <row r="35" spans="1:8">
      <c r="A35" t="str" cm="1">
        <f t="array" aca="1" ref="A35" ca="1">IFERROR(LEFT(INDIRECT("'"&amp;$D35&amp;"'!"&amp;E35&amp;$H35),FIND("(",SUBSTITUTE(INDIRECT("'"&amp;$D35&amp;"'!"&amp;E35&amp;$H35),"（","(")&amp;"(")-1),"")</f>
        <v/>
      </c>
      <c r="B35" t="str" cm="1">
        <f t="array" aca="1" ref="B35" ca="1">IFERROR(IF(INDIRECT("'"&amp;$D35&amp;"'!"&amp;F35&amp;$H35)="","",INDIRECT("'"&amp;$D35&amp;"'!"&amp;F35&amp;$H35)),"")</f>
        <v/>
      </c>
      <c r="C35" t="str" cm="1">
        <f t="array" aca="1" ref="C35" ca="1">IFERROR(IF(INDIRECT("'"&amp;$D35&amp;"'!"&amp;G35&amp;$H35)="","",INDIRECT("'"&amp;$D35&amp;"'!"&amp;G35&amp;$H35)),"")</f>
        <v/>
      </c>
      <c r="D35" t="s">
        <v>668</v>
      </c>
      <c r="E35" t="s">
        <v>665</v>
      </c>
      <c r="F35" t="s">
        <v>666</v>
      </c>
      <c r="G35" t="s">
        <v>667</v>
      </c>
      <c r="H35">
        <v>172</v>
      </c>
    </row>
    <row r="36" spans="1:8">
      <c r="A36" t="str" cm="1">
        <f t="array" aca="1" ref="A36" ca="1">IFERROR(LEFT(INDIRECT("'"&amp;$D36&amp;"'!"&amp;E36&amp;$H36),FIND("(",SUBSTITUTE(INDIRECT("'"&amp;$D36&amp;"'!"&amp;E36&amp;$H36),"（","(")&amp;"(")-1),"")</f>
        <v/>
      </c>
      <c r="B36" t="str" cm="1">
        <f t="array" aca="1" ref="B36" ca="1">IFERROR(IF(INDIRECT("'"&amp;$D36&amp;"'!"&amp;F36&amp;$H36)="","",INDIRECT("'"&amp;$D36&amp;"'!"&amp;F36&amp;$H36)),"")</f>
        <v/>
      </c>
      <c r="C36" t="str" cm="1">
        <f t="array" aca="1" ref="C36" ca="1">IFERROR(IF(INDIRECT("'"&amp;$D36&amp;"'!"&amp;G36&amp;$H36)="","",INDIRECT("'"&amp;$D36&amp;"'!"&amp;G36&amp;$H36)),"")</f>
        <v/>
      </c>
      <c r="D36" t="s">
        <v>668</v>
      </c>
      <c r="E36" t="s">
        <v>665</v>
      </c>
      <c r="F36" t="s">
        <v>666</v>
      </c>
      <c r="G36" t="s">
        <v>667</v>
      </c>
      <c r="H36">
        <v>173</v>
      </c>
    </row>
    <row r="37" spans="1:8">
      <c r="A37" t="str" cm="1">
        <f t="array" aca="1" ref="A37" ca="1">IFERROR(LEFT(INDIRECT("'"&amp;$D37&amp;"'!"&amp;E37&amp;$H37),FIND("(",SUBSTITUTE(INDIRECT("'"&amp;$D37&amp;"'!"&amp;E37&amp;$H37),"（","(")&amp;"(")-1),"")</f>
        <v/>
      </c>
      <c r="B37" t="str" cm="1">
        <f t="array" aca="1" ref="B37" ca="1">IFERROR(IF(INDIRECT("'"&amp;$D37&amp;"'!"&amp;F37&amp;$H37)="","",INDIRECT("'"&amp;$D37&amp;"'!"&amp;F37&amp;$H37)),"")</f>
        <v/>
      </c>
      <c r="C37" t="str" cm="1">
        <f t="array" aca="1" ref="C37" ca="1">IFERROR(IF(INDIRECT("'"&amp;$D37&amp;"'!"&amp;G37&amp;$H37)="","",INDIRECT("'"&amp;$D37&amp;"'!"&amp;G37&amp;$H37)),"")</f>
        <v/>
      </c>
      <c r="D37" t="s">
        <v>668</v>
      </c>
      <c r="E37" t="s">
        <v>665</v>
      </c>
      <c r="F37" t="s">
        <v>666</v>
      </c>
      <c r="G37" t="s">
        <v>667</v>
      </c>
      <c r="H37">
        <v>174</v>
      </c>
    </row>
    <row r="38" spans="1:8">
      <c r="A38" t="str" cm="1">
        <f t="array" aca="1" ref="A38" ca="1">IFERROR(LEFT(INDIRECT("'"&amp;$D38&amp;"'!"&amp;E38&amp;$H38),FIND("(",SUBSTITUTE(INDIRECT("'"&amp;$D38&amp;"'!"&amp;E38&amp;$H38),"（","(")&amp;"(")-1),"")</f>
        <v/>
      </c>
      <c r="B38" t="str" cm="1">
        <f t="array" aca="1" ref="B38" ca="1">IFERROR(IF(INDIRECT("'"&amp;$D38&amp;"'!"&amp;F38&amp;$H38)="","",INDIRECT("'"&amp;$D38&amp;"'!"&amp;F38&amp;$H38)),"")</f>
        <v/>
      </c>
      <c r="C38" t="str" cm="1">
        <f t="array" aca="1" ref="C38" ca="1">IFERROR(IF(INDIRECT("'"&amp;$D38&amp;"'!"&amp;G38&amp;$H38)="","",INDIRECT("'"&amp;$D38&amp;"'!"&amp;G38&amp;$H38)),"")</f>
        <v/>
      </c>
      <c r="D38" t="s">
        <v>668</v>
      </c>
      <c r="E38" t="s">
        <v>665</v>
      </c>
      <c r="F38" t="s">
        <v>666</v>
      </c>
      <c r="G38" t="s">
        <v>667</v>
      </c>
      <c r="H38">
        <v>175</v>
      </c>
    </row>
    <row r="39" spans="1:8">
      <c r="A39" t="str" cm="1">
        <f t="array" aca="1" ref="A39" ca="1">IFERROR(LEFT(INDIRECT("'"&amp;$D39&amp;"'!"&amp;E39&amp;$H39),FIND("(",SUBSTITUTE(INDIRECT("'"&amp;$D39&amp;"'!"&amp;E39&amp;$H39),"（","(")&amp;"(")-1),"")</f>
        <v/>
      </c>
      <c r="B39" t="str" cm="1">
        <f t="array" aca="1" ref="B39" ca="1">IFERROR(IF(INDIRECT("'"&amp;$D39&amp;"'!"&amp;F39&amp;$H39)="","",INDIRECT("'"&amp;$D39&amp;"'!"&amp;F39&amp;$H39)),"")</f>
        <v/>
      </c>
      <c r="C39" t="str" cm="1">
        <f t="array" aca="1" ref="C39" ca="1">IFERROR(IF(INDIRECT("'"&amp;$D39&amp;"'!"&amp;G39&amp;$H39)="","",INDIRECT("'"&amp;$D39&amp;"'!"&amp;G39&amp;$H39)),"")</f>
        <v/>
      </c>
      <c r="D39" t="s">
        <v>668</v>
      </c>
      <c r="E39" t="s">
        <v>665</v>
      </c>
      <c r="F39" t="s">
        <v>666</v>
      </c>
      <c r="G39" t="s">
        <v>667</v>
      </c>
      <c r="H39">
        <v>176</v>
      </c>
    </row>
    <row r="40" spans="1:8">
      <c r="A40" t="str" cm="1">
        <f t="array" aca="1" ref="A40" ca="1">IFERROR(LEFT(INDIRECT("'"&amp;$D40&amp;"'!"&amp;E40&amp;$H40),FIND("(",SUBSTITUTE(INDIRECT("'"&amp;$D40&amp;"'!"&amp;E40&amp;$H40),"（","(")&amp;"(")-1),"")</f>
        <v/>
      </c>
      <c r="B40" t="str" cm="1">
        <f t="array" aca="1" ref="B40" ca="1">IFERROR(IF(INDIRECT("'"&amp;$D40&amp;"'!"&amp;F40&amp;$H40)="","",INDIRECT("'"&amp;$D40&amp;"'!"&amp;F40&amp;$H40)),"")</f>
        <v/>
      </c>
      <c r="C40" t="str" cm="1">
        <f t="array" aca="1" ref="C40" ca="1">IFERROR(IF(INDIRECT("'"&amp;$D40&amp;"'!"&amp;G40&amp;$H40)="","",INDIRECT("'"&amp;$D40&amp;"'!"&amp;G40&amp;$H40)),"")</f>
        <v/>
      </c>
      <c r="D40" t="s">
        <v>668</v>
      </c>
      <c r="E40" t="s">
        <v>665</v>
      </c>
      <c r="F40" t="s">
        <v>666</v>
      </c>
      <c r="G40" t="s">
        <v>667</v>
      </c>
      <c r="H40">
        <v>177</v>
      </c>
    </row>
    <row r="41" spans="1:8">
      <c r="A41" t="str" cm="1">
        <f t="array" aca="1" ref="A41" ca="1">IFERROR(LEFT(INDIRECT("'"&amp;$D41&amp;"'!"&amp;E41&amp;$H41),FIND("(",SUBSTITUTE(INDIRECT("'"&amp;$D41&amp;"'!"&amp;E41&amp;$H41),"（","(")&amp;"(")-1),"")</f>
        <v/>
      </c>
      <c r="B41" t="str" cm="1">
        <f t="array" aca="1" ref="B41" ca="1">IFERROR(IF(INDIRECT("'"&amp;$D41&amp;"'!"&amp;F41&amp;$H41)="","",INDIRECT("'"&amp;$D41&amp;"'!"&amp;F41&amp;$H41)),"")</f>
        <v/>
      </c>
      <c r="C41" t="str" cm="1">
        <f t="array" aca="1" ref="C41" ca="1">IFERROR(IF(INDIRECT("'"&amp;$D41&amp;"'!"&amp;G41&amp;$H41)="","",INDIRECT("'"&amp;$D41&amp;"'!"&amp;G41&amp;$H41)),"")</f>
        <v/>
      </c>
      <c r="D41" t="s">
        <v>668</v>
      </c>
      <c r="E41" t="s">
        <v>665</v>
      </c>
      <c r="F41" t="s">
        <v>666</v>
      </c>
      <c r="G41" t="s">
        <v>667</v>
      </c>
      <c r="H41">
        <v>178</v>
      </c>
    </row>
    <row r="42" spans="1:8">
      <c r="A42" t="str" cm="1">
        <f t="array" aca="1" ref="A42" ca="1">IFERROR(LEFT(INDIRECT("'"&amp;$D42&amp;"'!"&amp;E42&amp;$H42),FIND("(",SUBSTITUTE(INDIRECT("'"&amp;$D42&amp;"'!"&amp;E42&amp;$H42),"（","(")&amp;"(")-1),"")</f>
        <v/>
      </c>
      <c r="B42" t="str" cm="1">
        <f t="array" aca="1" ref="B42" ca="1">IFERROR(IF(INDIRECT("'"&amp;$D42&amp;"'!"&amp;F42&amp;$H42)="","",INDIRECT("'"&amp;$D42&amp;"'!"&amp;F42&amp;$H42)),"")</f>
        <v/>
      </c>
      <c r="C42" t="str" cm="1">
        <f t="array" aca="1" ref="C42" ca="1">IFERROR(IF(INDIRECT("'"&amp;$D42&amp;"'!"&amp;G42&amp;$H42)="","",INDIRECT("'"&amp;$D42&amp;"'!"&amp;G42&amp;$H42)),"")</f>
        <v/>
      </c>
      <c r="D42" t="s">
        <v>668</v>
      </c>
      <c r="E42" t="s">
        <v>665</v>
      </c>
      <c r="F42" t="s">
        <v>666</v>
      </c>
      <c r="G42" t="s">
        <v>667</v>
      </c>
      <c r="H42">
        <v>179</v>
      </c>
    </row>
    <row r="43" spans="1:8">
      <c r="A43" t="str" cm="1">
        <f t="array" aca="1" ref="A43" ca="1">IFERROR(LEFT(INDIRECT("'"&amp;$D43&amp;"'!"&amp;E43&amp;$H43),FIND("(",SUBSTITUTE(INDIRECT("'"&amp;$D43&amp;"'!"&amp;E43&amp;$H43),"（","(")&amp;"(")-1),"")</f>
        <v/>
      </c>
      <c r="B43" t="str" cm="1">
        <f t="array" aca="1" ref="B43" ca="1">IFERROR(IF(INDIRECT("'"&amp;$D43&amp;"'!"&amp;F43&amp;$H43)="","",INDIRECT("'"&amp;$D43&amp;"'!"&amp;F43&amp;$H43)),"")</f>
        <v/>
      </c>
      <c r="C43" t="str" cm="1">
        <f t="array" aca="1" ref="C43" ca="1">IFERROR(IF(INDIRECT("'"&amp;$D43&amp;"'!"&amp;G43&amp;$H43)="","",INDIRECT("'"&amp;$D43&amp;"'!"&amp;G43&amp;$H43)),"")</f>
        <v/>
      </c>
      <c r="D43" t="s">
        <v>668</v>
      </c>
      <c r="E43" t="s">
        <v>665</v>
      </c>
      <c r="F43" t="s">
        <v>666</v>
      </c>
      <c r="G43" t="s">
        <v>667</v>
      </c>
      <c r="H43">
        <v>180</v>
      </c>
    </row>
    <row r="44" spans="1:8">
      <c r="A44" t="str" cm="1">
        <f t="array" aca="1" ref="A44" ca="1">IFERROR(LEFT(INDIRECT("'"&amp;$D44&amp;"'!"&amp;E44&amp;$H44),FIND("(",SUBSTITUTE(INDIRECT("'"&amp;$D44&amp;"'!"&amp;E44&amp;$H44),"（","(")&amp;"(")-1),"")</f>
        <v/>
      </c>
      <c r="B44" t="str" cm="1">
        <f t="array" aca="1" ref="B44" ca="1">IFERROR(IF(INDIRECT("'"&amp;$D44&amp;"'!"&amp;F44&amp;$H44)="","",INDIRECT("'"&amp;$D44&amp;"'!"&amp;F44&amp;$H44)),"")</f>
        <v/>
      </c>
      <c r="C44" t="str" cm="1">
        <f t="array" aca="1" ref="C44" ca="1">IFERROR(IF(INDIRECT("'"&amp;$D44&amp;"'!"&amp;G44&amp;$H44)="","",INDIRECT("'"&amp;$D44&amp;"'!"&amp;G44&amp;$H44)),"")</f>
        <v/>
      </c>
      <c r="D44" t="s">
        <v>668</v>
      </c>
      <c r="E44" t="s">
        <v>665</v>
      </c>
      <c r="F44" t="s">
        <v>666</v>
      </c>
      <c r="G44" t="s">
        <v>667</v>
      </c>
      <c r="H44">
        <v>181</v>
      </c>
    </row>
    <row r="45" spans="1:8">
      <c r="A45" t="str" cm="1">
        <f t="array" aca="1" ref="A45" ca="1">IFERROR(LEFT(INDIRECT("'"&amp;$D45&amp;"'!"&amp;E45&amp;$H45),FIND("(",SUBSTITUTE(INDIRECT("'"&amp;$D45&amp;"'!"&amp;E45&amp;$H45),"（","(")&amp;"(")-1),"")</f>
        <v/>
      </c>
      <c r="B45" t="str" cm="1">
        <f t="array" aca="1" ref="B45" ca="1">IFERROR(IF(INDIRECT("'"&amp;$D45&amp;"'!"&amp;F45&amp;$H45)="","",INDIRECT("'"&amp;$D45&amp;"'!"&amp;F45&amp;$H45)),"")</f>
        <v/>
      </c>
      <c r="C45" t="str" cm="1">
        <f t="array" aca="1" ref="C45" ca="1">IFERROR(IF(INDIRECT("'"&amp;$D45&amp;"'!"&amp;G45&amp;$H45)="","",INDIRECT("'"&amp;$D45&amp;"'!"&amp;G45&amp;$H45)),"")</f>
        <v/>
      </c>
      <c r="D45" t="s">
        <v>668</v>
      </c>
      <c r="E45" t="s">
        <v>665</v>
      </c>
      <c r="F45" t="s">
        <v>666</v>
      </c>
      <c r="G45" t="s">
        <v>667</v>
      </c>
      <c r="H45">
        <v>182</v>
      </c>
    </row>
    <row r="46" spans="1:8">
      <c r="A46" t="str" cm="1">
        <f t="array" aca="1" ref="A46" ca="1">IFERROR(LEFT(INDIRECT("'"&amp;$D46&amp;"'!"&amp;E46&amp;$H46),FIND("(",SUBSTITUTE(INDIRECT("'"&amp;$D46&amp;"'!"&amp;E46&amp;$H46),"（","(")&amp;"(")-1),"")</f>
        <v/>
      </c>
      <c r="B46" t="str" cm="1">
        <f t="array" aca="1" ref="B46" ca="1">IFERROR(IF(INDIRECT("'"&amp;$D46&amp;"'!"&amp;F46&amp;$H46)="","",INDIRECT("'"&amp;$D46&amp;"'!"&amp;F46&amp;$H46)),"")</f>
        <v/>
      </c>
      <c r="C46" t="str" cm="1">
        <f t="array" aca="1" ref="C46" ca="1">IFERROR(IF(INDIRECT("'"&amp;$D46&amp;"'!"&amp;G46&amp;$H46)="","",INDIRECT("'"&amp;$D46&amp;"'!"&amp;G46&amp;$H46)),"")</f>
        <v/>
      </c>
      <c r="D46" t="s">
        <v>668</v>
      </c>
      <c r="E46" t="s">
        <v>665</v>
      </c>
      <c r="F46" t="s">
        <v>666</v>
      </c>
      <c r="G46" t="s">
        <v>667</v>
      </c>
      <c r="H46">
        <v>183</v>
      </c>
    </row>
    <row r="47" spans="1:8">
      <c r="A47" t="str" cm="1">
        <f t="array" aca="1" ref="A47" ca="1">IFERROR(LEFT(INDIRECT("'"&amp;$D47&amp;"'!"&amp;E47&amp;$H47),FIND("(",SUBSTITUTE(INDIRECT("'"&amp;$D47&amp;"'!"&amp;E47&amp;$H47),"（","(")&amp;"(")-1),"")</f>
        <v/>
      </c>
      <c r="B47" t="str" cm="1">
        <f t="array" aca="1" ref="B47" ca="1">IFERROR(IF(INDIRECT("'"&amp;$D47&amp;"'!"&amp;F47&amp;$H47)="","",INDIRECT("'"&amp;$D47&amp;"'!"&amp;F47&amp;$H47)),"")</f>
        <v/>
      </c>
      <c r="C47" t="str" cm="1">
        <f t="array" aca="1" ref="C47" ca="1">IFERROR(IF(INDIRECT("'"&amp;$D47&amp;"'!"&amp;G47&amp;$H47)="","",INDIRECT("'"&amp;$D47&amp;"'!"&amp;G47&amp;$H47)),"")</f>
        <v/>
      </c>
      <c r="D47" t="s">
        <v>668</v>
      </c>
      <c r="E47" t="s">
        <v>665</v>
      </c>
      <c r="F47" t="s">
        <v>666</v>
      </c>
      <c r="G47" t="s">
        <v>667</v>
      </c>
      <c r="H47">
        <v>184</v>
      </c>
    </row>
    <row r="48" spans="1:8">
      <c r="A48" t="str" cm="1">
        <f t="array" aca="1" ref="A48" ca="1">IFERROR(LEFT(INDIRECT("'"&amp;$D48&amp;"'!"&amp;E48&amp;$H48),FIND("(",SUBSTITUTE(INDIRECT("'"&amp;$D48&amp;"'!"&amp;E48&amp;$H48),"（","(")&amp;"(")-1),"")</f>
        <v/>
      </c>
      <c r="B48" t="str" cm="1">
        <f t="array" aca="1" ref="B48" ca="1">IFERROR(IF(INDIRECT("'"&amp;$D48&amp;"'!"&amp;F48&amp;$H48)="","",INDIRECT("'"&amp;$D48&amp;"'!"&amp;F48&amp;$H48)),"")</f>
        <v/>
      </c>
      <c r="C48" t="str" cm="1">
        <f t="array" aca="1" ref="C48" ca="1">IFERROR(IF(INDIRECT("'"&amp;$D48&amp;"'!"&amp;G48&amp;$H48)="","",INDIRECT("'"&amp;$D48&amp;"'!"&amp;G48&amp;$H48)),"")</f>
        <v/>
      </c>
      <c r="D48" t="s">
        <v>668</v>
      </c>
      <c r="E48" t="s">
        <v>665</v>
      </c>
      <c r="F48" t="s">
        <v>666</v>
      </c>
      <c r="G48" t="s">
        <v>667</v>
      </c>
      <c r="H48">
        <v>185</v>
      </c>
    </row>
    <row r="49" spans="1:8">
      <c r="A49" t="str" cm="1">
        <f t="array" aca="1" ref="A49" ca="1">IFERROR(LEFT(INDIRECT("'"&amp;$D49&amp;"'!"&amp;E49&amp;$H49),FIND("(",SUBSTITUTE(INDIRECT("'"&amp;$D49&amp;"'!"&amp;E49&amp;$H49),"（","(")&amp;"(")-1),"")</f>
        <v/>
      </c>
      <c r="B49" t="str" cm="1">
        <f t="array" aca="1" ref="B49" ca="1">IFERROR(IF(INDIRECT("'"&amp;$D49&amp;"'!"&amp;F49&amp;$H49)="","",INDIRECT("'"&amp;$D49&amp;"'!"&amp;F49&amp;$H49)),"")</f>
        <v/>
      </c>
      <c r="C49" t="str" cm="1">
        <f t="array" aca="1" ref="C49" ca="1">IFERROR(IF(INDIRECT("'"&amp;$D49&amp;"'!"&amp;G49&amp;$H49)="","",INDIRECT("'"&amp;$D49&amp;"'!"&amp;G49&amp;$H49)),"")</f>
        <v/>
      </c>
      <c r="D49" t="s">
        <v>668</v>
      </c>
      <c r="E49" t="s">
        <v>665</v>
      </c>
      <c r="F49" t="s">
        <v>666</v>
      </c>
      <c r="G49" t="s">
        <v>667</v>
      </c>
      <c r="H49">
        <v>186</v>
      </c>
    </row>
    <row r="50" spans="1:8">
      <c r="A50" t="str" cm="1">
        <f t="array" aca="1" ref="A50" ca="1">IFERROR(LEFT(INDIRECT("'"&amp;$D50&amp;"'!"&amp;E50&amp;$H50),FIND("(",SUBSTITUTE(INDIRECT("'"&amp;$D50&amp;"'!"&amp;E50&amp;$H50),"（","(")&amp;"(")-1),"")</f>
        <v/>
      </c>
      <c r="B50" t="str" cm="1">
        <f t="array" aca="1" ref="B50" ca="1">IFERROR(IF(INDIRECT("'"&amp;$D50&amp;"'!"&amp;F50&amp;$H50)="","",INDIRECT("'"&amp;$D50&amp;"'!"&amp;F50&amp;$H50)),"")</f>
        <v/>
      </c>
      <c r="C50" t="str" cm="1">
        <f t="array" aca="1" ref="C50" ca="1">IFERROR(IF(INDIRECT("'"&amp;$D50&amp;"'!"&amp;G50&amp;$H50)="","",INDIRECT("'"&amp;$D50&amp;"'!"&amp;G50&amp;$H50)),"")</f>
        <v/>
      </c>
      <c r="D50" t="s">
        <v>668</v>
      </c>
      <c r="E50" t="s">
        <v>665</v>
      </c>
      <c r="F50" t="s">
        <v>666</v>
      </c>
      <c r="G50" t="s">
        <v>667</v>
      </c>
      <c r="H50">
        <v>187</v>
      </c>
    </row>
    <row r="51" spans="1:8">
      <c r="A51" t="str" cm="1">
        <f t="array" aca="1" ref="A51" ca="1">IFERROR(LEFT(INDIRECT("'"&amp;$D51&amp;"'!"&amp;E51&amp;$H51),FIND("(",SUBSTITUTE(INDIRECT("'"&amp;$D51&amp;"'!"&amp;E51&amp;$H51),"（","(")&amp;"(")-1),"")</f>
        <v/>
      </c>
      <c r="B51" t="str" cm="1">
        <f t="array" aca="1" ref="B51" ca="1">IFERROR(IF(INDIRECT("'"&amp;$D51&amp;"'!"&amp;F51&amp;$H51)="","",INDIRECT("'"&amp;$D51&amp;"'!"&amp;F51&amp;$H51)),"")</f>
        <v/>
      </c>
      <c r="C51" t="str" cm="1">
        <f t="array" aca="1" ref="C51" ca="1">IFERROR(IF(INDIRECT("'"&amp;$D51&amp;"'!"&amp;G51&amp;$H51)="","",INDIRECT("'"&amp;$D51&amp;"'!"&amp;G51&amp;$H51)),"")</f>
        <v/>
      </c>
      <c r="D51" t="s">
        <v>668</v>
      </c>
      <c r="E51" t="s">
        <v>665</v>
      </c>
      <c r="F51" t="s">
        <v>666</v>
      </c>
      <c r="G51" t="s">
        <v>667</v>
      </c>
      <c r="H51">
        <v>188</v>
      </c>
    </row>
    <row r="52" spans="1:8">
      <c r="A52" t="str" cm="1">
        <f t="array" aca="1" ref="A52" ca="1">IFERROR(LEFT(INDIRECT("'"&amp;$D52&amp;"'!"&amp;E52&amp;$H52),FIND("(",SUBSTITUTE(INDIRECT("'"&amp;$D52&amp;"'!"&amp;E52&amp;$H52),"（","(")&amp;"(")-1),"")</f>
        <v/>
      </c>
      <c r="B52" t="str" cm="1">
        <f t="array" aca="1" ref="B52" ca="1">IFERROR(IF(INDIRECT("'"&amp;$D52&amp;"'!"&amp;F52&amp;$H52)="","",INDIRECT("'"&amp;$D52&amp;"'!"&amp;F52&amp;$H52)),"")</f>
        <v/>
      </c>
      <c r="C52" t="str" cm="1">
        <f t="array" aca="1" ref="C52" ca="1">IFERROR(IF(INDIRECT("'"&amp;$D52&amp;"'!"&amp;G52&amp;$H52)="","",INDIRECT("'"&amp;$D52&amp;"'!"&amp;G52&amp;$H52)),"")</f>
        <v/>
      </c>
      <c r="D52" t="s">
        <v>668</v>
      </c>
      <c r="E52" t="s">
        <v>665</v>
      </c>
      <c r="F52" t="s">
        <v>666</v>
      </c>
      <c r="G52" t="s">
        <v>667</v>
      </c>
      <c r="H52">
        <v>189</v>
      </c>
    </row>
    <row r="53" spans="1:8">
      <c r="A53" t="str" cm="1">
        <f t="array" aca="1" ref="A53" ca="1">IFERROR(LEFT(INDIRECT("'"&amp;$D53&amp;"'!"&amp;E53&amp;$H53),FIND("(",SUBSTITUTE(INDIRECT("'"&amp;$D53&amp;"'!"&amp;E53&amp;$H53),"（","(")&amp;"(")-1),"")</f>
        <v/>
      </c>
      <c r="B53" t="str" cm="1">
        <f t="array" aca="1" ref="B53" ca="1">IFERROR(IF(INDIRECT("'"&amp;$D53&amp;"'!"&amp;F53&amp;$H53)="","",INDIRECT("'"&amp;$D53&amp;"'!"&amp;F53&amp;$H53)),"")</f>
        <v/>
      </c>
      <c r="C53" t="str" cm="1">
        <f t="array" aca="1" ref="C53" ca="1">IFERROR(IF(INDIRECT("'"&amp;$D53&amp;"'!"&amp;G53&amp;$H53)="","",INDIRECT("'"&amp;$D53&amp;"'!"&amp;G53&amp;$H53)),"")</f>
        <v/>
      </c>
      <c r="D53" t="s">
        <v>668</v>
      </c>
      <c r="E53" t="s">
        <v>665</v>
      </c>
      <c r="F53" t="s">
        <v>666</v>
      </c>
      <c r="G53" t="s">
        <v>667</v>
      </c>
      <c r="H53">
        <v>190</v>
      </c>
    </row>
    <row r="54" spans="1:8">
      <c r="A54" t="str" cm="1">
        <f t="array" aca="1" ref="A54" ca="1">IFERROR(LEFT(INDIRECT("'"&amp;$D54&amp;"'!"&amp;E54&amp;$H54),FIND("(",SUBSTITUTE(INDIRECT("'"&amp;$D54&amp;"'!"&amp;E54&amp;$H54),"（","(")&amp;"(")-1),"")</f>
        <v/>
      </c>
      <c r="B54" t="str" cm="1">
        <f t="array" aca="1" ref="B54" ca="1">IFERROR(IF(INDIRECT("'"&amp;$D54&amp;"'!"&amp;F54&amp;$H54)="","",INDIRECT("'"&amp;$D54&amp;"'!"&amp;F54&amp;$H54)),"")</f>
        <v/>
      </c>
      <c r="C54" t="str" cm="1">
        <f t="array" aca="1" ref="C54" ca="1">IFERROR(IF(INDIRECT("'"&amp;$D54&amp;"'!"&amp;G54&amp;$H54)="","",INDIRECT("'"&amp;$D54&amp;"'!"&amp;G54&amp;$H54)),"")</f>
        <v/>
      </c>
      <c r="D54" t="s">
        <v>668</v>
      </c>
      <c r="E54" t="s">
        <v>665</v>
      </c>
      <c r="F54" t="s">
        <v>666</v>
      </c>
      <c r="G54" t="s">
        <v>667</v>
      </c>
      <c r="H54">
        <v>191</v>
      </c>
    </row>
    <row r="55" spans="1:8">
      <c r="A55" t="str" cm="1">
        <f t="array" aca="1" ref="A55" ca="1">IFERROR(LEFT(INDIRECT("'"&amp;$D55&amp;"'!"&amp;E55&amp;$H55),FIND("(",SUBSTITUTE(INDIRECT("'"&amp;$D55&amp;"'!"&amp;E55&amp;$H55),"（","(")&amp;"(")-1),"")</f>
        <v/>
      </c>
      <c r="B55" t="str" cm="1">
        <f t="array" aca="1" ref="B55" ca="1">IFERROR(IF(INDIRECT("'"&amp;$D55&amp;"'!"&amp;F55&amp;$H55)="","",INDIRECT("'"&amp;$D55&amp;"'!"&amp;F55&amp;$H55)),"")</f>
        <v/>
      </c>
      <c r="C55" t="str" cm="1">
        <f t="array" aca="1" ref="C55" ca="1">IFERROR(IF(INDIRECT("'"&amp;$D55&amp;"'!"&amp;G55&amp;$H55)="","",INDIRECT("'"&amp;$D55&amp;"'!"&amp;G55&amp;$H55)),"")</f>
        <v/>
      </c>
      <c r="D55" t="s">
        <v>668</v>
      </c>
      <c r="E55" t="s">
        <v>665</v>
      </c>
      <c r="F55" t="s">
        <v>666</v>
      </c>
      <c r="G55" t="s">
        <v>667</v>
      </c>
      <c r="H55">
        <v>192</v>
      </c>
    </row>
    <row r="56" spans="1:8">
      <c r="A56" t="str" cm="1">
        <f t="array" aca="1" ref="A56" ca="1">IFERROR(LEFT(INDIRECT("'"&amp;$D56&amp;"'!"&amp;E56&amp;$H56),FIND("(",SUBSTITUTE(INDIRECT("'"&amp;$D56&amp;"'!"&amp;E56&amp;$H56),"（","(")&amp;"(")-1),"")</f>
        <v/>
      </c>
      <c r="B56" t="str" cm="1">
        <f t="array" aca="1" ref="B56" ca="1">IFERROR(IF(INDIRECT("'"&amp;$D56&amp;"'!"&amp;F56&amp;$H56)="","",INDIRECT("'"&amp;$D56&amp;"'!"&amp;F56&amp;$H56)),"")</f>
        <v/>
      </c>
      <c r="C56" t="str" cm="1">
        <f t="array" aca="1" ref="C56" ca="1">IFERROR(IF(INDIRECT("'"&amp;$D56&amp;"'!"&amp;G56&amp;$H56)="","",INDIRECT("'"&amp;$D56&amp;"'!"&amp;G56&amp;$H56)),"")</f>
        <v/>
      </c>
      <c r="D56" t="s">
        <v>668</v>
      </c>
      <c r="E56" t="s">
        <v>665</v>
      </c>
      <c r="F56" t="s">
        <v>666</v>
      </c>
      <c r="G56" t="s">
        <v>667</v>
      </c>
      <c r="H56">
        <v>193</v>
      </c>
    </row>
    <row r="57" spans="1:8">
      <c r="A57" t="str" cm="1">
        <f t="array" aca="1" ref="A57" ca="1">IFERROR(LEFT(INDIRECT("'"&amp;$D57&amp;"'!"&amp;E57&amp;$H57),FIND("(",SUBSTITUTE(INDIRECT("'"&amp;$D57&amp;"'!"&amp;E57&amp;$H57),"（","(")&amp;"(")-1),"")</f>
        <v/>
      </c>
      <c r="B57" t="str" cm="1">
        <f t="array" aca="1" ref="B57" ca="1">IFERROR(IF(INDIRECT("'"&amp;$D57&amp;"'!"&amp;F57&amp;$H57)="","",INDIRECT("'"&amp;$D57&amp;"'!"&amp;F57&amp;$H57)),"")</f>
        <v/>
      </c>
      <c r="C57" t="str" cm="1">
        <f t="array" aca="1" ref="C57" ca="1">IFERROR(IF(INDIRECT("'"&amp;$D57&amp;"'!"&amp;G57&amp;$H57)="","",INDIRECT("'"&amp;$D57&amp;"'!"&amp;G57&amp;$H57)),"")</f>
        <v/>
      </c>
      <c r="D57" t="s">
        <v>668</v>
      </c>
      <c r="E57" t="s">
        <v>665</v>
      </c>
      <c r="F57" t="s">
        <v>666</v>
      </c>
      <c r="G57" t="s">
        <v>667</v>
      </c>
      <c r="H57">
        <v>194</v>
      </c>
    </row>
    <row r="58" spans="1:8">
      <c r="A58" t="str" cm="1">
        <f t="array" aca="1" ref="A58" ca="1">IFERROR(LEFT(INDIRECT("'"&amp;$D58&amp;"'!"&amp;E58&amp;$H58),FIND("(",SUBSTITUTE(INDIRECT("'"&amp;$D58&amp;"'!"&amp;E58&amp;$H58),"（","(")&amp;"(")-1),"")</f>
        <v/>
      </c>
      <c r="B58" t="str" cm="1">
        <f t="array" aca="1" ref="B58" ca="1">IFERROR(IF(INDIRECT("'"&amp;$D58&amp;"'!"&amp;F58&amp;$H58)="","",INDIRECT("'"&amp;$D58&amp;"'!"&amp;F58&amp;$H58)),"")</f>
        <v/>
      </c>
      <c r="C58" t="str" cm="1">
        <f t="array" aca="1" ref="C58" ca="1">IFERROR(IF(INDIRECT("'"&amp;$D58&amp;"'!"&amp;G58&amp;$H58)="","",INDIRECT("'"&amp;$D58&amp;"'!"&amp;G58&amp;$H58)),"")</f>
        <v/>
      </c>
      <c r="D58" t="s">
        <v>668</v>
      </c>
      <c r="E58" t="s">
        <v>665</v>
      </c>
      <c r="F58" t="s">
        <v>666</v>
      </c>
      <c r="G58" t="s">
        <v>667</v>
      </c>
      <c r="H58">
        <v>195</v>
      </c>
    </row>
    <row r="59" spans="1:8">
      <c r="A59" t="str" cm="1">
        <f t="array" aca="1" ref="A59" ca="1">IFERROR(LEFT(INDIRECT("'"&amp;$D59&amp;"'!"&amp;E59&amp;$H59),FIND("(",SUBSTITUTE(INDIRECT("'"&amp;$D59&amp;"'!"&amp;E59&amp;$H59),"（","(")&amp;"(")-1),"")</f>
        <v/>
      </c>
      <c r="B59" t="str" cm="1">
        <f t="array" aca="1" ref="B59" ca="1">IFERROR(IF(INDIRECT("'"&amp;$D59&amp;"'!"&amp;F59&amp;$H59)="","",INDIRECT("'"&amp;$D59&amp;"'!"&amp;F59&amp;$H59)),"")</f>
        <v/>
      </c>
      <c r="C59" t="str" cm="1">
        <f t="array" aca="1" ref="C59" ca="1">IFERROR(IF(INDIRECT("'"&amp;$D59&amp;"'!"&amp;G59&amp;$H59)="","",INDIRECT("'"&amp;$D59&amp;"'!"&amp;G59&amp;$H59)),"")</f>
        <v/>
      </c>
      <c r="D59" t="s">
        <v>668</v>
      </c>
      <c r="E59" t="s">
        <v>665</v>
      </c>
      <c r="F59" t="s">
        <v>666</v>
      </c>
      <c r="G59" t="s">
        <v>667</v>
      </c>
      <c r="H59">
        <v>196</v>
      </c>
    </row>
    <row r="60" spans="1:8">
      <c r="A60" t="str" cm="1">
        <f t="array" aca="1" ref="A60" ca="1">IFERROR(LEFT(INDIRECT("'"&amp;$D60&amp;"'!"&amp;E60&amp;$H60),FIND("(",SUBSTITUTE(INDIRECT("'"&amp;$D60&amp;"'!"&amp;E60&amp;$H60),"（","(")&amp;"(")-1),"")</f>
        <v/>
      </c>
      <c r="B60" t="str" cm="1">
        <f t="array" aca="1" ref="B60" ca="1">IFERROR(IF(INDIRECT("'"&amp;$D60&amp;"'!"&amp;F60&amp;$H60)="","",INDIRECT("'"&amp;$D60&amp;"'!"&amp;F60&amp;$H60)),"")</f>
        <v/>
      </c>
      <c r="C60" t="str" cm="1">
        <f t="array" aca="1" ref="C60" ca="1">IFERROR(IF(INDIRECT("'"&amp;$D60&amp;"'!"&amp;G60&amp;$H60)="","",INDIRECT("'"&amp;$D60&amp;"'!"&amp;G60&amp;$H60)),"")</f>
        <v/>
      </c>
      <c r="D60" t="s">
        <v>668</v>
      </c>
      <c r="E60" t="s">
        <v>665</v>
      </c>
      <c r="F60" t="s">
        <v>666</v>
      </c>
      <c r="G60" t="s">
        <v>667</v>
      </c>
      <c r="H60">
        <v>197</v>
      </c>
    </row>
    <row r="61" spans="1:8">
      <c r="A61" t="str" cm="1">
        <f t="array" aca="1" ref="A61" ca="1">IFERROR(LEFT(INDIRECT("'"&amp;$D61&amp;"'!"&amp;E61&amp;$H61),FIND("(",SUBSTITUTE(INDIRECT("'"&amp;$D61&amp;"'!"&amp;E61&amp;$H61),"（","(")&amp;"(")-1),"")</f>
        <v/>
      </c>
      <c r="B61" t="str" cm="1">
        <f t="array" aca="1" ref="B61" ca="1">IFERROR(IF(INDIRECT("'"&amp;$D61&amp;"'!"&amp;F61&amp;$H61)="","",INDIRECT("'"&amp;$D61&amp;"'!"&amp;F61&amp;$H61)),"")</f>
        <v/>
      </c>
      <c r="C61" t="str" cm="1">
        <f t="array" aca="1" ref="C61" ca="1">IFERROR(IF(INDIRECT("'"&amp;$D61&amp;"'!"&amp;G61&amp;$H61)="","",INDIRECT("'"&amp;$D61&amp;"'!"&amp;G61&amp;$H61)),"")</f>
        <v/>
      </c>
      <c r="D61" t="s">
        <v>668</v>
      </c>
      <c r="E61" t="s">
        <v>665</v>
      </c>
      <c r="F61" t="s">
        <v>666</v>
      </c>
      <c r="G61" t="s">
        <v>667</v>
      </c>
      <c r="H61">
        <v>198</v>
      </c>
    </row>
    <row r="62" spans="1:8">
      <c r="A62" t="str" cm="1">
        <f t="array" aca="1" ref="A62" ca="1">IFERROR(LEFT(INDIRECT("'"&amp;$D62&amp;"'!"&amp;E62&amp;$H62),FIND("(",SUBSTITUTE(INDIRECT("'"&amp;$D62&amp;"'!"&amp;E62&amp;$H62),"（","(")&amp;"(")-1),"")</f>
        <v/>
      </c>
      <c r="B62" t="str" cm="1">
        <f t="array" aca="1" ref="B62" ca="1">IFERROR(IF(INDIRECT("'"&amp;$D62&amp;"'!"&amp;F62&amp;$H62)="","",INDIRECT("'"&amp;$D62&amp;"'!"&amp;F62&amp;$H62)),"")</f>
        <v/>
      </c>
      <c r="C62" t="str" cm="1">
        <f t="array" aca="1" ref="C62" ca="1">IFERROR(IF(INDIRECT("'"&amp;$D62&amp;"'!"&amp;G62&amp;$H62)="","",INDIRECT("'"&amp;$D62&amp;"'!"&amp;G62&amp;$H62)),"")</f>
        <v/>
      </c>
      <c r="D62" t="s">
        <v>668</v>
      </c>
      <c r="E62" t="s">
        <v>665</v>
      </c>
      <c r="F62" t="s">
        <v>666</v>
      </c>
      <c r="G62" t="s">
        <v>667</v>
      </c>
      <c r="H62">
        <v>199</v>
      </c>
    </row>
    <row r="63" spans="1:8">
      <c r="A63" t="str" cm="1">
        <f t="array" aca="1" ref="A63" ca="1">IFERROR(LEFT(INDIRECT("'"&amp;$D63&amp;"'!"&amp;E63&amp;$H63),FIND("(",SUBSTITUTE(INDIRECT("'"&amp;$D63&amp;"'!"&amp;E63&amp;$H63),"（","(")&amp;"(")-1),"")</f>
        <v/>
      </c>
      <c r="B63" t="str" cm="1">
        <f t="array" aca="1" ref="B63" ca="1">IFERROR(IF(INDIRECT("'"&amp;$D63&amp;"'!"&amp;F63&amp;$H63)="","",INDIRECT("'"&amp;$D63&amp;"'!"&amp;F63&amp;$H63)),"")</f>
        <v/>
      </c>
      <c r="C63" t="str" cm="1">
        <f t="array" aca="1" ref="C63" ca="1">IFERROR(IF(INDIRECT("'"&amp;$D63&amp;"'!"&amp;G63&amp;$H63)="","",INDIRECT("'"&amp;$D63&amp;"'!"&amp;G63&amp;$H63)),"")</f>
        <v/>
      </c>
      <c r="D63" t="s">
        <v>668</v>
      </c>
      <c r="E63" t="s">
        <v>665</v>
      </c>
      <c r="F63" t="s">
        <v>666</v>
      </c>
      <c r="G63" t="s">
        <v>667</v>
      </c>
      <c r="H63">
        <v>200</v>
      </c>
    </row>
    <row r="64" spans="1:8">
      <c r="A64" t="str" cm="1">
        <f t="array" aca="1" ref="A64" ca="1">IFERROR(LEFT(INDIRECT("'"&amp;$D64&amp;"'!"&amp;E64&amp;$H64),FIND("(",SUBSTITUTE(INDIRECT("'"&amp;$D64&amp;"'!"&amp;E64&amp;$H64),"（","(")&amp;"(")-1),"")</f>
        <v/>
      </c>
      <c r="B64" t="str" cm="1">
        <f t="array" aca="1" ref="B64" ca="1">IFERROR(IF(INDIRECT("'"&amp;$D64&amp;"'!"&amp;F64&amp;$H64)="","",INDIRECT("'"&amp;$D64&amp;"'!"&amp;F64&amp;$H64)),"")</f>
        <v/>
      </c>
      <c r="C64" t="str" cm="1">
        <f t="array" aca="1" ref="C64" ca="1">IFERROR(IF(INDIRECT("'"&amp;$D64&amp;"'!"&amp;G64&amp;$H64)="","",INDIRECT("'"&amp;$D64&amp;"'!"&amp;G64&amp;$H64)),"")</f>
        <v/>
      </c>
      <c r="D64" t="s">
        <v>668</v>
      </c>
      <c r="E64" t="s">
        <v>665</v>
      </c>
      <c r="F64" t="s">
        <v>666</v>
      </c>
      <c r="G64" t="s">
        <v>667</v>
      </c>
      <c r="H64">
        <v>201</v>
      </c>
    </row>
    <row r="65" spans="1:8">
      <c r="A65" t="str" cm="1">
        <f t="array" aca="1" ref="A65" ca="1">IFERROR(LEFT(INDIRECT("'"&amp;$D65&amp;"'!"&amp;E65&amp;$H65),FIND("(",SUBSTITUTE(INDIRECT("'"&amp;$D65&amp;"'!"&amp;E65&amp;$H65),"（","(")&amp;"(")-1),"")</f>
        <v/>
      </c>
      <c r="B65" t="str" cm="1">
        <f t="array" aca="1" ref="B65" ca="1">IFERROR(IF(INDIRECT("'"&amp;$D65&amp;"'!"&amp;F65&amp;$H65)="","",INDIRECT("'"&amp;$D65&amp;"'!"&amp;F65&amp;$H65)),"")</f>
        <v/>
      </c>
      <c r="C65" t="str" cm="1">
        <f t="array" aca="1" ref="C65" ca="1">IFERROR(IF(INDIRECT("'"&amp;$D65&amp;"'!"&amp;G65&amp;$H65)="","",INDIRECT("'"&amp;$D65&amp;"'!"&amp;G65&amp;$H65)),"")</f>
        <v/>
      </c>
      <c r="D65" t="s">
        <v>668</v>
      </c>
      <c r="E65" t="s">
        <v>665</v>
      </c>
      <c r="F65" t="s">
        <v>666</v>
      </c>
      <c r="G65" t="s">
        <v>667</v>
      </c>
      <c r="H65">
        <v>202</v>
      </c>
    </row>
    <row r="66" spans="1:8">
      <c r="A66" t="str" cm="1">
        <f t="array" aca="1" ref="A66" ca="1">IFERROR(LEFT(INDIRECT("'"&amp;$D66&amp;"'!"&amp;E66&amp;$H66),FIND("(",SUBSTITUTE(INDIRECT("'"&amp;$D66&amp;"'!"&amp;E66&amp;$H66),"（","(")&amp;"(")-1),"")</f>
        <v/>
      </c>
      <c r="B66" t="str" cm="1">
        <f t="array" aca="1" ref="B66" ca="1">IFERROR(IF(INDIRECT("'"&amp;$D66&amp;"'!"&amp;F66&amp;$H66)="","",INDIRECT("'"&amp;$D66&amp;"'!"&amp;F66&amp;$H66)),"")</f>
        <v/>
      </c>
      <c r="C66" t="str" cm="1">
        <f t="array" aca="1" ref="C66" ca="1">IFERROR(IF(INDIRECT("'"&amp;$D66&amp;"'!"&amp;G66&amp;$H66)="","",INDIRECT("'"&amp;$D66&amp;"'!"&amp;G66&amp;$H66)),"")</f>
        <v/>
      </c>
      <c r="D66" t="s">
        <v>668</v>
      </c>
      <c r="E66" t="s">
        <v>665</v>
      </c>
      <c r="F66" t="s">
        <v>666</v>
      </c>
      <c r="G66" t="s">
        <v>667</v>
      </c>
      <c r="H66">
        <v>203</v>
      </c>
    </row>
    <row r="67" spans="1:8">
      <c r="A67" t="str" cm="1">
        <f t="array" aca="1" ref="A67" ca="1">IFERROR(LEFT(INDIRECT("'"&amp;$D67&amp;"'!"&amp;E67&amp;$H67),FIND("(",SUBSTITUTE(INDIRECT("'"&amp;$D67&amp;"'!"&amp;E67&amp;$H67),"（","(")&amp;"(")-1),"")</f>
        <v/>
      </c>
      <c r="B67" t="str" cm="1">
        <f t="array" aca="1" ref="B67" ca="1">IFERROR(IF(INDIRECT("'"&amp;$D67&amp;"'!"&amp;F67&amp;$H67)="","",INDIRECT("'"&amp;$D67&amp;"'!"&amp;F67&amp;$H67)),"")</f>
        <v/>
      </c>
      <c r="C67" t="str" cm="1">
        <f t="array" aca="1" ref="C67" ca="1">IFERROR(IF(INDIRECT("'"&amp;$D67&amp;"'!"&amp;G67&amp;$H67)="","",INDIRECT("'"&amp;$D67&amp;"'!"&amp;G67&amp;$H67)),"")</f>
        <v/>
      </c>
      <c r="D67" t="s">
        <v>668</v>
      </c>
      <c r="E67" t="s">
        <v>665</v>
      </c>
      <c r="F67" t="s">
        <v>666</v>
      </c>
      <c r="G67" t="s">
        <v>667</v>
      </c>
      <c r="H67">
        <v>204</v>
      </c>
    </row>
    <row r="68" spans="1:8">
      <c r="A68" t="str" cm="1">
        <f t="array" aca="1" ref="A68" ca="1">IFERROR(LEFT(INDIRECT("'"&amp;$D68&amp;"'!"&amp;E68&amp;$H68),FIND("(",SUBSTITUTE(INDIRECT("'"&amp;$D68&amp;"'!"&amp;E68&amp;$H68),"（","(")&amp;"(")-1),"")</f>
        <v/>
      </c>
      <c r="B68" t="str" cm="1">
        <f t="array" aca="1" ref="B68" ca="1">IFERROR(IF(INDIRECT("'"&amp;$D68&amp;"'!"&amp;F68&amp;$H68)="","",INDIRECT("'"&amp;$D68&amp;"'!"&amp;F68&amp;$H68)),"")</f>
        <v/>
      </c>
      <c r="C68" t="str" cm="1">
        <f t="array" aca="1" ref="C68" ca="1">IFERROR(IF(INDIRECT("'"&amp;$D68&amp;"'!"&amp;G68&amp;$H68)="","",INDIRECT("'"&amp;$D68&amp;"'!"&amp;G68&amp;$H68)),"")</f>
        <v/>
      </c>
      <c r="D68" t="s">
        <v>668</v>
      </c>
      <c r="E68" t="s">
        <v>665</v>
      </c>
      <c r="F68" t="s">
        <v>666</v>
      </c>
      <c r="G68" t="s">
        <v>667</v>
      </c>
      <c r="H68">
        <v>205</v>
      </c>
    </row>
    <row r="69" spans="1:8">
      <c r="A69" t="str" cm="1">
        <f t="array" aca="1" ref="A69" ca="1">IFERROR(LEFT(INDIRECT("'"&amp;$D69&amp;"'!"&amp;E69&amp;$H69),FIND("(",SUBSTITUTE(INDIRECT("'"&amp;$D69&amp;"'!"&amp;E69&amp;$H69),"（","(")&amp;"(")-1),"")</f>
        <v/>
      </c>
      <c r="B69" t="str" cm="1">
        <f t="array" aca="1" ref="B69" ca="1">IFERROR(IF(INDIRECT("'"&amp;$D69&amp;"'!"&amp;F69&amp;$H69)="","",INDIRECT("'"&amp;$D69&amp;"'!"&amp;F69&amp;$H69)),"")</f>
        <v/>
      </c>
      <c r="C69" t="str" cm="1">
        <f t="array" aca="1" ref="C69" ca="1">IFERROR(IF(INDIRECT("'"&amp;$D69&amp;"'!"&amp;G69&amp;$H69)="","",INDIRECT("'"&amp;$D69&amp;"'!"&amp;G69&amp;$H69)),"")</f>
        <v/>
      </c>
      <c r="D69" t="s">
        <v>668</v>
      </c>
      <c r="E69" t="s">
        <v>665</v>
      </c>
      <c r="F69" t="s">
        <v>666</v>
      </c>
      <c r="G69" t="s">
        <v>667</v>
      </c>
      <c r="H69">
        <v>206</v>
      </c>
    </row>
    <row r="70" spans="1:8">
      <c r="A70" t="str" cm="1">
        <f t="array" aca="1" ref="A70" ca="1">IFERROR(LEFT(INDIRECT("'"&amp;$D70&amp;"'!"&amp;E70&amp;$H70),FIND("(",SUBSTITUTE(INDIRECT("'"&amp;$D70&amp;"'!"&amp;E70&amp;$H70),"（","(")&amp;"(")-1),"")</f>
        <v/>
      </c>
      <c r="B70" t="str" cm="1">
        <f t="array" aca="1" ref="B70" ca="1">IFERROR(IF(INDIRECT("'"&amp;$D70&amp;"'!"&amp;F70&amp;$H70)="","",INDIRECT("'"&amp;$D70&amp;"'!"&amp;F70&amp;$H70)),"")</f>
        <v/>
      </c>
      <c r="C70" t="str" cm="1">
        <f t="array" aca="1" ref="C70" ca="1">IFERROR(IF(INDIRECT("'"&amp;$D70&amp;"'!"&amp;G70&amp;$H70)="","",INDIRECT("'"&amp;$D70&amp;"'!"&amp;G70&amp;$H70)),"")</f>
        <v/>
      </c>
      <c r="D70" t="s">
        <v>668</v>
      </c>
      <c r="E70" t="s">
        <v>665</v>
      </c>
      <c r="F70" t="s">
        <v>666</v>
      </c>
      <c r="G70" t="s">
        <v>667</v>
      </c>
      <c r="H70">
        <v>207</v>
      </c>
    </row>
    <row r="71" spans="1:8">
      <c r="A71" t="str" cm="1">
        <f t="array" aca="1" ref="A71" ca="1">IFERROR(LEFT(INDIRECT("'"&amp;$D71&amp;"'!"&amp;E71&amp;$H71),FIND("(",SUBSTITUTE(INDIRECT("'"&amp;$D71&amp;"'!"&amp;E71&amp;$H71),"（","(")&amp;"(")-1),"")</f>
        <v/>
      </c>
      <c r="B71" t="str" cm="1">
        <f t="array" aca="1" ref="B71" ca="1">IFERROR(IF(INDIRECT("'"&amp;$D71&amp;"'!"&amp;F71&amp;$H71)="","",INDIRECT("'"&amp;$D71&amp;"'!"&amp;F71&amp;$H71)),"")</f>
        <v/>
      </c>
      <c r="C71" t="str" cm="1">
        <f t="array" aca="1" ref="C71" ca="1">IFERROR(IF(INDIRECT("'"&amp;$D71&amp;"'!"&amp;G71&amp;$H71)="","",INDIRECT("'"&amp;$D71&amp;"'!"&amp;G71&amp;$H71)),"")</f>
        <v/>
      </c>
      <c r="D71" t="s">
        <v>668</v>
      </c>
      <c r="E71" t="s">
        <v>665</v>
      </c>
      <c r="F71" t="s">
        <v>666</v>
      </c>
      <c r="G71" t="s">
        <v>667</v>
      </c>
      <c r="H71">
        <v>208</v>
      </c>
    </row>
    <row r="72" spans="1:8">
      <c r="A72" t="str" cm="1">
        <f t="array" aca="1" ref="A72" ca="1">IFERROR(LEFT(INDIRECT("'"&amp;$D72&amp;"'!"&amp;E72&amp;$H72),FIND("(",SUBSTITUTE(INDIRECT("'"&amp;$D72&amp;"'!"&amp;E72&amp;$H72),"（","(")&amp;"(")-1),"")</f>
        <v/>
      </c>
      <c r="B72" t="str" cm="1">
        <f t="array" aca="1" ref="B72" ca="1">IFERROR(IF(INDIRECT("'"&amp;$D72&amp;"'!"&amp;F72&amp;$H72)="","",INDIRECT("'"&amp;$D72&amp;"'!"&amp;F72&amp;$H72)),"")</f>
        <v/>
      </c>
      <c r="C72" t="str" cm="1">
        <f t="array" aca="1" ref="C72" ca="1">IFERROR(IF(INDIRECT("'"&amp;$D72&amp;"'!"&amp;G72&amp;$H72)="","",INDIRECT("'"&amp;$D72&amp;"'!"&amp;G72&amp;$H72)),"")</f>
        <v/>
      </c>
      <c r="D72" t="s">
        <v>668</v>
      </c>
      <c r="E72" t="s">
        <v>665</v>
      </c>
      <c r="F72" t="s">
        <v>666</v>
      </c>
      <c r="G72" t="s">
        <v>667</v>
      </c>
      <c r="H72">
        <v>209</v>
      </c>
    </row>
    <row r="73" spans="1:8">
      <c r="A73" t="str" cm="1">
        <f t="array" aca="1" ref="A73" ca="1">IFERROR(LEFT(INDIRECT("'"&amp;$D73&amp;"'!"&amp;E73&amp;$H73),FIND("(",SUBSTITUTE(INDIRECT("'"&amp;$D73&amp;"'!"&amp;E73&amp;$H73),"（","(")&amp;"(")-1),"")</f>
        <v/>
      </c>
      <c r="B73" t="str" cm="1">
        <f t="array" aca="1" ref="B73" ca="1">IFERROR(IF(INDIRECT("'"&amp;$D73&amp;"'!"&amp;F73&amp;$H73)="","",INDIRECT("'"&amp;$D73&amp;"'!"&amp;F73&amp;$H73)),"")</f>
        <v/>
      </c>
      <c r="C73" t="str" cm="1">
        <f t="array" aca="1" ref="C73" ca="1">IFERROR(IF(INDIRECT("'"&amp;$D73&amp;"'!"&amp;G73&amp;$H73)="","",INDIRECT("'"&amp;$D73&amp;"'!"&amp;G73&amp;$H73)),"")</f>
        <v/>
      </c>
      <c r="D73" t="s">
        <v>668</v>
      </c>
      <c r="E73" t="s">
        <v>665</v>
      </c>
      <c r="F73" t="s">
        <v>666</v>
      </c>
      <c r="G73" t="s">
        <v>667</v>
      </c>
      <c r="H73">
        <v>210</v>
      </c>
    </row>
    <row r="74" spans="1:8">
      <c r="A74" t="str" cm="1">
        <f t="array" aca="1" ref="A74" ca="1">IFERROR(LEFT(INDIRECT("'"&amp;$D74&amp;"'!"&amp;E74&amp;$H74),FIND("(",SUBSTITUTE(INDIRECT("'"&amp;$D74&amp;"'!"&amp;E74&amp;$H74),"（","(")&amp;"(")-1),"")</f>
        <v/>
      </c>
      <c r="B74" t="str" cm="1">
        <f t="array" aca="1" ref="B74" ca="1">IFERROR(IF(INDIRECT("'"&amp;$D74&amp;"'!"&amp;F74&amp;$H74)="","",INDIRECT("'"&amp;$D74&amp;"'!"&amp;F74&amp;$H74)),"")</f>
        <v/>
      </c>
      <c r="C74" t="str" cm="1">
        <f t="array" aca="1" ref="C74" ca="1">IFERROR(IF(INDIRECT("'"&amp;$D74&amp;"'!"&amp;G74&amp;$H74)="","",INDIRECT("'"&amp;$D74&amp;"'!"&amp;G74&amp;$H74)),"")</f>
        <v/>
      </c>
      <c r="D74" t="s">
        <v>668</v>
      </c>
      <c r="E74" t="s">
        <v>665</v>
      </c>
      <c r="F74" t="s">
        <v>666</v>
      </c>
      <c r="G74" t="s">
        <v>667</v>
      </c>
      <c r="H74">
        <v>211</v>
      </c>
    </row>
    <row r="75" spans="1:8">
      <c r="A75" t="str" cm="1">
        <f t="array" aca="1" ref="A75" ca="1">IFERROR(LEFT(INDIRECT("'"&amp;$D75&amp;"'!"&amp;E75&amp;$H75),FIND("(",SUBSTITUTE(INDIRECT("'"&amp;$D75&amp;"'!"&amp;E75&amp;$H75),"（","(")&amp;"(")-1),"")</f>
        <v/>
      </c>
      <c r="B75" t="str" cm="1">
        <f t="array" aca="1" ref="B75" ca="1">IFERROR(IF(INDIRECT("'"&amp;$D75&amp;"'!"&amp;F75&amp;$H75)="","",INDIRECT("'"&amp;$D75&amp;"'!"&amp;F75&amp;$H75)),"")</f>
        <v/>
      </c>
      <c r="C75" t="str" cm="1">
        <f t="array" aca="1" ref="C75" ca="1">IFERROR(IF(INDIRECT("'"&amp;$D75&amp;"'!"&amp;G75&amp;$H75)="","",INDIRECT("'"&amp;$D75&amp;"'!"&amp;G75&amp;$H75)),"")</f>
        <v/>
      </c>
      <c r="D75" t="s">
        <v>668</v>
      </c>
      <c r="E75" t="s">
        <v>665</v>
      </c>
      <c r="F75" t="s">
        <v>666</v>
      </c>
      <c r="G75" t="s">
        <v>667</v>
      </c>
      <c r="H75">
        <v>212</v>
      </c>
    </row>
    <row r="76" spans="1:8">
      <c r="A76" t="str" cm="1">
        <f t="array" aca="1" ref="A76" ca="1">IFERROR(LEFT(INDIRECT("'"&amp;$D76&amp;"'!"&amp;E76&amp;$H76),FIND("(",SUBSTITUTE(INDIRECT("'"&amp;$D76&amp;"'!"&amp;E76&amp;$H76),"（","(")&amp;"(")-1),"")</f>
        <v/>
      </c>
      <c r="B76" t="str" cm="1">
        <f t="array" aca="1" ref="B76" ca="1">IFERROR(IF(INDIRECT("'"&amp;$D76&amp;"'!"&amp;F76&amp;$H76)="","",INDIRECT("'"&amp;$D76&amp;"'!"&amp;F76&amp;$H76)),"")</f>
        <v/>
      </c>
      <c r="C76" t="str" cm="1">
        <f t="array" aca="1" ref="C76" ca="1">IFERROR(IF(INDIRECT("'"&amp;$D76&amp;"'!"&amp;G76&amp;$H76)="","",INDIRECT("'"&amp;$D76&amp;"'!"&amp;G76&amp;$H76)),"")</f>
        <v/>
      </c>
      <c r="D76" t="s">
        <v>668</v>
      </c>
      <c r="E76" t="s">
        <v>665</v>
      </c>
      <c r="F76" t="s">
        <v>666</v>
      </c>
      <c r="G76" t="s">
        <v>667</v>
      </c>
      <c r="H76">
        <v>213</v>
      </c>
    </row>
    <row r="77" spans="1:8">
      <c r="A77" t="str" cm="1">
        <f t="array" aca="1" ref="A77" ca="1">IFERROR(LEFT(INDIRECT("'"&amp;$D77&amp;"'!"&amp;E77&amp;$H77),FIND("(",SUBSTITUTE(INDIRECT("'"&amp;$D77&amp;"'!"&amp;E77&amp;$H77),"（","(")&amp;"(")-1),"")</f>
        <v/>
      </c>
      <c r="B77" t="str" cm="1">
        <f t="array" aca="1" ref="B77" ca="1">IFERROR(IF(INDIRECT("'"&amp;$D77&amp;"'!"&amp;F77&amp;$H77)="","",INDIRECT("'"&amp;$D77&amp;"'!"&amp;F77&amp;$H77)),"")</f>
        <v/>
      </c>
      <c r="C77" t="str" cm="1">
        <f t="array" aca="1" ref="C77" ca="1">IFERROR(IF(INDIRECT("'"&amp;$D77&amp;"'!"&amp;G77&amp;$H77)="","",INDIRECT("'"&amp;$D77&amp;"'!"&amp;G77&amp;$H77)),"")</f>
        <v/>
      </c>
      <c r="D77" t="s">
        <v>668</v>
      </c>
      <c r="E77" t="s">
        <v>665</v>
      </c>
      <c r="F77" t="s">
        <v>666</v>
      </c>
      <c r="G77" t="s">
        <v>667</v>
      </c>
      <c r="H77">
        <v>214</v>
      </c>
    </row>
    <row r="78" spans="1:8">
      <c r="A78" t="str" cm="1">
        <f t="array" aca="1" ref="A78" ca="1">IFERROR(LEFT(INDIRECT("'"&amp;$D78&amp;"'!"&amp;E78&amp;$H78),FIND("(",SUBSTITUTE(INDIRECT("'"&amp;$D78&amp;"'!"&amp;E78&amp;$H78),"（","(")&amp;"(")-1),"")</f>
        <v/>
      </c>
      <c r="B78" t="str" cm="1">
        <f t="array" aca="1" ref="B78" ca="1">IFERROR(IF(INDIRECT("'"&amp;$D78&amp;"'!"&amp;F78&amp;$H78)="","",INDIRECT("'"&amp;$D78&amp;"'!"&amp;F78&amp;$H78)),"")</f>
        <v/>
      </c>
      <c r="C78" t="str" cm="1">
        <f t="array" aca="1" ref="C78" ca="1">IFERROR(IF(INDIRECT("'"&amp;$D78&amp;"'!"&amp;G78&amp;$H78)="","",INDIRECT("'"&amp;$D78&amp;"'!"&amp;G78&amp;$H78)),"")</f>
        <v/>
      </c>
      <c r="D78" t="s">
        <v>668</v>
      </c>
      <c r="E78" t="s">
        <v>665</v>
      </c>
      <c r="F78" t="s">
        <v>666</v>
      </c>
      <c r="G78" t="s">
        <v>667</v>
      </c>
      <c r="H78">
        <v>215</v>
      </c>
    </row>
    <row r="79" spans="1:8">
      <c r="A79" t="str" cm="1">
        <f t="array" aca="1" ref="A79" ca="1">IFERROR(LEFT(INDIRECT("'"&amp;$D79&amp;"'!"&amp;E79&amp;$H79),FIND("(",SUBSTITUTE(INDIRECT("'"&amp;$D79&amp;"'!"&amp;E79&amp;$H79),"（","(")&amp;"(")-1),"")</f>
        <v/>
      </c>
      <c r="B79" t="str" cm="1">
        <f t="array" aca="1" ref="B79" ca="1">IFERROR(IF(INDIRECT("'"&amp;$D79&amp;"'!"&amp;F79&amp;$H79)="","",INDIRECT("'"&amp;$D79&amp;"'!"&amp;F79&amp;$H79)),"")</f>
        <v/>
      </c>
      <c r="C79" t="str" cm="1">
        <f t="array" aca="1" ref="C79" ca="1">IFERROR(IF(INDIRECT("'"&amp;$D79&amp;"'!"&amp;G79&amp;$H79)="","",INDIRECT("'"&amp;$D79&amp;"'!"&amp;G79&amp;$H79)),"")</f>
        <v/>
      </c>
      <c r="D79" t="s">
        <v>668</v>
      </c>
      <c r="E79" t="s">
        <v>665</v>
      </c>
      <c r="F79" t="s">
        <v>666</v>
      </c>
      <c r="G79" t="s">
        <v>667</v>
      </c>
      <c r="H79">
        <v>216</v>
      </c>
    </row>
    <row r="80" spans="1:8">
      <c r="A80" t="str" cm="1">
        <f t="array" aca="1" ref="A80" ca="1">IFERROR(LEFT(INDIRECT("'"&amp;$D80&amp;"'!"&amp;E80&amp;$H80),FIND("(",SUBSTITUTE(INDIRECT("'"&amp;$D80&amp;"'!"&amp;E80&amp;$H80),"（","(")&amp;"(")-1),"")</f>
        <v/>
      </c>
      <c r="B80" t="str" cm="1">
        <f t="array" aca="1" ref="B80" ca="1">IFERROR(IF(INDIRECT("'"&amp;$D80&amp;"'!"&amp;F80&amp;$H80)="","",INDIRECT("'"&amp;$D80&amp;"'!"&amp;F80&amp;$H80)),"")</f>
        <v/>
      </c>
      <c r="C80" t="str" cm="1">
        <f t="array" aca="1" ref="C80" ca="1">IFERROR(IF(INDIRECT("'"&amp;$D80&amp;"'!"&amp;G80&amp;$H80)="","",INDIRECT("'"&amp;$D80&amp;"'!"&amp;G80&amp;$H80)),"")</f>
        <v/>
      </c>
      <c r="D80" t="s">
        <v>668</v>
      </c>
      <c r="E80" t="s">
        <v>665</v>
      </c>
      <c r="F80" t="s">
        <v>666</v>
      </c>
      <c r="G80" t="s">
        <v>667</v>
      </c>
      <c r="H80">
        <v>217</v>
      </c>
    </row>
    <row r="81" spans="1:8">
      <c r="A81" t="str" cm="1">
        <f t="array" aca="1" ref="A81" ca="1">IFERROR(LEFT(INDIRECT("'"&amp;$D81&amp;"'!"&amp;E81&amp;$H81),FIND("(",SUBSTITUTE(INDIRECT("'"&amp;$D81&amp;"'!"&amp;E81&amp;$H81),"（","(")&amp;"(")-1),"")</f>
        <v/>
      </c>
      <c r="B81" t="str" cm="1">
        <f t="array" aca="1" ref="B81" ca="1">IFERROR(IF(INDIRECT("'"&amp;$D81&amp;"'!"&amp;F81&amp;$H81)="","",INDIRECT("'"&amp;$D81&amp;"'!"&amp;F81&amp;$H81)),"")</f>
        <v/>
      </c>
      <c r="C81" t="str" cm="1">
        <f t="array" aca="1" ref="C81" ca="1">IFERROR(IF(INDIRECT("'"&amp;$D81&amp;"'!"&amp;G81&amp;$H81)="","",INDIRECT("'"&amp;$D81&amp;"'!"&amp;G81&amp;$H81)),"")</f>
        <v/>
      </c>
      <c r="D81" t="s">
        <v>668</v>
      </c>
      <c r="E81" t="s">
        <v>665</v>
      </c>
      <c r="F81" t="s">
        <v>666</v>
      </c>
      <c r="G81" t="s">
        <v>667</v>
      </c>
      <c r="H81">
        <v>218</v>
      </c>
    </row>
    <row r="82" spans="1:8">
      <c r="A82" t="str" cm="1">
        <f t="array" aca="1" ref="A82" ca="1">IFERROR(LEFT(INDIRECT("'"&amp;$D82&amp;"'!"&amp;E82&amp;$H82),FIND("(",SUBSTITUTE(INDIRECT("'"&amp;$D82&amp;"'!"&amp;E82&amp;$H82),"（","(")&amp;"(")-1),"")</f>
        <v/>
      </c>
      <c r="B82" t="str" cm="1">
        <f t="array" aca="1" ref="B82" ca="1">IFERROR(IF(INDIRECT("'"&amp;$D82&amp;"'!"&amp;F82&amp;$H82)="","",INDIRECT("'"&amp;$D82&amp;"'!"&amp;F82&amp;$H82)),"")</f>
        <v/>
      </c>
      <c r="C82" t="str" cm="1">
        <f t="array" aca="1" ref="C82" ca="1">IFERROR(IF(INDIRECT("'"&amp;$D82&amp;"'!"&amp;G82&amp;$H82)="","",INDIRECT("'"&amp;$D82&amp;"'!"&amp;G82&amp;$H82)),"")</f>
        <v/>
      </c>
      <c r="D82" t="s">
        <v>668</v>
      </c>
      <c r="E82" t="s">
        <v>665</v>
      </c>
      <c r="F82" t="s">
        <v>666</v>
      </c>
      <c r="G82" t="s">
        <v>667</v>
      </c>
      <c r="H82">
        <v>219</v>
      </c>
    </row>
    <row r="83" spans="1:8">
      <c r="A83" t="str" cm="1">
        <f t="array" aca="1" ref="A83" ca="1">IFERROR(LEFT(INDIRECT("'"&amp;$D83&amp;"'!"&amp;E83&amp;$H83),FIND("(",SUBSTITUTE(INDIRECT("'"&amp;$D83&amp;"'!"&amp;E83&amp;$H83),"（","(")&amp;"(")-1),"")</f>
        <v/>
      </c>
      <c r="B83" t="str" cm="1">
        <f t="array" aca="1" ref="B83" ca="1">IFERROR(IF(INDIRECT("'"&amp;$D83&amp;"'!"&amp;F83&amp;$H83)="","",INDIRECT("'"&amp;$D83&amp;"'!"&amp;F83&amp;$H83)),"")</f>
        <v/>
      </c>
      <c r="C83" t="str" cm="1">
        <f t="array" aca="1" ref="C83" ca="1">IFERROR(IF(INDIRECT("'"&amp;$D83&amp;"'!"&amp;G83&amp;$H83)="","",INDIRECT("'"&amp;$D83&amp;"'!"&amp;G83&amp;$H83)),"")</f>
        <v/>
      </c>
      <c r="D83" t="s">
        <v>668</v>
      </c>
      <c r="E83" t="s">
        <v>665</v>
      </c>
      <c r="F83" t="s">
        <v>666</v>
      </c>
      <c r="G83" t="s">
        <v>667</v>
      </c>
      <c r="H83">
        <v>220</v>
      </c>
    </row>
    <row r="84" spans="1:8">
      <c r="A84" t="str" cm="1">
        <f t="array" aca="1" ref="A84" ca="1">IFERROR(LEFT(INDIRECT("'"&amp;$D84&amp;"'!"&amp;E84&amp;$H84),FIND("(",SUBSTITUTE(INDIRECT("'"&amp;$D84&amp;"'!"&amp;E84&amp;$H84),"（","(")&amp;"(")-1),"")</f>
        <v/>
      </c>
      <c r="B84" t="str" cm="1">
        <f t="array" aca="1" ref="B84" ca="1">IFERROR(IF(INDIRECT("'"&amp;$D84&amp;"'!"&amp;F84&amp;$H84)="","",INDIRECT("'"&amp;$D84&amp;"'!"&amp;F84&amp;$H84)),"")</f>
        <v/>
      </c>
      <c r="C84" t="str" cm="1">
        <f t="array" aca="1" ref="C84" ca="1">IFERROR(IF(INDIRECT("'"&amp;$D84&amp;"'!"&amp;G84&amp;$H84)="","",INDIRECT("'"&amp;$D84&amp;"'!"&amp;G84&amp;$H84)),"")</f>
        <v/>
      </c>
      <c r="D84" t="s">
        <v>668</v>
      </c>
      <c r="E84" t="s">
        <v>665</v>
      </c>
      <c r="F84" t="s">
        <v>666</v>
      </c>
      <c r="G84" t="s">
        <v>667</v>
      </c>
      <c r="H84">
        <v>221</v>
      </c>
    </row>
    <row r="85" spans="1:8">
      <c r="A85" t="str" cm="1">
        <f t="array" aca="1" ref="A85" ca="1">IFERROR(LEFT(INDIRECT("'"&amp;$D85&amp;"'!"&amp;E85&amp;$H85),FIND("(",SUBSTITUTE(INDIRECT("'"&amp;$D85&amp;"'!"&amp;E85&amp;$H85),"（","(")&amp;"(")-1),"")</f>
        <v/>
      </c>
      <c r="B85" t="str" cm="1">
        <f t="array" aca="1" ref="B85" ca="1">IFERROR(IF(INDIRECT("'"&amp;$D85&amp;"'!"&amp;F85&amp;$H85)="","",INDIRECT("'"&amp;$D85&amp;"'!"&amp;F85&amp;$H85)),"")</f>
        <v/>
      </c>
      <c r="C85" t="str" cm="1">
        <f t="array" aca="1" ref="C85" ca="1">IFERROR(IF(INDIRECT("'"&amp;$D85&amp;"'!"&amp;G85&amp;$H85)="","",INDIRECT("'"&amp;$D85&amp;"'!"&amp;G85&amp;$H85)),"")</f>
        <v/>
      </c>
      <c r="D85" t="s">
        <v>668</v>
      </c>
      <c r="E85" t="s">
        <v>665</v>
      </c>
      <c r="F85" t="s">
        <v>666</v>
      </c>
      <c r="G85" t="s">
        <v>667</v>
      </c>
      <c r="H85">
        <v>222</v>
      </c>
    </row>
    <row r="86" spans="1:8">
      <c r="A86" t="str" cm="1">
        <f t="array" aca="1" ref="A86" ca="1">IFERROR(LEFT(INDIRECT("'"&amp;$D86&amp;"'!"&amp;E86&amp;$H86),FIND("(",SUBSTITUTE(INDIRECT("'"&amp;$D86&amp;"'!"&amp;E86&amp;$H86),"（","(")&amp;"(")-1),"")</f>
        <v/>
      </c>
      <c r="B86" t="str" cm="1">
        <f t="array" aca="1" ref="B86" ca="1">IFERROR(IF(INDIRECT("'"&amp;$D86&amp;"'!"&amp;F86&amp;$H86)="","",INDIRECT("'"&amp;$D86&amp;"'!"&amp;F86&amp;$H86)),"")</f>
        <v/>
      </c>
      <c r="C86" t="str" cm="1">
        <f t="array" aca="1" ref="C86" ca="1">IFERROR(IF(INDIRECT("'"&amp;$D86&amp;"'!"&amp;G86&amp;$H86)="","",INDIRECT("'"&amp;$D86&amp;"'!"&amp;G86&amp;$H86)),"")</f>
        <v/>
      </c>
      <c r="D86" t="s">
        <v>668</v>
      </c>
      <c r="E86" t="s">
        <v>665</v>
      </c>
      <c r="F86" t="s">
        <v>666</v>
      </c>
      <c r="G86" t="s">
        <v>667</v>
      </c>
      <c r="H86">
        <v>223</v>
      </c>
    </row>
    <row r="87" spans="1:8">
      <c r="A87" t="str" cm="1">
        <f t="array" aca="1" ref="A87" ca="1">IFERROR(LEFT(INDIRECT("'"&amp;$D87&amp;"'!"&amp;E87&amp;$H87),FIND("(",SUBSTITUTE(INDIRECT("'"&amp;$D87&amp;"'!"&amp;E87&amp;$H87),"（","(")&amp;"(")-1),"")</f>
        <v/>
      </c>
      <c r="B87" t="str" cm="1">
        <f t="array" aca="1" ref="B87" ca="1">IFERROR(IF(INDIRECT("'"&amp;$D87&amp;"'!"&amp;F87&amp;$H87)="","",INDIRECT("'"&amp;$D87&amp;"'!"&amp;F87&amp;$H87)),"")</f>
        <v/>
      </c>
      <c r="C87" t="str" cm="1">
        <f t="array" aca="1" ref="C87" ca="1">IFERROR(IF(INDIRECT("'"&amp;$D87&amp;"'!"&amp;G87&amp;$H87)="","",INDIRECT("'"&amp;$D87&amp;"'!"&amp;G87&amp;$H87)),"")</f>
        <v/>
      </c>
      <c r="D87" t="s">
        <v>668</v>
      </c>
      <c r="E87" t="s">
        <v>665</v>
      </c>
      <c r="F87" t="s">
        <v>666</v>
      </c>
      <c r="G87" t="s">
        <v>667</v>
      </c>
      <c r="H87">
        <v>224</v>
      </c>
    </row>
    <row r="88" spans="1:8">
      <c r="A88" t="str" cm="1">
        <f t="array" aca="1" ref="A88" ca="1">IFERROR(LEFT(INDIRECT("'"&amp;$D88&amp;"'!"&amp;E88&amp;$H88),FIND("(",SUBSTITUTE(INDIRECT("'"&amp;$D88&amp;"'!"&amp;E88&amp;$H88),"（","(")&amp;"(")-1),"")</f>
        <v/>
      </c>
      <c r="B88" t="str" cm="1">
        <f t="array" aca="1" ref="B88" ca="1">IFERROR(IF(INDIRECT("'"&amp;$D88&amp;"'!"&amp;F88&amp;$H88)="","",INDIRECT("'"&amp;$D88&amp;"'!"&amp;F88&amp;$H88)),"")</f>
        <v/>
      </c>
      <c r="C88" t="str" cm="1">
        <f t="array" aca="1" ref="C88" ca="1">IFERROR(IF(INDIRECT("'"&amp;$D88&amp;"'!"&amp;G88&amp;$H88)="","",INDIRECT("'"&amp;$D88&amp;"'!"&amp;G88&amp;$H88)),"")</f>
        <v/>
      </c>
      <c r="D88" t="s">
        <v>668</v>
      </c>
      <c r="E88" t="s">
        <v>665</v>
      </c>
      <c r="F88" t="s">
        <v>666</v>
      </c>
      <c r="G88" t="s">
        <v>667</v>
      </c>
      <c r="H88">
        <v>225</v>
      </c>
    </row>
    <row r="89" spans="1:8">
      <c r="A89" t="str" cm="1">
        <f t="array" aca="1" ref="A89" ca="1">IFERROR(LEFT(INDIRECT("'"&amp;$D89&amp;"'!"&amp;E89&amp;$H89),FIND("(",SUBSTITUTE(INDIRECT("'"&amp;$D89&amp;"'!"&amp;E89&amp;$H89),"（","(")&amp;"(")-1),"")</f>
        <v/>
      </c>
      <c r="B89" t="str" cm="1">
        <f t="array" aca="1" ref="B89" ca="1">IFERROR(IF(INDIRECT("'"&amp;$D89&amp;"'!"&amp;F89&amp;$H89)="","",INDIRECT("'"&amp;$D89&amp;"'!"&amp;F89&amp;$H89)),"")</f>
        <v/>
      </c>
      <c r="C89" t="str" cm="1">
        <f t="array" aca="1" ref="C89" ca="1">IFERROR(IF(INDIRECT("'"&amp;$D89&amp;"'!"&amp;G89&amp;$H89)="","",INDIRECT("'"&amp;$D89&amp;"'!"&amp;G89&amp;$H89)),"")</f>
        <v/>
      </c>
      <c r="D89" t="s">
        <v>668</v>
      </c>
      <c r="E89" t="s">
        <v>665</v>
      </c>
      <c r="F89" t="s">
        <v>666</v>
      </c>
      <c r="G89" t="s">
        <v>667</v>
      </c>
      <c r="H89">
        <v>226</v>
      </c>
    </row>
    <row r="90" spans="1:8">
      <c r="A90" t="str" cm="1">
        <f t="array" aca="1" ref="A90" ca="1">IFERROR(LEFT(INDIRECT("'"&amp;$D90&amp;"'!"&amp;E90&amp;$H90),FIND("(",SUBSTITUTE(INDIRECT("'"&amp;$D90&amp;"'!"&amp;E90&amp;$H90),"（","(")&amp;"(")-1),"")</f>
        <v/>
      </c>
      <c r="B90" t="str" cm="1">
        <f t="array" aca="1" ref="B90" ca="1">IFERROR(IF(INDIRECT("'"&amp;$D90&amp;"'!"&amp;F90&amp;$H90)="","",INDIRECT("'"&amp;$D90&amp;"'!"&amp;F90&amp;$H90)),"")</f>
        <v/>
      </c>
      <c r="C90" t="str" cm="1">
        <f t="array" aca="1" ref="C90" ca="1">IFERROR(IF(INDIRECT("'"&amp;$D90&amp;"'!"&amp;G90&amp;$H90)="","",INDIRECT("'"&amp;$D90&amp;"'!"&amp;G90&amp;$H90)),"")</f>
        <v/>
      </c>
      <c r="D90" t="s">
        <v>668</v>
      </c>
      <c r="E90" t="s">
        <v>665</v>
      </c>
      <c r="F90" t="s">
        <v>666</v>
      </c>
      <c r="G90" t="s">
        <v>667</v>
      </c>
      <c r="H90">
        <v>227</v>
      </c>
    </row>
    <row r="91" spans="1:8">
      <c r="A91" t="str" cm="1">
        <f t="array" aca="1" ref="A91" ca="1">IFERROR(LEFT(INDIRECT("'"&amp;$D91&amp;"'!"&amp;E91&amp;$H91),FIND("(",SUBSTITUTE(INDIRECT("'"&amp;$D91&amp;"'!"&amp;E91&amp;$H91),"（","(")&amp;"(")-1),"")</f>
        <v/>
      </c>
      <c r="B91" t="str" cm="1">
        <f t="array" aca="1" ref="B91" ca="1">IFERROR(IF(INDIRECT("'"&amp;$D91&amp;"'!"&amp;F91&amp;$H91)="","",INDIRECT("'"&amp;$D91&amp;"'!"&amp;F91&amp;$H91)),"")</f>
        <v/>
      </c>
      <c r="C91" t="str" cm="1">
        <f t="array" aca="1" ref="C91" ca="1">IFERROR(IF(INDIRECT("'"&amp;$D91&amp;"'!"&amp;G91&amp;$H91)="","",INDIRECT("'"&amp;$D91&amp;"'!"&amp;G91&amp;$H91)),"")</f>
        <v/>
      </c>
      <c r="D91" t="s">
        <v>668</v>
      </c>
      <c r="E91" t="s">
        <v>665</v>
      </c>
      <c r="F91" t="s">
        <v>666</v>
      </c>
      <c r="G91" t="s">
        <v>667</v>
      </c>
      <c r="H91">
        <v>228</v>
      </c>
    </row>
    <row r="92" spans="1:8">
      <c r="A92" t="str" cm="1">
        <f t="array" aca="1" ref="A92" ca="1">IFERROR(LEFT(INDIRECT("'"&amp;$D92&amp;"'!"&amp;E92&amp;$H92),FIND("(",SUBSTITUTE(INDIRECT("'"&amp;$D92&amp;"'!"&amp;E92&amp;$H92),"（","(")&amp;"(")-1),"")</f>
        <v/>
      </c>
      <c r="B92" t="str" cm="1">
        <f t="array" aca="1" ref="B92" ca="1">IFERROR(IF(INDIRECT("'"&amp;$D92&amp;"'!"&amp;F92&amp;$H92)="","",INDIRECT("'"&amp;$D92&amp;"'!"&amp;F92&amp;$H92)),"")</f>
        <v/>
      </c>
      <c r="C92" t="str" cm="1">
        <f t="array" aca="1" ref="C92" ca="1">IFERROR(IF(INDIRECT("'"&amp;$D92&amp;"'!"&amp;G92&amp;$H92)="","",INDIRECT("'"&amp;$D92&amp;"'!"&amp;G92&amp;$H92)),"")</f>
        <v/>
      </c>
      <c r="D92" t="s">
        <v>668</v>
      </c>
      <c r="E92" t="s">
        <v>665</v>
      </c>
      <c r="F92" t="s">
        <v>666</v>
      </c>
      <c r="G92" t="s">
        <v>667</v>
      </c>
      <c r="H92">
        <v>229</v>
      </c>
    </row>
    <row r="93" spans="1:8">
      <c r="A93" t="str" cm="1">
        <f t="array" aca="1" ref="A93" ca="1">IFERROR(LEFT(INDIRECT("'"&amp;$D93&amp;"'!"&amp;E93&amp;$H93),FIND("(",SUBSTITUTE(INDIRECT("'"&amp;$D93&amp;"'!"&amp;E93&amp;$H93),"（","(")&amp;"(")-1),"")</f>
        <v/>
      </c>
      <c r="B93" t="str" cm="1">
        <f t="array" aca="1" ref="B93" ca="1">IFERROR(IF(INDIRECT("'"&amp;$D93&amp;"'!"&amp;F93&amp;$H93)="","",INDIRECT("'"&amp;$D93&amp;"'!"&amp;F93&amp;$H93)),"")</f>
        <v/>
      </c>
      <c r="C93" t="str" cm="1">
        <f t="array" aca="1" ref="C93" ca="1">IFERROR(IF(INDIRECT("'"&amp;$D93&amp;"'!"&amp;G93&amp;$H93)="","",INDIRECT("'"&amp;$D93&amp;"'!"&amp;G93&amp;$H93)),"")</f>
        <v/>
      </c>
      <c r="D93" t="s">
        <v>668</v>
      </c>
      <c r="E93" t="s">
        <v>665</v>
      </c>
      <c r="F93" t="s">
        <v>666</v>
      </c>
      <c r="G93" t="s">
        <v>667</v>
      </c>
      <c r="H93">
        <v>230</v>
      </c>
    </row>
    <row r="94" spans="1:8">
      <c r="A94" t="str" cm="1">
        <f t="array" aca="1" ref="A94" ca="1">IFERROR(LEFT(INDIRECT("'"&amp;$D94&amp;"'!"&amp;E94&amp;$H94),FIND("(",SUBSTITUTE(INDIRECT("'"&amp;$D94&amp;"'!"&amp;E94&amp;$H94),"（","(")&amp;"(")-1),"")</f>
        <v/>
      </c>
      <c r="B94" t="str" cm="1">
        <f t="array" aca="1" ref="B94" ca="1">IFERROR(IF(INDIRECT("'"&amp;$D94&amp;"'!"&amp;F94&amp;$H94)="","",INDIRECT("'"&amp;$D94&amp;"'!"&amp;F94&amp;$H94)),"")</f>
        <v/>
      </c>
      <c r="C94" t="str" cm="1">
        <f t="array" aca="1" ref="C94" ca="1">IFERROR(IF(INDIRECT("'"&amp;$D94&amp;"'!"&amp;G94&amp;$H94)="","",INDIRECT("'"&amp;$D94&amp;"'!"&amp;G94&amp;$H94)),"")</f>
        <v/>
      </c>
      <c r="D94" t="s">
        <v>668</v>
      </c>
      <c r="E94" t="s">
        <v>665</v>
      </c>
      <c r="F94" t="s">
        <v>666</v>
      </c>
      <c r="G94" t="s">
        <v>667</v>
      </c>
      <c r="H94">
        <v>231</v>
      </c>
    </row>
    <row r="95" spans="1:8">
      <c r="A95" t="str" cm="1">
        <f t="array" aca="1" ref="A95" ca="1">IFERROR(LEFT(INDIRECT("'"&amp;$D95&amp;"'!"&amp;E95&amp;$H95),FIND("(",SUBSTITUTE(INDIRECT("'"&amp;$D95&amp;"'!"&amp;E95&amp;$H95),"（","(")&amp;"(")-1),"")</f>
        <v/>
      </c>
      <c r="B95" t="str" cm="1">
        <f t="array" aca="1" ref="B95" ca="1">IFERROR(IF(INDIRECT("'"&amp;$D95&amp;"'!"&amp;F95&amp;$H95)="","",INDIRECT("'"&amp;$D95&amp;"'!"&amp;F95&amp;$H95)),"")</f>
        <v/>
      </c>
      <c r="C95" t="str" cm="1">
        <f t="array" aca="1" ref="C95" ca="1">IFERROR(IF(INDIRECT("'"&amp;$D95&amp;"'!"&amp;G95&amp;$H95)="","",INDIRECT("'"&amp;$D95&amp;"'!"&amp;G95&amp;$H95)),"")</f>
        <v/>
      </c>
      <c r="D95" t="s">
        <v>668</v>
      </c>
      <c r="E95" t="s">
        <v>665</v>
      </c>
      <c r="F95" t="s">
        <v>666</v>
      </c>
      <c r="G95" t="s">
        <v>667</v>
      </c>
      <c r="H95">
        <v>232</v>
      </c>
    </row>
    <row r="96" spans="1:8">
      <c r="A96" t="str" cm="1">
        <f t="array" aca="1" ref="A96" ca="1">IFERROR(LEFT(INDIRECT("'"&amp;$D96&amp;"'!"&amp;E96&amp;$H96),FIND("(",SUBSTITUTE(INDIRECT("'"&amp;$D96&amp;"'!"&amp;E96&amp;$H96),"（","(")&amp;"(")-1),"")</f>
        <v/>
      </c>
      <c r="B96" t="str" cm="1">
        <f t="array" aca="1" ref="B96" ca="1">IFERROR(IF(INDIRECT("'"&amp;$D96&amp;"'!"&amp;F96&amp;$H96)="","",INDIRECT("'"&amp;$D96&amp;"'!"&amp;F96&amp;$H96)),"")</f>
        <v/>
      </c>
      <c r="C96" t="str" cm="1">
        <f t="array" aca="1" ref="C96" ca="1">IFERROR(IF(INDIRECT("'"&amp;$D96&amp;"'!"&amp;G96&amp;$H96)="","",INDIRECT("'"&amp;$D96&amp;"'!"&amp;G96&amp;$H96)),"")</f>
        <v/>
      </c>
      <c r="D96" t="s">
        <v>668</v>
      </c>
      <c r="E96" t="s">
        <v>665</v>
      </c>
      <c r="F96" t="s">
        <v>666</v>
      </c>
      <c r="G96" t="s">
        <v>667</v>
      </c>
      <c r="H96">
        <v>233</v>
      </c>
    </row>
    <row r="97" spans="1:8">
      <c r="A97" t="str" cm="1">
        <f t="array" aca="1" ref="A97" ca="1">IFERROR(LEFT(INDIRECT("'"&amp;$D97&amp;"'!"&amp;E97&amp;$H97),FIND("(",SUBSTITUTE(INDIRECT("'"&amp;$D97&amp;"'!"&amp;E97&amp;$H97),"（","(")&amp;"(")-1),"")</f>
        <v/>
      </c>
      <c r="B97" t="str" cm="1">
        <f t="array" aca="1" ref="B97" ca="1">IFERROR(IF(INDIRECT("'"&amp;$D97&amp;"'!"&amp;F97&amp;$H97)="","",INDIRECT("'"&amp;$D97&amp;"'!"&amp;F97&amp;$H97)),"")</f>
        <v/>
      </c>
      <c r="C97" t="str" cm="1">
        <f t="array" aca="1" ref="C97" ca="1">IFERROR(IF(INDIRECT("'"&amp;$D97&amp;"'!"&amp;G97&amp;$H97)="","",INDIRECT("'"&amp;$D97&amp;"'!"&amp;G97&amp;$H97)),"")</f>
        <v/>
      </c>
      <c r="D97" t="s">
        <v>668</v>
      </c>
      <c r="E97" t="s">
        <v>665</v>
      </c>
      <c r="F97" t="s">
        <v>666</v>
      </c>
      <c r="G97" t="s">
        <v>667</v>
      </c>
      <c r="H97">
        <v>234</v>
      </c>
    </row>
    <row r="98" spans="1:8">
      <c r="A98" t="str" cm="1">
        <f t="array" aca="1" ref="A98" ca="1">IFERROR(LEFT(INDIRECT("'"&amp;$D98&amp;"'!"&amp;E98&amp;$H98),FIND("(",SUBSTITUTE(INDIRECT("'"&amp;$D98&amp;"'!"&amp;E98&amp;$H98),"（","(")&amp;"(")-1),"")</f>
        <v/>
      </c>
      <c r="B98" t="str" cm="1">
        <f t="array" aca="1" ref="B98" ca="1">IFERROR(IF(INDIRECT("'"&amp;$D98&amp;"'!"&amp;F98&amp;$H98)="","",INDIRECT("'"&amp;$D98&amp;"'!"&amp;F98&amp;$H98)),"")</f>
        <v/>
      </c>
      <c r="C98" t="str" cm="1">
        <f t="array" aca="1" ref="C98" ca="1">IFERROR(IF(INDIRECT("'"&amp;$D98&amp;"'!"&amp;G98&amp;$H98)="","",INDIRECT("'"&amp;$D98&amp;"'!"&amp;G98&amp;$H98)),"")</f>
        <v/>
      </c>
      <c r="D98" t="s">
        <v>668</v>
      </c>
      <c r="E98" t="s">
        <v>665</v>
      </c>
      <c r="F98" t="s">
        <v>666</v>
      </c>
      <c r="G98" t="s">
        <v>667</v>
      </c>
      <c r="H98">
        <v>235</v>
      </c>
    </row>
    <row r="99" spans="1:8">
      <c r="A99" t="str" cm="1">
        <f t="array" aca="1" ref="A99" ca="1">IFERROR(LEFT(INDIRECT("'"&amp;$D99&amp;"'!"&amp;E99&amp;$H99),FIND("(",SUBSTITUTE(INDIRECT("'"&amp;$D99&amp;"'!"&amp;E99&amp;$H99),"（","(")&amp;"(")-1),"")</f>
        <v/>
      </c>
      <c r="B99" t="str" cm="1">
        <f t="array" aca="1" ref="B99" ca="1">IFERROR(IF(INDIRECT("'"&amp;$D99&amp;"'!"&amp;F99&amp;$H99)="","",INDIRECT("'"&amp;$D99&amp;"'!"&amp;F99&amp;$H99)),"")</f>
        <v/>
      </c>
      <c r="C99" t="str" cm="1">
        <f t="array" aca="1" ref="C99" ca="1">IFERROR(IF(INDIRECT("'"&amp;$D99&amp;"'!"&amp;G99&amp;$H99)="","",INDIRECT("'"&amp;$D99&amp;"'!"&amp;G99&amp;$H99)),"")</f>
        <v/>
      </c>
      <c r="D99" t="s">
        <v>668</v>
      </c>
      <c r="E99" t="s">
        <v>665</v>
      </c>
      <c r="F99" t="s">
        <v>666</v>
      </c>
      <c r="G99" t="s">
        <v>667</v>
      </c>
      <c r="H99">
        <v>236</v>
      </c>
    </row>
    <row r="100" spans="1:8">
      <c r="A100" t="str" cm="1">
        <f t="array" aca="1" ref="A100" ca="1">IFERROR(LEFT(INDIRECT("'"&amp;$D100&amp;"'!"&amp;E100&amp;$H100),FIND("(",SUBSTITUTE(INDIRECT("'"&amp;$D100&amp;"'!"&amp;E100&amp;$H100),"（","(")&amp;"(")-1),"")</f>
        <v/>
      </c>
      <c r="B100" t="str" cm="1">
        <f t="array" aca="1" ref="B100" ca="1">IFERROR(IF(INDIRECT("'"&amp;$D100&amp;"'!"&amp;F100&amp;$H100)="","",INDIRECT("'"&amp;$D100&amp;"'!"&amp;F100&amp;$H100)),"")</f>
        <v/>
      </c>
      <c r="C100" t="str" cm="1">
        <f t="array" aca="1" ref="C100" ca="1">IFERROR(IF(INDIRECT("'"&amp;$D100&amp;"'!"&amp;G100&amp;$H100)="","",INDIRECT("'"&amp;$D100&amp;"'!"&amp;G100&amp;$H100)),"")</f>
        <v/>
      </c>
      <c r="D100" t="s">
        <v>668</v>
      </c>
      <c r="E100" t="s">
        <v>665</v>
      </c>
      <c r="F100" t="s">
        <v>666</v>
      </c>
      <c r="G100" t="s">
        <v>667</v>
      </c>
      <c r="H100">
        <v>237</v>
      </c>
    </row>
    <row r="101" spans="1:8">
      <c r="A101" t="str" cm="1">
        <f t="array" aca="1" ref="A101" ca="1">IFERROR(LEFT(INDIRECT("'"&amp;$D101&amp;"'!"&amp;E101&amp;$H101),FIND("(",SUBSTITUTE(INDIRECT("'"&amp;$D101&amp;"'!"&amp;E101&amp;$H101),"（","(")&amp;"(")-1),"")</f>
        <v/>
      </c>
      <c r="B101" t="str" cm="1">
        <f t="array" aca="1" ref="B101" ca="1">IFERROR(IF(INDIRECT("'"&amp;$D101&amp;"'!"&amp;F101&amp;$H101)="","",INDIRECT("'"&amp;$D101&amp;"'!"&amp;F101&amp;$H101)),"")</f>
        <v/>
      </c>
      <c r="C101" t="str" cm="1">
        <f t="array" aca="1" ref="C101" ca="1">IFERROR(IF(INDIRECT("'"&amp;$D101&amp;"'!"&amp;G101&amp;$H101)="","",INDIRECT("'"&amp;$D101&amp;"'!"&amp;G101&amp;$H101)),"")</f>
        <v/>
      </c>
      <c r="D101" t="s">
        <v>668</v>
      </c>
      <c r="E101" t="s">
        <v>665</v>
      </c>
      <c r="F101" t="s">
        <v>666</v>
      </c>
      <c r="G101" t="s">
        <v>667</v>
      </c>
      <c r="H101">
        <v>238</v>
      </c>
    </row>
    <row r="102" spans="1:8">
      <c r="A102" t="str" cm="1">
        <f t="array" aca="1" ref="A102" ca="1">IFERROR(LEFT(INDIRECT("'"&amp;$D102&amp;"'!"&amp;E102&amp;$H102),FIND("(",SUBSTITUTE(INDIRECT("'"&amp;$D102&amp;"'!"&amp;E102&amp;$H102),"（","(")&amp;"(")-1),"")</f>
        <v/>
      </c>
      <c r="B102" t="str" cm="1">
        <f t="array" aca="1" ref="B102" ca="1">IFERROR(IF(INDIRECT("'"&amp;$D102&amp;"'!"&amp;F102&amp;$H102)="","",INDIRECT("'"&amp;$D102&amp;"'!"&amp;F102&amp;$H102)),"")</f>
        <v/>
      </c>
      <c r="C102" t="str" cm="1">
        <f t="array" aca="1" ref="C102" ca="1">IFERROR(IF(INDIRECT("'"&amp;$D102&amp;"'!"&amp;G102&amp;$H102)="","",INDIRECT("'"&amp;$D102&amp;"'!"&amp;G102&amp;$H102)),"")</f>
        <v/>
      </c>
      <c r="D102" t="s">
        <v>669</v>
      </c>
      <c r="E102" t="s">
        <v>665</v>
      </c>
      <c r="F102" t="s">
        <v>666</v>
      </c>
      <c r="G102" t="s">
        <v>667</v>
      </c>
      <c r="H102">
        <v>139</v>
      </c>
    </row>
    <row r="103" spans="1:8">
      <c r="A103" t="str" cm="1">
        <f t="array" aca="1" ref="A103" ca="1">IFERROR(LEFT(INDIRECT("'"&amp;$D103&amp;"'!"&amp;E103&amp;$H103),FIND("(",SUBSTITUTE(INDIRECT("'"&amp;$D103&amp;"'!"&amp;E103&amp;$H103),"（","(")&amp;"(")-1),"")</f>
        <v/>
      </c>
      <c r="B103" t="str" cm="1">
        <f t="array" aca="1" ref="B103" ca="1">IFERROR(IF(INDIRECT("'"&amp;$D103&amp;"'!"&amp;F103&amp;$H103)="","",INDIRECT("'"&amp;$D103&amp;"'!"&amp;F103&amp;$H103)),"")</f>
        <v/>
      </c>
      <c r="C103" t="str" cm="1">
        <f t="array" aca="1" ref="C103" ca="1">IFERROR(IF(INDIRECT("'"&amp;$D103&amp;"'!"&amp;G103&amp;$H103)="","",INDIRECT("'"&amp;$D103&amp;"'!"&amp;G103&amp;$H103)),"")</f>
        <v/>
      </c>
      <c r="D103" t="s">
        <v>670</v>
      </c>
      <c r="E103" t="s">
        <v>665</v>
      </c>
      <c r="F103" t="s">
        <v>666</v>
      </c>
      <c r="G103" t="s">
        <v>667</v>
      </c>
      <c r="H103">
        <v>140</v>
      </c>
    </row>
    <row r="104" spans="1:8">
      <c r="A104" t="str" cm="1">
        <f t="array" aca="1" ref="A104" ca="1">IFERROR(LEFT(INDIRECT("'"&amp;$D104&amp;"'!"&amp;E104&amp;$H104),FIND("(",SUBSTITUTE(INDIRECT("'"&amp;$D104&amp;"'!"&amp;E104&amp;$H104),"（","(")&amp;"(")-1),"")</f>
        <v/>
      </c>
      <c r="B104" t="str" cm="1">
        <f t="array" aca="1" ref="B104" ca="1">IFERROR(IF(INDIRECT("'"&amp;$D104&amp;"'!"&amp;F104&amp;$H104)="","",INDIRECT("'"&amp;$D104&amp;"'!"&amp;F104&amp;$H104)),"")</f>
        <v/>
      </c>
      <c r="C104" t="str" cm="1">
        <f t="array" aca="1" ref="C104" ca="1">IFERROR(IF(INDIRECT("'"&amp;$D104&amp;"'!"&amp;G104&amp;$H104)="","",INDIRECT("'"&amp;$D104&amp;"'!"&amp;G104&amp;$H104)),"")</f>
        <v/>
      </c>
      <c r="D104" t="s">
        <v>670</v>
      </c>
      <c r="E104" t="s">
        <v>665</v>
      </c>
      <c r="F104" t="s">
        <v>666</v>
      </c>
      <c r="G104" t="s">
        <v>667</v>
      </c>
      <c r="H104">
        <v>141</v>
      </c>
    </row>
    <row r="105" spans="1:8">
      <c r="A105" t="str" cm="1">
        <f t="array" aca="1" ref="A105" ca="1">IFERROR(LEFT(INDIRECT("'"&amp;$D105&amp;"'!"&amp;E105&amp;$H105),FIND("(",SUBSTITUTE(INDIRECT("'"&amp;$D105&amp;"'!"&amp;E105&amp;$H105),"（","(")&amp;"(")-1),"")</f>
        <v/>
      </c>
      <c r="B105" t="str" cm="1">
        <f t="array" aca="1" ref="B105" ca="1">IFERROR(IF(INDIRECT("'"&amp;$D105&amp;"'!"&amp;F105&amp;$H105)="","",INDIRECT("'"&amp;$D105&amp;"'!"&amp;F105&amp;$H105)),"")</f>
        <v/>
      </c>
      <c r="C105" t="str" cm="1">
        <f t="array" aca="1" ref="C105" ca="1">IFERROR(IF(INDIRECT("'"&amp;$D105&amp;"'!"&amp;G105&amp;$H105)="","",INDIRECT("'"&amp;$D105&amp;"'!"&amp;G105&amp;$H105)),"")</f>
        <v/>
      </c>
      <c r="D105" t="s">
        <v>670</v>
      </c>
      <c r="E105" t="s">
        <v>665</v>
      </c>
      <c r="F105" t="s">
        <v>666</v>
      </c>
      <c r="G105" t="s">
        <v>667</v>
      </c>
      <c r="H105">
        <v>142</v>
      </c>
    </row>
    <row r="106" spans="1:8">
      <c r="A106" t="str" cm="1">
        <f t="array" aca="1" ref="A106" ca="1">IFERROR(LEFT(INDIRECT("'"&amp;$D106&amp;"'!"&amp;E106&amp;$H106),FIND("(",SUBSTITUTE(INDIRECT("'"&amp;$D106&amp;"'!"&amp;E106&amp;$H106),"（","(")&amp;"(")-1),"")</f>
        <v/>
      </c>
      <c r="B106" t="str" cm="1">
        <f t="array" aca="1" ref="B106" ca="1">IFERROR(IF(INDIRECT("'"&amp;$D106&amp;"'!"&amp;F106&amp;$H106)="","",INDIRECT("'"&amp;$D106&amp;"'!"&amp;F106&amp;$H106)),"")</f>
        <v/>
      </c>
      <c r="C106" t="str" cm="1">
        <f t="array" aca="1" ref="C106" ca="1">IFERROR(IF(INDIRECT("'"&amp;$D106&amp;"'!"&amp;G106&amp;$H106)="","",INDIRECT("'"&amp;$D106&amp;"'!"&amp;G106&amp;$H106)),"")</f>
        <v/>
      </c>
      <c r="D106" t="s">
        <v>670</v>
      </c>
      <c r="E106" t="s">
        <v>665</v>
      </c>
      <c r="F106" t="s">
        <v>666</v>
      </c>
      <c r="G106" t="s">
        <v>667</v>
      </c>
      <c r="H106">
        <v>143</v>
      </c>
    </row>
    <row r="107" spans="1:8">
      <c r="A107" t="str" cm="1">
        <f t="array" aca="1" ref="A107" ca="1">IFERROR(LEFT(INDIRECT("'"&amp;$D107&amp;"'!"&amp;E107&amp;$H107),FIND("(",SUBSTITUTE(INDIRECT("'"&amp;$D107&amp;"'!"&amp;E107&amp;$H107),"（","(")&amp;"(")-1),"")</f>
        <v/>
      </c>
      <c r="B107" t="str" cm="1">
        <f t="array" aca="1" ref="B107" ca="1">IFERROR(IF(INDIRECT("'"&amp;$D107&amp;"'!"&amp;F107&amp;$H107)="","",INDIRECT("'"&amp;$D107&amp;"'!"&amp;F107&amp;$H107)),"")</f>
        <v/>
      </c>
      <c r="C107" t="str" cm="1">
        <f t="array" aca="1" ref="C107" ca="1">IFERROR(IF(INDIRECT("'"&amp;$D107&amp;"'!"&amp;G107&amp;$H107)="","",INDIRECT("'"&amp;$D107&amp;"'!"&amp;G107&amp;$H107)),"")</f>
        <v/>
      </c>
      <c r="D107" t="s">
        <v>670</v>
      </c>
      <c r="E107" t="s">
        <v>665</v>
      </c>
      <c r="F107" t="s">
        <v>666</v>
      </c>
      <c r="G107" t="s">
        <v>667</v>
      </c>
      <c r="H107">
        <v>144</v>
      </c>
    </row>
    <row r="108" spans="1:8">
      <c r="A108" t="str" cm="1">
        <f t="array" aca="1" ref="A108" ca="1">IFERROR(LEFT(INDIRECT("'"&amp;$D108&amp;"'!"&amp;E108&amp;$H108),FIND("(",SUBSTITUTE(INDIRECT("'"&amp;$D108&amp;"'!"&amp;E108&amp;$H108),"（","(")&amp;"(")-1),"")</f>
        <v/>
      </c>
      <c r="B108" t="str" cm="1">
        <f t="array" aca="1" ref="B108" ca="1">IFERROR(IF(INDIRECT("'"&amp;$D108&amp;"'!"&amp;F108&amp;$H108)="","",INDIRECT("'"&amp;$D108&amp;"'!"&amp;F108&amp;$H108)),"")</f>
        <v/>
      </c>
      <c r="C108" t="str" cm="1">
        <f t="array" aca="1" ref="C108" ca="1">IFERROR(IF(INDIRECT("'"&amp;$D108&amp;"'!"&amp;G108&amp;$H108)="","",INDIRECT("'"&amp;$D108&amp;"'!"&amp;G108&amp;$H108)),"")</f>
        <v/>
      </c>
      <c r="D108" t="s">
        <v>670</v>
      </c>
      <c r="E108" t="s">
        <v>665</v>
      </c>
      <c r="F108" t="s">
        <v>666</v>
      </c>
      <c r="G108" t="s">
        <v>667</v>
      </c>
      <c r="H108">
        <v>145</v>
      </c>
    </row>
    <row r="109" spans="1:8">
      <c r="A109" t="str" cm="1">
        <f t="array" aca="1" ref="A109" ca="1">IFERROR(LEFT(INDIRECT("'"&amp;$D109&amp;"'!"&amp;E109&amp;$H109),FIND("(",SUBSTITUTE(INDIRECT("'"&amp;$D109&amp;"'!"&amp;E109&amp;$H109),"（","(")&amp;"(")-1),"")</f>
        <v/>
      </c>
      <c r="B109" t="str" cm="1">
        <f t="array" aca="1" ref="B109" ca="1">IFERROR(IF(INDIRECT("'"&amp;$D109&amp;"'!"&amp;F109&amp;$H109)="","",INDIRECT("'"&amp;$D109&amp;"'!"&amp;F109&amp;$H109)),"")</f>
        <v/>
      </c>
      <c r="C109" t="str" cm="1">
        <f t="array" aca="1" ref="C109" ca="1">IFERROR(IF(INDIRECT("'"&amp;$D109&amp;"'!"&amp;G109&amp;$H109)="","",INDIRECT("'"&amp;$D109&amp;"'!"&amp;G109&amp;$H109)),"")</f>
        <v/>
      </c>
      <c r="D109" t="s">
        <v>670</v>
      </c>
      <c r="E109" t="s">
        <v>665</v>
      </c>
      <c r="F109" t="s">
        <v>666</v>
      </c>
      <c r="G109" t="s">
        <v>667</v>
      </c>
      <c r="H109">
        <v>146</v>
      </c>
    </row>
    <row r="110" spans="1:8">
      <c r="A110" t="str" cm="1">
        <f t="array" aca="1" ref="A110" ca="1">IFERROR(LEFT(INDIRECT("'"&amp;$D110&amp;"'!"&amp;E110&amp;$H110),FIND("(",SUBSTITUTE(INDIRECT("'"&amp;$D110&amp;"'!"&amp;E110&amp;$H110),"（","(")&amp;"(")-1),"")</f>
        <v/>
      </c>
      <c r="B110" t="str" cm="1">
        <f t="array" aca="1" ref="B110" ca="1">IFERROR(IF(INDIRECT("'"&amp;$D110&amp;"'!"&amp;F110&amp;$H110)="","",INDIRECT("'"&amp;$D110&amp;"'!"&amp;F110&amp;$H110)),"")</f>
        <v/>
      </c>
      <c r="C110" t="str" cm="1">
        <f t="array" aca="1" ref="C110" ca="1">IFERROR(IF(INDIRECT("'"&amp;$D110&amp;"'!"&amp;G110&amp;$H110)="","",INDIRECT("'"&amp;$D110&amp;"'!"&amp;G110&amp;$H110)),"")</f>
        <v/>
      </c>
      <c r="D110" t="s">
        <v>670</v>
      </c>
      <c r="E110" t="s">
        <v>665</v>
      </c>
      <c r="F110" t="s">
        <v>666</v>
      </c>
      <c r="G110" t="s">
        <v>667</v>
      </c>
      <c r="H110">
        <v>147</v>
      </c>
    </row>
    <row r="111" spans="1:8">
      <c r="A111" t="str" cm="1">
        <f t="array" aca="1" ref="A111" ca="1">IFERROR(LEFT(INDIRECT("'"&amp;$D111&amp;"'!"&amp;E111&amp;$H111),FIND("(",SUBSTITUTE(INDIRECT("'"&amp;$D111&amp;"'!"&amp;E111&amp;$H111),"（","(")&amp;"(")-1),"")</f>
        <v/>
      </c>
      <c r="B111" t="str" cm="1">
        <f t="array" aca="1" ref="B111" ca="1">IFERROR(IF(INDIRECT("'"&amp;$D111&amp;"'!"&amp;F111&amp;$H111)="","",INDIRECT("'"&amp;$D111&amp;"'!"&amp;F111&amp;$H111)),"")</f>
        <v/>
      </c>
      <c r="C111" t="str" cm="1">
        <f t="array" aca="1" ref="C111" ca="1">IFERROR(IF(INDIRECT("'"&amp;$D111&amp;"'!"&amp;G111&amp;$H111)="","",INDIRECT("'"&amp;$D111&amp;"'!"&amp;G111&amp;$H111)),"")</f>
        <v/>
      </c>
      <c r="D111" t="s">
        <v>670</v>
      </c>
      <c r="E111" t="s">
        <v>665</v>
      </c>
      <c r="F111" t="s">
        <v>666</v>
      </c>
      <c r="G111" t="s">
        <v>667</v>
      </c>
      <c r="H111">
        <v>148</v>
      </c>
    </row>
    <row r="112" spans="1:8">
      <c r="A112" t="str" cm="1">
        <f t="array" aca="1" ref="A112" ca="1">IFERROR(LEFT(INDIRECT("'"&amp;$D112&amp;"'!"&amp;E112&amp;$H112),FIND("(",SUBSTITUTE(INDIRECT("'"&amp;$D112&amp;"'!"&amp;E112&amp;$H112),"（","(")&amp;"(")-1),"")</f>
        <v/>
      </c>
      <c r="B112" t="str" cm="1">
        <f t="array" aca="1" ref="B112" ca="1">IFERROR(IF(INDIRECT("'"&amp;$D112&amp;"'!"&amp;F112&amp;$H112)="","",INDIRECT("'"&amp;$D112&amp;"'!"&amp;F112&amp;$H112)),"")</f>
        <v/>
      </c>
      <c r="C112" t="str" cm="1">
        <f t="array" aca="1" ref="C112" ca="1">IFERROR(IF(INDIRECT("'"&amp;$D112&amp;"'!"&amp;G112&amp;$H112)="","",INDIRECT("'"&amp;$D112&amp;"'!"&amp;G112&amp;$H112)),"")</f>
        <v/>
      </c>
      <c r="D112" t="s">
        <v>670</v>
      </c>
      <c r="E112" t="s">
        <v>665</v>
      </c>
      <c r="F112" t="s">
        <v>666</v>
      </c>
      <c r="G112" t="s">
        <v>667</v>
      </c>
      <c r="H112">
        <v>149</v>
      </c>
    </row>
    <row r="113" spans="1:8">
      <c r="A113" t="str" cm="1">
        <f t="array" aca="1" ref="A113" ca="1">IFERROR(LEFT(INDIRECT("'"&amp;$D113&amp;"'!"&amp;E113&amp;$H113),FIND("(",SUBSTITUTE(INDIRECT("'"&amp;$D113&amp;"'!"&amp;E113&amp;$H113),"（","(")&amp;"(")-1),"")</f>
        <v/>
      </c>
      <c r="B113" t="str" cm="1">
        <f t="array" aca="1" ref="B113" ca="1">IFERROR(IF(INDIRECT("'"&amp;$D113&amp;"'!"&amp;F113&amp;$H113)="","",INDIRECT("'"&amp;$D113&amp;"'!"&amp;F113&amp;$H113)),"")</f>
        <v/>
      </c>
      <c r="C113" t="str" cm="1">
        <f t="array" aca="1" ref="C113" ca="1">IFERROR(IF(INDIRECT("'"&amp;$D113&amp;"'!"&amp;G113&amp;$H113)="","",INDIRECT("'"&amp;$D113&amp;"'!"&amp;G113&amp;$H113)),"")</f>
        <v/>
      </c>
      <c r="D113" t="s">
        <v>670</v>
      </c>
      <c r="E113" t="s">
        <v>665</v>
      </c>
      <c r="F113" t="s">
        <v>666</v>
      </c>
      <c r="G113" t="s">
        <v>667</v>
      </c>
      <c r="H113">
        <v>150</v>
      </c>
    </row>
    <row r="114" spans="1:8">
      <c r="A114" t="str" cm="1">
        <f t="array" aca="1" ref="A114" ca="1">IFERROR(LEFT(INDIRECT("'"&amp;$D114&amp;"'!"&amp;E114&amp;$H114),FIND("(",SUBSTITUTE(INDIRECT("'"&amp;$D114&amp;"'!"&amp;E114&amp;$H114),"（","(")&amp;"(")-1),"")</f>
        <v/>
      </c>
      <c r="B114" t="str" cm="1">
        <f t="array" aca="1" ref="B114" ca="1">IFERROR(IF(INDIRECT("'"&amp;$D114&amp;"'!"&amp;F114&amp;$H114)="","",INDIRECT("'"&amp;$D114&amp;"'!"&amp;F114&amp;$H114)),"")</f>
        <v/>
      </c>
      <c r="C114" t="str" cm="1">
        <f t="array" aca="1" ref="C114" ca="1">IFERROR(IF(INDIRECT("'"&amp;$D114&amp;"'!"&amp;G114&amp;$H114)="","",INDIRECT("'"&amp;$D114&amp;"'!"&amp;G114&amp;$H114)),"")</f>
        <v/>
      </c>
      <c r="D114" t="s">
        <v>670</v>
      </c>
      <c r="E114" t="s">
        <v>665</v>
      </c>
      <c r="F114" t="s">
        <v>666</v>
      </c>
      <c r="G114" t="s">
        <v>667</v>
      </c>
      <c r="H114">
        <v>151</v>
      </c>
    </row>
    <row r="115" spans="1:8">
      <c r="A115" t="str" cm="1">
        <f t="array" aca="1" ref="A115" ca="1">IFERROR(LEFT(INDIRECT("'"&amp;$D115&amp;"'!"&amp;E115&amp;$H115),FIND("(",SUBSTITUTE(INDIRECT("'"&amp;$D115&amp;"'!"&amp;E115&amp;$H115),"（","(")&amp;"(")-1),"")</f>
        <v/>
      </c>
      <c r="B115" t="str" cm="1">
        <f t="array" aca="1" ref="B115" ca="1">IFERROR(IF(INDIRECT("'"&amp;$D115&amp;"'!"&amp;F115&amp;$H115)="","",INDIRECT("'"&amp;$D115&amp;"'!"&amp;F115&amp;$H115)),"")</f>
        <v/>
      </c>
      <c r="C115" t="str" cm="1">
        <f t="array" aca="1" ref="C115" ca="1">IFERROR(IF(INDIRECT("'"&amp;$D115&amp;"'!"&amp;G115&amp;$H115)="","",INDIRECT("'"&amp;$D115&amp;"'!"&amp;G115&amp;$H115)),"")</f>
        <v/>
      </c>
      <c r="D115" t="s">
        <v>670</v>
      </c>
      <c r="E115" t="s">
        <v>665</v>
      </c>
      <c r="F115" t="s">
        <v>666</v>
      </c>
      <c r="G115" t="s">
        <v>667</v>
      </c>
      <c r="H115">
        <v>152</v>
      </c>
    </row>
    <row r="116" spans="1:8">
      <c r="A116" t="str" cm="1">
        <f t="array" aca="1" ref="A116" ca="1">IFERROR(LEFT(INDIRECT("'"&amp;$D116&amp;"'!"&amp;E116&amp;$H116),FIND("(",SUBSTITUTE(INDIRECT("'"&amp;$D116&amp;"'!"&amp;E116&amp;$H116),"（","(")&amp;"(")-1),"")</f>
        <v/>
      </c>
      <c r="B116" t="str" cm="1">
        <f t="array" aca="1" ref="B116" ca="1">IFERROR(IF(INDIRECT("'"&amp;$D116&amp;"'!"&amp;F116&amp;$H116)="","",INDIRECT("'"&amp;$D116&amp;"'!"&amp;F116&amp;$H116)),"")</f>
        <v/>
      </c>
      <c r="C116" t="str" cm="1">
        <f t="array" aca="1" ref="C116" ca="1">IFERROR(IF(INDIRECT("'"&amp;$D116&amp;"'!"&amp;G116&amp;$H116)="","",INDIRECT("'"&amp;$D116&amp;"'!"&amp;G116&amp;$H116)),"")</f>
        <v/>
      </c>
      <c r="D116" t="s">
        <v>670</v>
      </c>
      <c r="E116" t="s">
        <v>665</v>
      </c>
      <c r="F116" t="s">
        <v>666</v>
      </c>
      <c r="G116" t="s">
        <v>667</v>
      </c>
      <c r="H116">
        <v>153</v>
      </c>
    </row>
    <row r="117" spans="1:8">
      <c r="A117" t="str" cm="1">
        <f t="array" aca="1" ref="A117" ca="1">IFERROR(LEFT(INDIRECT("'"&amp;$D117&amp;"'!"&amp;E117&amp;$H117),FIND("(",SUBSTITUTE(INDIRECT("'"&amp;$D117&amp;"'!"&amp;E117&amp;$H117),"（","(")&amp;"(")-1),"")</f>
        <v/>
      </c>
      <c r="B117" t="str" cm="1">
        <f t="array" aca="1" ref="B117" ca="1">IFERROR(IF(INDIRECT("'"&amp;$D117&amp;"'!"&amp;F117&amp;$H117)="","",INDIRECT("'"&amp;$D117&amp;"'!"&amp;F117&amp;$H117)),"")</f>
        <v/>
      </c>
      <c r="C117" t="str" cm="1">
        <f t="array" aca="1" ref="C117" ca="1">IFERROR(IF(INDIRECT("'"&amp;$D117&amp;"'!"&amp;G117&amp;$H117)="","",INDIRECT("'"&amp;$D117&amp;"'!"&amp;G117&amp;$H117)),"")</f>
        <v/>
      </c>
      <c r="D117" t="s">
        <v>670</v>
      </c>
      <c r="E117" t="s">
        <v>665</v>
      </c>
      <c r="F117" t="s">
        <v>666</v>
      </c>
      <c r="G117" t="s">
        <v>667</v>
      </c>
      <c r="H117">
        <v>154</v>
      </c>
    </row>
    <row r="118" spans="1:8">
      <c r="A118" t="str" cm="1">
        <f t="array" aca="1" ref="A118" ca="1">IFERROR(LEFT(INDIRECT("'"&amp;$D118&amp;"'!"&amp;E118&amp;$H118),FIND("(",SUBSTITUTE(INDIRECT("'"&amp;$D118&amp;"'!"&amp;E118&amp;$H118),"（","(")&amp;"(")-1),"")</f>
        <v/>
      </c>
      <c r="B118" t="str" cm="1">
        <f t="array" aca="1" ref="B118" ca="1">IFERROR(IF(INDIRECT("'"&amp;$D118&amp;"'!"&amp;F118&amp;$H118)="","",INDIRECT("'"&amp;$D118&amp;"'!"&amp;F118&amp;$H118)),"")</f>
        <v/>
      </c>
      <c r="C118" t="str" cm="1">
        <f t="array" aca="1" ref="C118" ca="1">IFERROR(IF(INDIRECT("'"&amp;$D118&amp;"'!"&amp;G118&amp;$H118)="","",INDIRECT("'"&amp;$D118&amp;"'!"&amp;G118&amp;$H118)),"")</f>
        <v/>
      </c>
      <c r="D118" t="s">
        <v>670</v>
      </c>
      <c r="E118" t="s">
        <v>665</v>
      </c>
      <c r="F118" t="s">
        <v>666</v>
      </c>
      <c r="G118" t="s">
        <v>667</v>
      </c>
      <c r="H118">
        <v>155</v>
      </c>
    </row>
    <row r="119" spans="1:8">
      <c r="A119" t="str" cm="1">
        <f t="array" aca="1" ref="A119" ca="1">IFERROR(LEFT(INDIRECT("'"&amp;$D119&amp;"'!"&amp;E119&amp;$H119),FIND("(",SUBSTITUTE(INDIRECT("'"&amp;$D119&amp;"'!"&amp;E119&amp;$H119),"（","(")&amp;"(")-1),"")</f>
        <v/>
      </c>
      <c r="B119" t="str" cm="1">
        <f t="array" aca="1" ref="B119" ca="1">IFERROR(IF(INDIRECT("'"&amp;$D119&amp;"'!"&amp;F119&amp;$H119)="","",INDIRECT("'"&amp;$D119&amp;"'!"&amp;F119&amp;$H119)),"")</f>
        <v/>
      </c>
      <c r="C119" t="str" cm="1">
        <f t="array" aca="1" ref="C119" ca="1">IFERROR(IF(INDIRECT("'"&amp;$D119&amp;"'!"&amp;G119&amp;$H119)="","",INDIRECT("'"&amp;$D119&amp;"'!"&amp;G119&amp;$H119)),"")</f>
        <v/>
      </c>
      <c r="D119" t="s">
        <v>670</v>
      </c>
      <c r="E119" t="s">
        <v>665</v>
      </c>
      <c r="F119" t="s">
        <v>666</v>
      </c>
      <c r="G119" t="s">
        <v>667</v>
      </c>
      <c r="H119">
        <v>156</v>
      </c>
    </row>
    <row r="120" spans="1:8">
      <c r="A120" t="str" cm="1">
        <f t="array" aca="1" ref="A120" ca="1">IFERROR(LEFT(INDIRECT("'"&amp;$D120&amp;"'!"&amp;E120&amp;$H120),FIND("(",SUBSTITUTE(INDIRECT("'"&amp;$D120&amp;"'!"&amp;E120&amp;$H120),"（","(")&amp;"(")-1),"")</f>
        <v/>
      </c>
      <c r="B120" t="str" cm="1">
        <f t="array" aca="1" ref="B120" ca="1">IFERROR(IF(INDIRECT("'"&amp;$D120&amp;"'!"&amp;F120&amp;$H120)="","",INDIRECT("'"&amp;$D120&amp;"'!"&amp;F120&amp;$H120)),"")</f>
        <v/>
      </c>
      <c r="C120" t="str" cm="1">
        <f t="array" aca="1" ref="C120" ca="1">IFERROR(IF(INDIRECT("'"&amp;$D120&amp;"'!"&amp;G120&amp;$H120)="","",INDIRECT("'"&amp;$D120&amp;"'!"&amp;G120&amp;$H120)),"")</f>
        <v/>
      </c>
      <c r="D120" t="s">
        <v>670</v>
      </c>
      <c r="E120" t="s">
        <v>665</v>
      </c>
      <c r="F120" t="s">
        <v>666</v>
      </c>
      <c r="G120" t="s">
        <v>667</v>
      </c>
      <c r="H120">
        <v>157</v>
      </c>
    </row>
    <row r="121" spans="1:8">
      <c r="A121" t="str" cm="1">
        <f t="array" aca="1" ref="A121" ca="1">IFERROR(LEFT(INDIRECT("'"&amp;$D121&amp;"'!"&amp;E121&amp;$H121),FIND("(",SUBSTITUTE(INDIRECT("'"&amp;$D121&amp;"'!"&amp;E121&amp;$H121),"（","(")&amp;"(")-1),"")</f>
        <v/>
      </c>
      <c r="B121" t="str" cm="1">
        <f t="array" aca="1" ref="B121" ca="1">IFERROR(IF(INDIRECT("'"&amp;$D121&amp;"'!"&amp;F121&amp;$H121)="","",INDIRECT("'"&amp;$D121&amp;"'!"&amp;F121&amp;$H121)),"")</f>
        <v/>
      </c>
      <c r="C121" t="str" cm="1">
        <f t="array" aca="1" ref="C121" ca="1">IFERROR(IF(INDIRECT("'"&amp;$D121&amp;"'!"&amp;G121&amp;$H121)="","",INDIRECT("'"&amp;$D121&amp;"'!"&amp;G121&amp;$H121)),"")</f>
        <v/>
      </c>
      <c r="D121" t="s">
        <v>670</v>
      </c>
      <c r="E121" t="s">
        <v>665</v>
      </c>
      <c r="F121" t="s">
        <v>666</v>
      </c>
      <c r="G121" t="s">
        <v>667</v>
      </c>
      <c r="H121">
        <v>158</v>
      </c>
    </row>
    <row r="122" spans="1:8">
      <c r="A122" t="str" cm="1">
        <f t="array" aca="1" ref="A122" ca="1">IFERROR(LEFT(INDIRECT("'"&amp;$D122&amp;"'!"&amp;E122&amp;$H122),FIND("(",SUBSTITUTE(INDIRECT("'"&amp;$D122&amp;"'!"&amp;E122&amp;$H122),"（","(")&amp;"(")-1),"")</f>
        <v/>
      </c>
      <c r="B122" t="str" cm="1">
        <f t="array" aca="1" ref="B122" ca="1">IFERROR(IF(INDIRECT("'"&amp;$D122&amp;"'!"&amp;F122&amp;$H122)="","",INDIRECT("'"&amp;$D122&amp;"'!"&amp;F122&amp;$H122)),"")</f>
        <v/>
      </c>
      <c r="C122" t="str" cm="1">
        <f t="array" aca="1" ref="C122" ca="1">IFERROR(IF(INDIRECT("'"&amp;$D122&amp;"'!"&amp;G122&amp;$H122)="","",INDIRECT("'"&amp;$D122&amp;"'!"&amp;G122&amp;$H122)),"")</f>
        <v/>
      </c>
      <c r="D122" t="s">
        <v>670</v>
      </c>
      <c r="E122" t="s">
        <v>665</v>
      </c>
      <c r="F122" t="s">
        <v>666</v>
      </c>
      <c r="G122" t="s">
        <v>667</v>
      </c>
      <c r="H122">
        <v>159</v>
      </c>
    </row>
    <row r="123" spans="1:8">
      <c r="A123" t="str" cm="1">
        <f t="array" aca="1" ref="A123" ca="1">IFERROR(LEFT(INDIRECT("'"&amp;$D123&amp;"'!"&amp;E123&amp;$H123),FIND("(",SUBSTITUTE(INDIRECT("'"&amp;$D123&amp;"'!"&amp;E123&amp;$H123),"（","(")&amp;"(")-1),"")</f>
        <v/>
      </c>
      <c r="B123" t="str" cm="1">
        <f t="array" aca="1" ref="B123" ca="1">IFERROR(IF(INDIRECT("'"&amp;$D123&amp;"'!"&amp;F123&amp;$H123)="","",INDIRECT("'"&amp;$D123&amp;"'!"&amp;F123&amp;$H123)),"")</f>
        <v/>
      </c>
      <c r="C123" t="str" cm="1">
        <f t="array" aca="1" ref="C123" ca="1">IFERROR(IF(INDIRECT("'"&amp;$D123&amp;"'!"&amp;G123&amp;$H123)="","",INDIRECT("'"&amp;$D123&amp;"'!"&amp;G123&amp;$H123)),"")</f>
        <v/>
      </c>
      <c r="D123" t="s">
        <v>670</v>
      </c>
      <c r="E123" t="s">
        <v>665</v>
      </c>
      <c r="F123" t="s">
        <v>666</v>
      </c>
      <c r="G123" t="s">
        <v>667</v>
      </c>
      <c r="H123">
        <v>160</v>
      </c>
    </row>
    <row r="124" spans="1:8">
      <c r="A124" t="str" cm="1">
        <f t="array" aca="1" ref="A124" ca="1">IFERROR(LEFT(INDIRECT("'"&amp;$D124&amp;"'!"&amp;E124&amp;$H124),FIND("(",SUBSTITUTE(INDIRECT("'"&amp;$D124&amp;"'!"&amp;E124&amp;$H124),"（","(")&amp;"(")-1),"")</f>
        <v/>
      </c>
      <c r="B124" t="str" cm="1">
        <f t="array" aca="1" ref="B124" ca="1">IFERROR(IF(INDIRECT("'"&amp;$D124&amp;"'!"&amp;F124&amp;$H124)="","",INDIRECT("'"&amp;$D124&amp;"'!"&amp;F124&amp;$H124)),"")</f>
        <v/>
      </c>
      <c r="C124" t="str" cm="1">
        <f t="array" aca="1" ref="C124" ca="1">IFERROR(IF(INDIRECT("'"&amp;$D124&amp;"'!"&amp;G124&amp;$H124)="","",INDIRECT("'"&amp;$D124&amp;"'!"&amp;G124&amp;$H124)),"")</f>
        <v/>
      </c>
      <c r="D124" t="s">
        <v>670</v>
      </c>
      <c r="E124" t="s">
        <v>665</v>
      </c>
      <c r="F124" t="s">
        <v>666</v>
      </c>
      <c r="G124" t="s">
        <v>667</v>
      </c>
      <c r="H124">
        <v>161</v>
      </c>
    </row>
    <row r="125" spans="1:8">
      <c r="A125" t="str" cm="1">
        <f t="array" aca="1" ref="A125" ca="1">IFERROR(LEFT(INDIRECT("'"&amp;$D125&amp;"'!"&amp;E125&amp;$H125),FIND("(",SUBSTITUTE(INDIRECT("'"&amp;$D125&amp;"'!"&amp;E125&amp;$H125),"（","(")&amp;"(")-1),"")</f>
        <v/>
      </c>
      <c r="B125" t="str" cm="1">
        <f t="array" aca="1" ref="B125" ca="1">IFERROR(IF(INDIRECT("'"&amp;$D125&amp;"'!"&amp;F125&amp;$H125)="","",INDIRECT("'"&amp;$D125&amp;"'!"&amp;F125&amp;$H125)),"")</f>
        <v/>
      </c>
      <c r="C125" t="str" cm="1">
        <f t="array" aca="1" ref="C125" ca="1">IFERROR(IF(INDIRECT("'"&amp;$D125&amp;"'!"&amp;G125&amp;$H125)="","",INDIRECT("'"&amp;$D125&amp;"'!"&amp;G125&amp;$H125)),"")</f>
        <v/>
      </c>
      <c r="D125" t="s">
        <v>670</v>
      </c>
      <c r="E125" t="s">
        <v>665</v>
      </c>
      <c r="F125" t="s">
        <v>666</v>
      </c>
      <c r="G125" t="s">
        <v>667</v>
      </c>
      <c r="H125">
        <v>162</v>
      </c>
    </row>
    <row r="126" spans="1:8">
      <c r="A126" t="str" cm="1">
        <f t="array" aca="1" ref="A126" ca="1">IFERROR(LEFT(INDIRECT("'"&amp;$D126&amp;"'!"&amp;E126&amp;$H126),FIND("(",SUBSTITUTE(INDIRECT("'"&amp;$D126&amp;"'!"&amp;E126&amp;$H126),"（","(")&amp;"(")-1),"")</f>
        <v/>
      </c>
      <c r="B126" t="str" cm="1">
        <f t="array" aca="1" ref="B126" ca="1">IFERROR(IF(INDIRECT("'"&amp;$D126&amp;"'!"&amp;F126&amp;$H126)="","",INDIRECT("'"&amp;$D126&amp;"'!"&amp;F126&amp;$H126)),"")</f>
        <v/>
      </c>
      <c r="C126" t="str" cm="1">
        <f t="array" aca="1" ref="C126" ca="1">IFERROR(IF(INDIRECT("'"&amp;$D126&amp;"'!"&amp;G126&amp;$H126)="","",INDIRECT("'"&amp;$D126&amp;"'!"&amp;G126&amp;$H126)),"")</f>
        <v/>
      </c>
      <c r="D126" t="s">
        <v>670</v>
      </c>
      <c r="E126" t="s">
        <v>665</v>
      </c>
      <c r="F126" t="s">
        <v>666</v>
      </c>
      <c r="G126" t="s">
        <v>667</v>
      </c>
      <c r="H126">
        <v>163</v>
      </c>
    </row>
    <row r="127" spans="1:8">
      <c r="A127" t="str" cm="1">
        <f t="array" aca="1" ref="A127" ca="1">IFERROR(LEFT(INDIRECT("'"&amp;$D127&amp;"'!"&amp;E127&amp;$H127),FIND("(",SUBSTITUTE(INDIRECT("'"&amp;$D127&amp;"'!"&amp;E127&amp;$H127),"（","(")&amp;"(")-1),"")</f>
        <v/>
      </c>
      <c r="B127" t="str" cm="1">
        <f t="array" aca="1" ref="B127" ca="1">IFERROR(IF(INDIRECT("'"&amp;$D127&amp;"'!"&amp;F127&amp;$H127)="","",INDIRECT("'"&amp;$D127&amp;"'!"&amp;F127&amp;$H127)),"")</f>
        <v/>
      </c>
      <c r="C127" t="str" cm="1">
        <f t="array" aca="1" ref="C127" ca="1">IFERROR(IF(INDIRECT("'"&amp;$D127&amp;"'!"&amp;G127&amp;$H127)="","",INDIRECT("'"&amp;$D127&amp;"'!"&amp;G127&amp;$H127)),"")</f>
        <v/>
      </c>
      <c r="D127" t="s">
        <v>670</v>
      </c>
      <c r="E127" t="s">
        <v>665</v>
      </c>
      <c r="F127" t="s">
        <v>666</v>
      </c>
      <c r="G127" t="s">
        <v>667</v>
      </c>
      <c r="H127">
        <v>164</v>
      </c>
    </row>
    <row r="128" spans="1:8">
      <c r="A128" t="str" cm="1">
        <f t="array" aca="1" ref="A128" ca="1">IFERROR(LEFT(INDIRECT("'"&amp;$D128&amp;"'!"&amp;E128&amp;$H128),FIND("(",SUBSTITUTE(INDIRECT("'"&amp;$D128&amp;"'!"&amp;E128&amp;$H128),"（","(")&amp;"(")-1),"")</f>
        <v/>
      </c>
      <c r="B128" t="str" cm="1">
        <f t="array" aca="1" ref="B128" ca="1">IFERROR(IF(INDIRECT("'"&amp;$D128&amp;"'!"&amp;F128&amp;$H128)="","",INDIRECT("'"&amp;$D128&amp;"'!"&amp;F128&amp;$H128)),"")</f>
        <v/>
      </c>
      <c r="C128" t="str" cm="1">
        <f t="array" aca="1" ref="C128" ca="1">IFERROR(IF(INDIRECT("'"&amp;$D128&amp;"'!"&amp;G128&amp;$H128)="","",INDIRECT("'"&amp;$D128&amp;"'!"&amp;G128&amp;$H128)),"")</f>
        <v/>
      </c>
      <c r="D128" t="s">
        <v>670</v>
      </c>
      <c r="E128" t="s">
        <v>665</v>
      </c>
      <c r="F128" t="s">
        <v>666</v>
      </c>
      <c r="G128" t="s">
        <v>667</v>
      </c>
      <c r="H128">
        <v>165</v>
      </c>
    </row>
    <row r="129" spans="1:8">
      <c r="A129" t="str" cm="1">
        <f t="array" aca="1" ref="A129" ca="1">IFERROR(LEFT(INDIRECT("'"&amp;$D129&amp;"'!"&amp;E129&amp;$H129),FIND("(",SUBSTITUTE(INDIRECT("'"&amp;$D129&amp;"'!"&amp;E129&amp;$H129),"（","(")&amp;"(")-1),"")</f>
        <v/>
      </c>
      <c r="B129" t="str" cm="1">
        <f t="array" aca="1" ref="B129" ca="1">IFERROR(IF(INDIRECT("'"&amp;$D129&amp;"'!"&amp;F129&amp;$H129)="","",INDIRECT("'"&amp;$D129&amp;"'!"&amp;F129&amp;$H129)),"")</f>
        <v/>
      </c>
      <c r="C129" t="str" cm="1">
        <f t="array" aca="1" ref="C129" ca="1">IFERROR(IF(INDIRECT("'"&amp;$D129&amp;"'!"&amp;G129&amp;$H129)="","",INDIRECT("'"&amp;$D129&amp;"'!"&amp;G129&amp;$H129)),"")</f>
        <v/>
      </c>
      <c r="D129" t="s">
        <v>670</v>
      </c>
      <c r="E129" t="s">
        <v>665</v>
      </c>
      <c r="F129" t="s">
        <v>666</v>
      </c>
      <c r="G129" t="s">
        <v>667</v>
      </c>
      <c r="H129">
        <v>166</v>
      </c>
    </row>
    <row r="130" spans="1:8">
      <c r="A130" t="str" cm="1">
        <f t="array" aca="1" ref="A130" ca="1">IFERROR(LEFT(INDIRECT("'"&amp;$D130&amp;"'!"&amp;E130&amp;$H130),FIND("(",SUBSTITUTE(INDIRECT("'"&amp;$D130&amp;"'!"&amp;E130&amp;$H130),"（","(")&amp;"(")-1),"")</f>
        <v/>
      </c>
      <c r="B130" t="str" cm="1">
        <f t="array" aca="1" ref="B130" ca="1">IFERROR(IF(INDIRECT("'"&amp;$D130&amp;"'!"&amp;F130&amp;$H130)="","",INDIRECT("'"&amp;$D130&amp;"'!"&amp;F130&amp;$H130)),"")</f>
        <v/>
      </c>
      <c r="C130" t="str" cm="1">
        <f t="array" aca="1" ref="C130" ca="1">IFERROR(IF(INDIRECT("'"&amp;$D130&amp;"'!"&amp;G130&amp;$H130)="","",INDIRECT("'"&amp;$D130&amp;"'!"&amp;G130&amp;$H130)),"")</f>
        <v/>
      </c>
      <c r="D130" t="s">
        <v>670</v>
      </c>
      <c r="E130" t="s">
        <v>665</v>
      </c>
      <c r="F130" t="s">
        <v>666</v>
      </c>
      <c r="G130" t="s">
        <v>667</v>
      </c>
      <c r="H130">
        <v>167</v>
      </c>
    </row>
    <row r="131" spans="1:8">
      <c r="A131" t="str" cm="1">
        <f t="array" aca="1" ref="A131" ca="1">IFERROR(LEFT(INDIRECT("'"&amp;$D131&amp;"'!"&amp;E131&amp;$H131),FIND("(",SUBSTITUTE(INDIRECT("'"&amp;$D131&amp;"'!"&amp;E131&amp;$H131),"（","(")&amp;"(")-1),"")</f>
        <v/>
      </c>
      <c r="B131" t="str" cm="1">
        <f t="array" aca="1" ref="B131" ca="1">IFERROR(IF(INDIRECT("'"&amp;$D131&amp;"'!"&amp;F131&amp;$H131)="","",INDIRECT("'"&amp;$D131&amp;"'!"&amp;F131&amp;$H131)),"")</f>
        <v/>
      </c>
      <c r="C131" t="str" cm="1">
        <f t="array" aca="1" ref="C131" ca="1">IFERROR(IF(INDIRECT("'"&amp;$D131&amp;"'!"&amp;G131&amp;$H131)="","",INDIRECT("'"&amp;$D131&amp;"'!"&amp;G131&amp;$H131)),"")</f>
        <v/>
      </c>
      <c r="D131" t="s">
        <v>670</v>
      </c>
      <c r="E131" t="s">
        <v>665</v>
      </c>
      <c r="F131" t="s">
        <v>666</v>
      </c>
      <c r="G131" t="s">
        <v>667</v>
      </c>
      <c r="H131">
        <v>168</v>
      </c>
    </row>
    <row r="132" spans="1:8">
      <c r="A132" t="str" cm="1">
        <f t="array" aca="1" ref="A132" ca="1">IFERROR(LEFT(INDIRECT("'"&amp;$D132&amp;"'!"&amp;E132&amp;$H132),FIND("(",SUBSTITUTE(INDIRECT("'"&amp;$D132&amp;"'!"&amp;E132&amp;$H132),"（","(")&amp;"(")-1),"")</f>
        <v/>
      </c>
      <c r="B132" t="str" cm="1">
        <f t="array" aca="1" ref="B132" ca="1">IFERROR(IF(INDIRECT("'"&amp;$D132&amp;"'!"&amp;F132&amp;$H132)="","",INDIRECT("'"&amp;$D132&amp;"'!"&amp;F132&amp;$H132)),"")</f>
        <v/>
      </c>
      <c r="C132" t="str" cm="1">
        <f t="array" aca="1" ref="C132" ca="1">IFERROR(IF(INDIRECT("'"&amp;$D132&amp;"'!"&amp;G132&amp;$H132)="","",INDIRECT("'"&amp;$D132&amp;"'!"&amp;G132&amp;$H132)),"")</f>
        <v/>
      </c>
      <c r="D132" t="s">
        <v>670</v>
      </c>
      <c r="E132" t="s">
        <v>665</v>
      </c>
      <c r="F132" t="s">
        <v>666</v>
      </c>
      <c r="G132" t="s">
        <v>667</v>
      </c>
      <c r="H132">
        <v>169</v>
      </c>
    </row>
    <row r="133" spans="1:8">
      <c r="A133" t="str" cm="1">
        <f t="array" aca="1" ref="A133" ca="1">IFERROR(LEFT(INDIRECT("'"&amp;$D133&amp;"'!"&amp;E133&amp;$H133),FIND("(",SUBSTITUTE(INDIRECT("'"&amp;$D133&amp;"'!"&amp;E133&amp;$H133),"（","(")&amp;"(")-1),"")</f>
        <v/>
      </c>
      <c r="B133" t="str" cm="1">
        <f t="array" aca="1" ref="B133" ca="1">IFERROR(IF(INDIRECT("'"&amp;$D133&amp;"'!"&amp;F133&amp;$H133)="","",INDIRECT("'"&amp;$D133&amp;"'!"&amp;F133&amp;$H133)),"")</f>
        <v/>
      </c>
      <c r="C133" t="str" cm="1">
        <f t="array" aca="1" ref="C133" ca="1">IFERROR(IF(INDIRECT("'"&amp;$D133&amp;"'!"&amp;G133&amp;$H133)="","",INDIRECT("'"&amp;$D133&amp;"'!"&amp;G133&amp;$H133)),"")</f>
        <v/>
      </c>
      <c r="D133" t="s">
        <v>670</v>
      </c>
      <c r="E133" t="s">
        <v>665</v>
      </c>
      <c r="F133" t="s">
        <v>666</v>
      </c>
      <c r="G133" t="s">
        <v>667</v>
      </c>
      <c r="H133">
        <v>170</v>
      </c>
    </row>
    <row r="134" spans="1:8">
      <c r="A134" t="str" cm="1">
        <f t="array" aca="1" ref="A134" ca="1">IFERROR(LEFT(INDIRECT("'"&amp;$D134&amp;"'!"&amp;E134&amp;$H134),FIND("(",SUBSTITUTE(INDIRECT("'"&amp;$D134&amp;"'!"&amp;E134&amp;$H134),"（","(")&amp;"(")-1),"")</f>
        <v/>
      </c>
      <c r="B134" t="str" cm="1">
        <f t="array" aca="1" ref="B134" ca="1">IFERROR(IF(INDIRECT("'"&amp;$D134&amp;"'!"&amp;F134&amp;$H134)="","",INDIRECT("'"&amp;$D134&amp;"'!"&amp;F134&amp;$H134)),"")</f>
        <v/>
      </c>
      <c r="C134" t="str" cm="1">
        <f t="array" aca="1" ref="C134" ca="1">IFERROR(IF(INDIRECT("'"&amp;$D134&amp;"'!"&amp;G134&amp;$H134)="","",INDIRECT("'"&amp;$D134&amp;"'!"&amp;G134&amp;$H134)),"")</f>
        <v/>
      </c>
      <c r="D134" t="s">
        <v>670</v>
      </c>
      <c r="E134" t="s">
        <v>665</v>
      </c>
      <c r="F134" t="s">
        <v>666</v>
      </c>
      <c r="G134" t="s">
        <v>667</v>
      </c>
      <c r="H134">
        <v>171</v>
      </c>
    </row>
    <row r="135" spans="1:8">
      <c r="A135" t="str" cm="1">
        <f t="array" aca="1" ref="A135" ca="1">IFERROR(LEFT(INDIRECT("'"&amp;$D135&amp;"'!"&amp;E135&amp;$H135),FIND("(",SUBSTITUTE(INDIRECT("'"&amp;$D135&amp;"'!"&amp;E135&amp;$H135),"（","(")&amp;"(")-1),"")</f>
        <v/>
      </c>
      <c r="B135" t="str" cm="1">
        <f t="array" aca="1" ref="B135" ca="1">IFERROR(IF(INDIRECT("'"&amp;$D135&amp;"'!"&amp;F135&amp;$H135)="","",INDIRECT("'"&amp;$D135&amp;"'!"&amp;F135&amp;$H135)),"")</f>
        <v/>
      </c>
      <c r="C135" t="str" cm="1">
        <f t="array" aca="1" ref="C135" ca="1">IFERROR(IF(INDIRECT("'"&amp;$D135&amp;"'!"&amp;G135&amp;$H135)="","",INDIRECT("'"&amp;$D135&amp;"'!"&amp;G135&amp;$H135)),"")</f>
        <v/>
      </c>
      <c r="D135" t="s">
        <v>670</v>
      </c>
      <c r="E135" t="s">
        <v>665</v>
      </c>
      <c r="F135" t="s">
        <v>666</v>
      </c>
      <c r="G135" t="s">
        <v>667</v>
      </c>
      <c r="H135">
        <v>172</v>
      </c>
    </row>
    <row r="136" spans="1:8">
      <c r="A136" t="str" cm="1">
        <f t="array" aca="1" ref="A136" ca="1">IFERROR(LEFT(INDIRECT("'"&amp;$D136&amp;"'!"&amp;E136&amp;$H136),FIND("(",SUBSTITUTE(INDIRECT("'"&amp;$D136&amp;"'!"&amp;E136&amp;$H136),"（","(")&amp;"(")-1),"")</f>
        <v/>
      </c>
      <c r="B136" t="str" cm="1">
        <f t="array" aca="1" ref="B136" ca="1">IFERROR(IF(INDIRECT("'"&amp;$D136&amp;"'!"&amp;F136&amp;$H136)="","",INDIRECT("'"&amp;$D136&amp;"'!"&amp;F136&amp;$H136)),"")</f>
        <v/>
      </c>
      <c r="C136" t="str" cm="1">
        <f t="array" aca="1" ref="C136" ca="1">IFERROR(IF(INDIRECT("'"&amp;$D136&amp;"'!"&amp;G136&amp;$H136)="","",INDIRECT("'"&amp;$D136&amp;"'!"&amp;G136&amp;$H136)),"")</f>
        <v/>
      </c>
      <c r="D136" t="s">
        <v>670</v>
      </c>
      <c r="E136" t="s">
        <v>665</v>
      </c>
      <c r="F136" t="s">
        <v>666</v>
      </c>
      <c r="G136" t="s">
        <v>667</v>
      </c>
      <c r="H136">
        <v>173</v>
      </c>
    </row>
    <row r="137" spans="1:8">
      <c r="A137" t="str" cm="1">
        <f t="array" aca="1" ref="A137" ca="1">IFERROR(LEFT(INDIRECT("'"&amp;$D137&amp;"'!"&amp;E137&amp;$H137),FIND("(",SUBSTITUTE(INDIRECT("'"&amp;$D137&amp;"'!"&amp;E137&amp;$H137),"（","(")&amp;"(")-1),"")</f>
        <v/>
      </c>
      <c r="B137" t="str" cm="1">
        <f t="array" aca="1" ref="B137" ca="1">IFERROR(IF(INDIRECT("'"&amp;$D137&amp;"'!"&amp;F137&amp;$H137)="","",INDIRECT("'"&amp;$D137&amp;"'!"&amp;F137&amp;$H137)),"")</f>
        <v/>
      </c>
      <c r="C137" t="str" cm="1">
        <f t="array" aca="1" ref="C137" ca="1">IFERROR(IF(INDIRECT("'"&amp;$D137&amp;"'!"&amp;G137&amp;$H137)="","",INDIRECT("'"&amp;$D137&amp;"'!"&amp;G137&amp;$H137)),"")</f>
        <v/>
      </c>
      <c r="D137" t="s">
        <v>670</v>
      </c>
      <c r="E137" t="s">
        <v>665</v>
      </c>
      <c r="F137" t="s">
        <v>666</v>
      </c>
      <c r="G137" t="s">
        <v>667</v>
      </c>
      <c r="H137">
        <v>174</v>
      </c>
    </row>
    <row r="138" spans="1:8">
      <c r="A138" t="str" cm="1">
        <f t="array" aca="1" ref="A138" ca="1">IFERROR(LEFT(INDIRECT("'"&amp;$D138&amp;"'!"&amp;E138&amp;$H138),FIND("(",SUBSTITUTE(INDIRECT("'"&amp;$D138&amp;"'!"&amp;E138&amp;$H138),"（","(")&amp;"(")-1),"")</f>
        <v/>
      </c>
      <c r="B138" t="str" cm="1">
        <f t="array" aca="1" ref="B138" ca="1">IFERROR(IF(INDIRECT("'"&amp;$D138&amp;"'!"&amp;F138&amp;$H138)="","",INDIRECT("'"&amp;$D138&amp;"'!"&amp;F138&amp;$H138)),"")</f>
        <v/>
      </c>
      <c r="C138" t="str" cm="1">
        <f t="array" aca="1" ref="C138" ca="1">IFERROR(IF(INDIRECT("'"&amp;$D138&amp;"'!"&amp;G138&amp;$H138)="","",INDIRECT("'"&amp;$D138&amp;"'!"&amp;G138&amp;$H138)),"")</f>
        <v/>
      </c>
      <c r="D138" t="s">
        <v>670</v>
      </c>
      <c r="E138" t="s">
        <v>665</v>
      </c>
      <c r="F138" t="s">
        <v>666</v>
      </c>
      <c r="G138" t="s">
        <v>667</v>
      </c>
      <c r="H138">
        <v>175</v>
      </c>
    </row>
    <row r="139" spans="1:8">
      <c r="A139" t="str" cm="1">
        <f t="array" aca="1" ref="A139" ca="1">IFERROR(LEFT(INDIRECT("'"&amp;$D139&amp;"'!"&amp;E139&amp;$H139),FIND("(",SUBSTITUTE(INDIRECT("'"&amp;$D139&amp;"'!"&amp;E139&amp;$H139),"（","(")&amp;"(")-1),"")</f>
        <v/>
      </c>
      <c r="B139" t="str" cm="1">
        <f t="array" aca="1" ref="B139" ca="1">IFERROR(IF(INDIRECT("'"&amp;$D139&amp;"'!"&amp;F139&amp;$H139)="","",INDIRECT("'"&amp;$D139&amp;"'!"&amp;F139&amp;$H139)),"")</f>
        <v/>
      </c>
      <c r="C139" t="str" cm="1">
        <f t="array" aca="1" ref="C139" ca="1">IFERROR(IF(INDIRECT("'"&amp;$D139&amp;"'!"&amp;G139&amp;$H139)="","",INDIRECT("'"&amp;$D139&amp;"'!"&amp;G139&amp;$H139)),"")</f>
        <v/>
      </c>
      <c r="D139" t="s">
        <v>670</v>
      </c>
      <c r="E139" t="s">
        <v>665</v>
      </c>
      <c r="F139" t="s">
        <v>666</v>
      </c>
      <c r="G139" t="s">
        <v>667</v>
      </c>
      <c r="H139">
        <v>176</v>
      </c>
    </row>
    <row r="140" spans="1:8">
      <c r="A140" t="str" cm="1">
        <f t="array" aca="1" ref="A140" ca="1">IFERROR(LEFT(INDIRECT("'"&amp;$D140&amp;"'!"&amp;E140&amp;$H140),FIND("(",SUBSTITUTE(INDIRECT("'"&amp;$D140&amp;"'!"&amp;E140&amp;$H140),"（","(")&amp;"(")-1),"")</f>
        <v/>
      </c>
      <c r="B140" t="str" cm="1">
        <f t="array" aca="1" ref="B140" ca="1">IFERROR(IF(INDIRECT("'"&amp;$D140&amp;"'!"&amp;F140&amp;$H140)="","",INDIRECT("'"&amp;$D140&amp;"'!"&amp;F140&amp;$H140)),"")</f>
        <v/>
      </c>
      <c r="C140" t="str" cm="1">
        <f t="array" aca="1" ref="C140" ca="1">IFERROR(IF(INDIRECT("'"&amp;$D140&amp;"'!"&amp;G140&amp;$H140)="","",INDIRECT("'"&amp;$D140&amp;"'!"&amp;G140&amp;$H140)),"")</f>
        <v/>
      </c>
      <c r="D140" t="s">
        <v>670</v>
      </c>
      <c r="E140" t="s">
        <v>665</v>
      </c>
      <c r="F140" t="s">
        <v>666</v>
      </c>
      <c r="G140" t="s">
        <v>667</v>
      </c>
      <c r="H140">
        <v>177</v>
      </c>
    </row>
    <row r="141" spans="1:8">
      <c r="A141" t="str" cm="1">
        <f t="array" aca="1" ref="A141" ca="1">IFERROR(LEFT(INDIRECT("'"&amp;$D141&amp;"'!"&amp;E141&amp;$H141),FIND("(",SUBSTITUTE(INDIRECT("'"&amp;$D141&amp;"'!"&amp;E141&amp;$H141),"（","(")&amp;"(")-1),"")</f>
        <v/>
      </c>
      <c r="B141" t="str" cm="1">
        <f t="array" aca="1" ref="B141" ca="1">IFERROR(IF(INDIRECT("'"&amp;$D141&amp;"'!"&amp;F141&amp;$H141)="","",INDIRECT("'"&amp;$D141&amp;"'!"&amp;F141&amp;$H141)),"")</f>
        <v/>
      </c>
      <c r="C141" t="str" cm="1">
        <f t="array" aca="1" ref="C141" ca="1">IFERROR(IF(INDIRECT("'"&amp;$D141&amp;"'!"&amp;G141&amp;$H141)="","",INDIRECT("'"&amp;$D141&amp;"'!"&amp;G141&amp;$H141)),"")</f>
        <v/>
      </c>
      <c r="D141" t="s">
        <v>670</v>
      </c>
      <c r="E141" t="s">
        <v>665</v>
      </c>
      <c r="F141" t="s">
        <v>666</v>
      </c>
      <c r="G141" t="s">
        <v>667</v>
      </c>
      <c r="H141">
        <v>178</v>
      </c>
    </row>
    <row r="142" spans="1:8">
      <c r="A142" t="str" cm="1">
        <f t="array" aca="1" ref="A142" ca="1">IFERROR(LEFT(INDIRECT("'"&amp;$D142&amp;"'!"&amp;E142&amp;$H142),FIND("(",SUBSTITUTE(INDIRECT("'"&amp;$D142&amp;"'!"&amp;E142&amp;$H142),"（","(")&amp;"(")-1),"")</f>
        <v/>
      </c>
      <c r="B142" t="str" cm="1">
        <f t="array" aca="1" ref="B142" ca="1">IFERROR(IF(INDIRECT("'"&amp;$D142&amp;"'!"&amp;F142&amp;$H142)="","",INDIRECT("'"&amp;$D142&amp;"'!"&amp;F142&amp;$H142)),"")</f>
        <v/>
      </c>
      <c r="C142" t="str" cm="1">
        <f t="array" aca="1" ref="C142" ca="1">IFERROR(IF(INDIRECT("'"&amp;$D142&amp;"'!"&amp;G142&amp;$H142)="","",INDIRECT("'"&amp;$D142&amp;"'!"&amp;G142&amp;$H142)),"")</f>
        <v/>
      </c>
      <c r="D142" t="s">
        <v>670</v>
      </c>
      <c r="E142" t="s">
        <v>665</v>
      </c>
      <c r="F142" t="s">
        <v>666</v>
      </c>
      <c r="G142" t="s">
        <v>667</v>
      </c>
      <c r="H142">
        <v>179</v>
      </c>
    </row>
    <row r="143" spans="1:8">
      <c r="A143" t="str" cm="1">
        <f t="array" aca="1" ref="A143" ca="1">IFERROR(LEFT(INDIRECT("'"&amp;$D143&amp;"'!"&amp;E143&amp;$H143),FIND("(",SUBSTITUTE(INDIRECT("'"&amp;$D143&amp;"'!"&amp;E143&amp;$H143),"（","(")&amp;"(")-1),"")</f>
        <v/>
      </c>
      <c r="B143" t="str" cm="1">
        <f t="array" aca="1" ref="B143" ca="1">IFERROR(IF(INDIRECT("'"&amp;$D143&amp;"'!"&amp;F143&amp;$H143)="","",INDIRECT("'"&amp;$D143&amp;"'!"&amp;F143&amp;$H143)),"")</f>
        <v/>
      </c>
      <c r="C143" t="str" cm="1">
        <f t="array" aca="1" ref="C143" ca="1">IFERROR(IF(INDIRECT("'"&amp;$D143&amp;"'!"&amp;G143&amp;$H143)="","",INDIRECT("'"&amp;$D143&amp;"'!"&amp;G143&amp;$H143)),"")</f>
        <v/>
      </c>
      <c r="D143" t="s">
        <v>670</v>
      </c>
      <c r="E143" t="s">
        <v>665</v>
      </c>
      <c r="F143" t="s">
        <v>666</v>
      </c>
      <c r="G143" t="s">
        <v>667</v>
      </c>
      <c r="H143">
        <v>180</v>
      </c>
    </row>
    <row r="144" spans="1:8">
      <c r="A144" t="str" cm="1">
        <f t="array" aca="1" ref="A144" ca="1">IFERROR(LEFT(INDIRECT("'"&amp;$D144&amp;"'!"&amp;E144&amp;$H144),FIND("(",SUBSTITUTE(INDIRECT("'"&amp;$D144&amp;"'!"&amp;E144&amp;$H144),"（","(")&amp;"(")-1),"")</f>
        <v/>
      </c>
      <c r="B144" t="str" cm="1">
        <f t="array" aca="1" ref="B144" ca="1">IFERROR(IF(INDIRECT("'"&amp;$D144&amp;"'!"&amp;F144&amp;$H144)="","",INDIRECT("'"&amp;$D144&amp;"'!"&amp;F144&amp;$H144)),"")</f>
        <v/>
      </c>
      <c r="C144" t="str" cm="1">
        <f t="array" aca="1" ref="C144" ca="1">IFERROR(IF(INDIRECT("'"&amp;$D144&amp;"'!"&amp;G144&amp;$H144)="","",INDIRECT("'"&amp;$D144&amp;"'!"&amp;G144&amp;$H144)),"")</f>
        <v/>
      </c>
      <c r="D144" t="s">
        <v>670</v>
      </c>
      <c r="E144" t="s">
        <v>665</v>
      </c>
      <c r="F144" t="s">
        <v>666</v>
      </c>
      <c r="G144" t="s">
        <v>667</v>
      </c>
      <c r="H144">
        <v>181</v>
      </c>
    </row>
    <row r="145" spans="1:8">
      <c r="A145" t="str" cm="1">
        <f t="array" aca="1" ref="A145" ca="1">IFERROR(LEFT(INDIRECT("'"&amp;$D145&amp;"'!"&amp;E145&amp;$H145),FIND("(",SUBSTITUTE(INDIRECT("'"&amp;$D145&amp;"'!"&amp;E145&amp;$H145),"（","(")&amp;"(")-1),"")</f>
        <v/>
      </c>
      <c r="B145" t="str" cm="1">
        <f t="array" aca="1" ref="B145" ca="1">IFERROR(IF(INDIRECT("'"&amp;$D145&amp;"'!"&amp;F145&amp;$H145)="","",INDIRECT("'"&amp;$D145&amp;"'!"&amp;F145&amp;$H145)),"")</f>
        <v/>
      </c>
      <c r="C145" t="str" cm="1">
        <f t="array" aca="1" ref="C145" ca="1">IFERROR(IF(INDIRECT("'"&amp;$D145&amp;"'!"&amp;G145&amp;$H145)="","",INDIRECT("'"&amp;$D145&amp;"'!"&amp;G145&amp;$H145)),"")</f>
        <v/>
      </c>
      <c r="D145" t="s">
        <v>670</v>
      </c>
      <c r="E145" t="s">
        <v>665</v>
      </c>
      <c r="F145" t="s">
        <v>666</v>
      </c>
      <c r="G145" t="s">
        <v>667</v>
      </c>
      <c r="H145">
        <v>182</v>
      </c>
    </row>
    <row r="146" spans="1:8">
      <c r="A146" t="str" cm="1">
        <f t="array" aca="1" ref="A146" ca="1">IFERROR(LEFT(INDIRECT("'"&amp;$D146&amp;"'!"&amp;E146&amp;$H146),FIND("(",SUBSTITUTE(INDIRECT("'"&amp;$D146&amp;"'!"&amp;E146&amp;$H146),"（","(")&amp;"(")-1),"")</f>
        <v/>
      </c>
      <c r="B146" t="str" cm="1">
        <f t="array" aca="1" ref="B146" ca="1">IFERROR(IF(INDIRECT("'"&amp;$D146&amp;"'!"&amp;F146&amp;$H146)="","",INDIRECT("'"&amp;$D146&amp;"'!"&amp;F146&amp;$H146)),"")</f>
        <v/>
      </c>
      <c r="C146" t="str" cm="1">
        <f t="array" aca="1" ref="C146" ca="1">IFERROR(IF(INDIRECT("'"&amp;$D146&amp;"'!"&amp;G146&amp;$H146)="","",INDIRECT("'"&amp;$D146&amp;"'!"&amp;G146&amp;$H146)),"")</f>
        <v/>
      </c>
      <c r="D146" t="s">
        <v>670</v>
      </c>
      <c r="E146" t="s">
        <v>665</v>
      </c>
      <c r="F146" t="s">
        <v>666</v>
      </c>
      <c r="G146" t="s">
        <v>667</v>
      </c>
      <c r="H146">
        <v>183</v>
      </c>
    </row>
    <row r="147" spans="1:8">
      <c r="A147" t="str" cm="1">
        <f t="array" aca="1" ref="A147" ca="1">IFERROR(LEFT(INDIRECT("'"&amp;$D147&amp;"'!"&amp;E147&amp;$H147),FIND("(",SUBSTITUTE(INDIRECT("'"&amp;$D147&amp;"'!"&amp;E147&amp;$H147),"（","(")&amp;"(")-1),"")</f>
        <v/>
      </c>
      <c r="B147" t="str" cm="1">
        <f t="array" aca="1" ref="B147" ca="1">IFERROR(IF(INDIRECT("'"&amp;$D147&amp;"'!"&amp;F147&amp;$H147)="","",INDIRECT("'"&amp;$D147&amp;"'!"&amp;F147&amp;$H147)),"")</f>
        <v/>
      </c>
      <c r="C147" t="str" cm="1">
        <f t="array" aca="1" ref="C147" ca="1">IFERROR(IF(INDIRECT("'"&amp;$D147&amp;"'!"&amp;G147&amp;$H147)="","",INDIRECT("'"&amp;$D147&amp;"'!"&amp;G147&amp;$H147)),"")</f>
        <v/>
      </c>
      <c r="D147" t="s">
        <v>670</v>
      </c>
      <c r="E147" t="s">
        <v>665</v>
      </c>
      <c r="F147" t="s">
        <v>666</v>
      </c>
      <c r="G147" t="s">
        <v>667</v>
      </c>
      <c r="H147">
        <v>184</v>
      </c>
    </row>
    <row r="148" spans="1:8">
      <c r="A148" t="str" cm="1">
        <f t="array" aca="1" ref="A148" ca="1">IFERROR(LEFT(INDIRECT("'"&amp;$D148&amp;"'!"&amp;E148&amp;$H148),FIND("(",SUBSTITUTE(INDIRECT("'"&amp;$D148&amp;"'!"&amp;E148&amp;$H148),"（","(")&amp;"(")-1),"")</f>
        <v/>
      </c>
      <c r="B148" t="str" cm="1">
        <f t="array" aca="1" ref="B148" ca="1">IFERROR(IF(INDIRECT("'"&amp;$D148&amp;"'!"&amp;F148&amp;$H148)="","",INDIRECT("'"&amp;$D148&amp;"'!"&amp;F148&amp;$H148)),"")</f>
        <v/>
      </c>
      <c r="C148" t="str" cm="1">
        <f t="array" aca="1" ref="C148" ca="1">IFERROR(IF(INDIRECT("'"&amp;$D148&amp;"'!"&amp;G148&amp;$H148)="","",INDIRECT("'"&amp;$D148&amp;"'!"&amp;G148&amp;$H148)),"")</f>
        <v/>
      </c>
      <c r="D148" t="s">
        <v>670</v>
      </c>
      <c r="E148" t="s">
        <v>665</v>
      </c>
      <c r="F148" t="s">
        <v>666</v>
      </c>
      <c r="G148" t="s">
        <v>667</v>
      </c>
      <c r="H148">
        <v>185</v>
      </c>
    </row>
    <row r="149" spans="1:8">
      <c r="A149" t="str" cm="1">
        <f t="array" aca="1" ref="A149" ca="1">IFERROR(LEFT(INDIRECT("'"&amp;$D149&amp;"'!"&amp;E149&amp;$H149),FIND("(",SUBSTITUTE(INDIRECT("'"&amp;$D149&amp;"'!"&amp;E149&amp;$H149),"（","(")&amp;"(")-1),"")</f>
        <v/>
      </c>
      <c r="B149" t="str" cm="1">
        <f t="array" aca="1" ref="B149" ca="1">IFERROR(IF(INDIRECT("'"&amp;$D149&amp;"'!"&amp;F149&amp;$H149)="","",INDIRECT("'"&amp;$D149&amp;"'!"&amp;F149&amp;$H149)),"")</f>
        <v/>
      </c>
      <c r="C149" t="str" cm="1">
        <f t="array" aca="1" ref="C149" ca="1">IFERROR(IF(INDIRECT("'"&amp;$D149&amp;"'!"&amp;G149&amp;$H149)="","",INDIRECT("'"&amp;$D149&amp;"'!"&amp;G149&amp;$H149)),"")</f>
        <v/>
      </c>
      <c r="D149" t="s">
        <v>670</v>
      </c>
      <c r="E149" t="s">
        <v>665</v>
      </c>
      <c r="F149" t="s">
        <v>666</v>
      </c>
      <c r="G149" t="s">
        <v>667</v>
      </c>
      <c r="H149">
        <v>186</v>
      </c>
    </row>
    <row r="150" spans="1:8">
      <c r="A150" t="str" cm="1">
        <f t="array" aca="1" ref="A150" ca="1">IFERROR(LEFT(INDIRECT("'"&amp;$D150&amp;"'!"&amp;E150&amp;$H150),FIND("(",SUBSTITUTE(INDIRECT("'"&amp;$D150&amp;"'!"&amp;E150&amp;$H150),"（","(")&amp;"(")-1),"")</f>
        <v/>
      </c>
      <c r="B150" t="str" cm="1">
        <f t="array" aca="1" ref="B150" ca="1">IFERROR(IF(INDIRECT("'"&amp;$D150&amp;"'!"&amp;F150&amp;$H150)="","",INDIRECT("'"&amp;$D150&amp;"'!"&amp;F150&amp;$H150)),"")</f>
        <v/>
      </c>
      <c r="C150" t="str" cm="1">
        <f t="array" aca="1" ref="C150" ca="1">IFERROR(IF(INDIRECT("'"&amp;$D150&amp;"'!"&amp;G150&amp;$H150)="","",INDIRECT("'"&amp;$D150&amp;"'!"&amp;G150&amp;$H150)),"")</f>
        <v/>
      </c>
      <c r="D150" t="s">
        <v>670</v>
      </c>
      <c r="E150" t="s">
        <v>665</v>
      </c>
      <c r="F150" t="s">
        <v>666</v>
      </c>
      <c r="G150" t="s">
        <v>667</v>
      </c>
      <c r="H150">
        <v>187</v>
      </c>
    </row>
    <row r="151" spans="1:8">
      <c r="A151" t="str" cm="1">
        <f t="array" aca="1" ref="A151" ca="1">IFERROR(LEFT(INDIRECT("'"&amp;$D151&amp;"'!"&amp;E151&amp;$H151),FIND("(",SUBSTITUTE(INDIRECT("'"&amp;$D151&amp;"'!"&amp;E151&amp;$H151),"（","(")&amp;"(")-1),"")</f>
        <v/>
      </c>
      <c r="B151" t="str" cm="1">
        <f t="array" aca="1" ref="B151" ca="1">IFERROR(IF(INDIRECT("'"&amp;$D151&amp;"'!"&amp;F151&amp;$H151)="","",INDIRECT("'"&amp;$D151&amp;"'!"&amp;F151&amp;$H151)),"")</f>
        <v/>
      </c>
      <c r="C151" t="str" cm="1">
        <f t="array" aca="1" ref="C151" ca="1">IFERROR(IF(INDIRECT("'"&amp;$D151&amp;"'!"&amp;G151&amp;$H151)="","",INDIRECT("'"&amp;$D151&amp;"'!"&amp;G151&amp;$H151)),"")</f>
        <v/>
      </c>
      <c r="D151" t="s">
        <v>670</v>
      </c>
      <c r="E151" t="s">
        <v>665</v>
      </c>
      <c r="F151" t="s">
        <v>666</v>
      </c>
      <c r="G151" t="s">
        <v>667</v>
      </c>
      <c r="H151">
        <v>188</v>
      </c>
    </row>
    <row r="152" spans="1:8">
      <c r="A152" t="str" cm="1">
        <f t="array" aca="1" ref="A152" ca="1">IFERROR(LEFT(INDIRECT("'"&amp;$D152&amp;"'!"&amp;E152&amp;$H152),FIND("(",SUBSTITUTE(INDIRECT("'"&amp;$D152&amp;"'!"&amp;E152&amp;$H152),"（","(")&amp;"(")-1),"")</f>
        <v/>
      </c>
      <c r="B152" t="str" cm="1">
        <f t="array" aca="1" ref="B152" ca="1">IFERROR(IF(INDIRECT("'"&amp;$D152&amp;"'!"&amp;F152&amp;$H152)="","",INDIRECT("'"&amp;$D152&amp;"'!"&amp;F152&amp;$H152)),"")</f>
        <v/>
      </c>
      <c r="C152" t="str" cm="1">
        <f t="array" aca="1" ref="C152" ca="1">IFERROR(IF(INDIRECT("'"&amp;$D152&amp;"'!"&amp;G152&amp;$H152)="","",INDIRECT("'"&amp;$D152&amp;"'!"&amp;G152&amp;$H152)),"")</f>
        <v/>
      </c>
      <c r="D152" t="s">
        <v>670</v>
      </c>
      <c r="E152" t="s">
        <v>665</v>
      </c>
      <c r="F152" t="s">
        <v>666</v>
      </c>
      <c r="G152" t="s">
        <v>667</v>
      </c>
      <c r="H152">
        <v>189</v>
      </c>
    </row>
    <row r="153" spans="1:8">
      <c r="A153" t="str" cm="1">
        <f t="array" aca="1" ref="A153" ca="1">IFERROR(LEFT(INDIRECT("'"&amp;$D153&amp;"'!"&amp;E153&amp;$H153),FIND("(",SUBSTITUTE(INDIRECT("'"&amp;$D153&amp;"'!"&amp;E153&amp;$H153),"（","(")&amp;"(")-1),"")</f>
        <v/>
      </c>
      <c r="B153" t="str" cm="1">
        <f t="array" aca="1" ref="B153" ca="1">IFERROR(IF(INDIRECT("'"&amp;$D153&amp;"'!"&amp;F153&amp;$H153)="","",INDIRECT("'"&amp;$D153&amp;"'!"&amp;F153&amp;$H153)),"")</f>
        <v/>
      </c>
      <c r="C153" t="str" cm="1">
        <f t="array" aca="1" ref="C153" ca="1">IFERROR(IF(INDIRECT("'"&amp;$D153&amp;"'!"&amp;G153&amp;$H153)="","",INDIRECT("'"&amp;$D153&amp;"'!"&amp;G153&amp;$H153)),"")</f>
        <v/>
      </c>
      <c r="D153" t="s">
        <v>670</v>
      </c>
      <c r="E153" t="s">
        <v>665</v>
      </c>
      <c r="F153" t="s">
        <v>666</v>
      </c>
      <c r="G153" t="s">
        <v>667</v>
      </c>
      <c r="H153">
        <v>190</v>
      </c>
    </row>
    <row r="154" spans="1:8">
      <c r="A154" t="str" cm="1">
        <f t="array" aca="1" ref="A154" ca="1">IFERROR(LEFT(INDIRECT("'"&amp;$D154&amp;"'!"&amp;E154&amp;$H154),FIND("(",SUBSTITUTE(INDIRECT("'"&amp;$D154&amp;"'!"&amp;E154&amp;$H154),"（","(")&amp;"(")-1),"")</f>
        <v/>
      </c>
      <c r="B154" t="str" cm="1">
        <f t="array" aca="1" ref="B154" ca="1">IFERROR(IF(INDIRECT("'"&amp;$D154&amp;"'!"&amp;F154&amp;$H154)="","",INDIRECT("'"&amp;$D154&amp;"'!"&amp;F154&amp;$H154)),"")</f>
        <v/>
      </c>
      <c r="C154" t="str" cm="1">
        <f t="array" aca="1" ref="C154" ca="1">IFERROR(IF(INDIRECT("'"&amp;$D154&amp;"'!"&amp;G154&amp;$H154)="","",INDIRECT("'"&amp;$D154&amp;"'!"&amp;G154&amp;$H154)),"")</f>
        <v/>
      </c>
      <c r="D154" t="s">
        <v>670</v>
      </c>
      <c r="E154" t="s">
        <v>665</v>
      </c>
      <c r="F154" t="s">
        <v>666</v>
      </c>
      <c r="G154" t="s">
        <v>667</v>
      </c>
      <c r="H154">
        <v>191</v>
      </c>
    </row>
    <row r="155" spans="1:8">
      <c r="A155" t="str" cm="1">
        <f t="array" aca="1" ref="A155" ca="1">IFERROR(LEFT(INDIRECT("'"&amp;$D155&amp;"'!"&amp;E155&amp;$H155),FIND("(",SUBSTITUTE(INDIRECT("'"&amp;$D155&amp;"'!"&amp;E155&amp;$H155),"（","(")&amp;"(")-1),"")</f>
        <v/>
      </c>
      <c r="B155" t="str" cm="1">
        <f t="array" aca="1" ref="B155" ca="1">IFERROR(IF(INDIRECT("'"&amp;$D155&amp;"'!"&amp;F155&amp;$H155)="","",INDIRECT("'"&amp;$D155&amp;"'!"&amp;F155&amp;$H155)),"")</f>
        <v/>
      </c>
      <c r="C155" t="str" cm="1">
        <f t="array" aca="1" ref="C155" ca="1">IFERROR(IF(INDIRECT("'"&amp;$D155&amp;"'!"&amp;G155&amp;$H155)="","",INDIRECT("'"&amp;$D155&amp;"'!"&amp;G155&amp;$H155)),"")</f>
        <v/>
      </c>
      <c r="D155" t="s">
        <v>670</v>
      </c>
      <c r="E155" t="s">
        <v>665</v>
      </c>
      <c r="F155" t="s">
        <v>666</v>
      </c>
      <c r="G155" t="s">
        <v>667</v>
      </c>
      <c r="H155">
        <v>192</v>
      </c>
    </row>
    <row r="156" spans="1:8">
      <c r="A156" t="str" cm="1">
        <f t="array" aca="1" ref="A156" ca="1">IFERROR(LEFT(INDIRECT("'"&amp;$D156&amp;"'!"&amp;E156&amp;$H156),FIND("(",SUBSTITUTE(INDIRECT("'"&amp;$D156&amp;"'!"&amp;E156&amp;$H156),"（","(")&amp;"(")-1),"")</f>
        <v/>
      </c>
      <c r="B156" t="str" cm="1">
        <f t="array" aca="1" ref="B156" ca="1">IFERROR(IF(INDIRECT("'"&amp;$D156&amp;"'!"&amp;F156&amp;$H156)="","",INDIRECT("'"&amp;$D156&amp;"'!"&amp;F156&amp;$H156)),"")</f>
        <v/>
      </c>
      <c r="C156" t="str" cm="1">
        <f t="array" aca="1" ref="C156" ca="1">IFERROR(IF(INDIRECT("'"&amp;$D156&amp;"'!"&amp;G156&amp;$H156)="","",INDIRECT("'"&amp;$D156&amp;"'!"&amp;G156&amp;$H156)),"")</f>
        <v/>
      </c>
      <c r="D156" t="s">
        <v>670</v>
      </c>
      <c r="E156" t="s">
        <v>665</v>
      </c>
      <c r="F156" t="s">
        <v>666</v>
      </c>
      <c r="G156" t="s">
        <v>667</v>
      </c>
      <c r="H156">
        <v>193</v>
      </c>
    </row>
    <row r="157" spans="1:8">
      <c r="A157" t="str" cm="1">
        <f t="array" aca="1" ref="A157" ca="1">IFERROR(LEFT(INDIRECT("'"&amp;$D157&amp;"'!"&amp;E157&amp;$H157),FIND("(",SUBSTITUTE(INDIRECT("'"&amp;$D157&amp;"'!"&amp;E157&amp;$H157),"（","(")&amp;"(")-1),"")</f>
        <v/>
      </c>
      <c r="B157" t="str" cm="1">
        <f t="array" aca="1" ref="B157" ca="1">IFERROR(IF(INDIRECT("'"&amp;$D157&amp;"'!"&amp;F157&amp;$H157)="","",INDIRECT("'"&amp;$D157&amp;"'!"&amp;F157&amp;$H157)),"")</f>
        <v/>
      </c>
      <c r="C157" t="str" cm="1">
        <f t="array" aca="1" ref="C157" ca="1">IFERROR(IF(INDIRECT("'"&amp;$D157&amp;"'!"&amp;G157&amp;$H157)="","",INDIRECT("'"&amp;$D157&amp;"'!"&amp;G157&amp;$H157)),"")</f>
        <v/>
      </c>
      <c r="D157" t="s">
        <v>670</v>
      </c>
      <c r="E157" t="s">
        <v>665</v>
      </c>
      <c r="F157" t="s">
        <v>666</v>
      </c>
      <c r="G157" t="s">
        <v>667</v>
      </c>
      <c r="H157">
        <v>194</v>
      </c>
    </row>
    <row r="158" spans="1:8">
      <c r="A158" t="str" cm="1">
        <f t="array" aca="1" ref="A158" ca="1">IFERROR(LEFT(INDIRECT("'"&amp;$D158&amp;"'!"&amp;E158&amp;$H158),FIND("(",SUBSTITUTE(INDIRECT("'"&amp;$D158&amp;"'!"&amp;E158&amp;$H158),"（","(")&amp;"(")-1),"")</f>
        <v/>
      </c>
      <c r="B158" t="str" cm="1">
        <f t="array" aca="1" ref="B158" ca="1">IFERROR(IF(INDIRECT("'"&amp;$D158&amp;"'!"&amp;F158&amp;$H158)="","",INDIRECT("'"&amp;$D158&amp;"'!"&amp;F158&amp;$H158)),"")</f>
        <v/>
      </c>
      <c r="C158" t="str" cm="1">
        <f t="array" aca="1" ref="C158" ca="1">IFERROR(IF(INDIRECT("'"&amp;$D158&amp;"'!"&amp;G158&amp;$H158)="","",INDIRECT("'"&amp;$D158&amp;"'!"&amp;G158&amp;$H158)),"")</f>
        <v/>
      </c>
      <c r="D158" t="s">
        <v>670</v>
      </c>
      <c r="E158" t="s">
        <v>665</v>
      </c>
      <c r="F158" t="s">
        <v>666</v>
      </c>
      <c r="G158" t="s">
        <v>667</v>
      </c>
      <c r="H158">
        <v>195</v>
      </c>
    </row>
    <row r="159" spans="1:8">
      <c r="A159" t="str" cm="1">
        <f t="array" aca="1" ref="A159" ca="1">IFERROR(LEFT(INDIRECT("'"&amp;$D159&amp;"'!"&amp;E159&amp;$H159),FIND("(",SUBSTITUTE(INDIRECT("'"&amp;$D159&amp;"'!"&amp;E159&amp;$H159),"（","(")&amp;"(")-1),"")</f>
        <v/>
      </c>
      <c r="B159" t="str" cm="1">
        <f t="array" aca="1" ref="B159" ca="1">IFERROR(IF(INDIRECT("'"&amp;$D159&amp;"'!"&amp;F159&amp;$H159)="","",INDIRECT("'"&amp;$D159&amp;"'!"&amp;F159&amp;$H159)),"")</f>
        <v/>
      </c>
      <c r="C159" t="str" cm="1">
        <f t="array" aca="1" ref="C159" ca="1">IFERROR(IF(INDIRECT("'"&amp;$D159&amp;"'!"&amp;G159&amp;$H159)="","",INDIRECT("'"&amp;$D159&amp;"'!"&amp;G159&amp;$H159)),"")</f>
        <v/>
      </c>
      <c r="D159" t="s">
        <v>670</v>
      </c>
      <c r="E159" t="s">
        <v>665</v>
      </c>
      <c r="F159" t="s">
        <v>666</v>
      </c>
      <c r="G159" t="s">
        <v>667</v>
      </c>
      <c r="H159">
        <v>196</v>
      </c>
    </row>
    <row r="160" spans="1:8">
      <c r="A160" t="str" cm="1">
        <f t="array" aca="1" ref="A160" ca="1">IFERROR(LEFT(INDIRECT("'"&amp;$D160&amp;"'!"&amp;E160&amp;$H160),FIND("(",SUBSTITUTE(INDIRECT("'"&amp;$D160&amp;"'!"&amp;E160&amp;$H160),"（","(")&amp;"(")-1),"")</f>
        <v/>
      </c>
      <c r="B160" t="str" cm="1">
        <f t="array" aca="1" ref="B160" ca="1">IFERROR(IF(INDIRECT("'"&amp;$D160&amp;"'!"&amp;F160&amp;$H160)="","",INDIRECT("'"&amp;$D160&amp;"'!"&amp;F160&amp;$H160)),"")</f>
        <v/>
      </c>
      <c r="C160" t="str" cm="1">
        <f t="array" aca="1" ref="C160" ca="1">IFERROR(IF(INDIRECT("'"&amp;$D160&amp;"'!"&amp;G160&amp;$H160)="","",INDIRECT("'"&amp;$D160&amp;"'!"&amp;G160&amp;$H160)),"")</f>
        <v/>
      </c>
      <c r="D160" t="s">
        <v>670</v>
      </c>
      <c r="E160" t="s">
        <v>665</v>
      </c>
      <c r="F160" t="s">
        <v>666</v>
      </c>
      <c r="G160" t="s">
        <v>667</v>
      </c>
      <c r="H160">
        <v>197</v>
      </c>
    </row>
    <row r="161" spans="1:8">
      <c r="A161" t="str" cm="1">
        <f t="array" aca="1" ref="A161" ca="1">IFERROR(LEFT(INDIRECT("'"&amp;$D161&amp;"'!"&amp;E161&amp;$H161),FIND("(",SUBSTITUTE(INDIRECT("'"&amp;$D161&amp;"'!"&amp;E161&amp;$H161),"（","(")&amp;"(")-1),"")</f>
        <v/>
      </c>
      <c r="B161" t="str" cm="1">
        <f t="array" aca="1" ref="B161" ca="1">IFERROR(IF(INDIRECT("'"&amp;$D161&amp;"'!"&amp;F161&amp;$H161)="","",INDIRECT("'"&amp;$D161&amp;"'!"&amp;F161&amp;$H161)),"")</f>
        <v/>
      </c>
      <c r="C161" t="str" cm="1">
        <f t="array" aca="1" ref="C161" ca="1">IFERROR(IF(INDIRECT("'"&amp;$D161&amp;"'!"&amp;G161&amp;$H161)="","",INDIRECT("'"&amp;$D161&amp;"'!"&amp;G161&amp;$H161)),"")</f>
        <v/>
      </c>
      <c r="D161" t="s">
        <v>670</v>
      </c>
      <c r="E161" t="s">
        <v>665</v>
      </c>
      <c r="F161" t="s">
        <v>666</v>
      </c>
      <c r="G161" t="s">
        <v>667</v>
      </c>
      <c r="H161">
        <v>198</v>
      </c>
    </row>
    <row r="162" spans="1:8">
      <c r="A162" t="str" cm="1">
        <f t="array" aca="1" ref="A162" ca="1">IFERROR(LEFT(INDIRECT("'"&amp;$D162&amp;"'!"&amp;E162&amp;$H162),FIND("(",SUBSTITUTE(INDIRECT("'"&amp;$D162&amp;"'!"&amp;E162&amp;$H162),"（","(")&amp;"(")-1),"")</f>
        <v/>
      </c>
      <c r="B162" t="str" cm="1">
        <f t="array" aca="1" ref="B162" ca="1">IFERROR(IF(INDIRECT("'"&amp;$D162&amp;"'!"&amp;F162&amp;$H162)="","",INDIRECT("'"&amp;$D162&amp;"'!"&amp;F162&amp;$H162)),"")</f>
        <v/>
      </c>
      <c r="C162" t="str" cm="1">
        <f t="array" aca="1" ref="C162" ca="1">IFERROR(IF(INDIRECT("'"&amp;$D162&amp;"'!"&amp;G162&amp;$H162)="","",INDIRECT("'"&amp;$D162&amp;"'!"&amp;G162&amp;$H162)),"")</f>
        <v/>
      </c>
      <c r="D162" t="s">
        <v>670</v>
      </c>
      <c r="E162" t="s">
        <v>665</v>
      </c>
      <c r="F162" t="s">
        <v>666</v>
      </c>
      <c r="G162" t="s">
        <v>667</v>
      </c>
      <c r="H162">
        <v>199</v>
      </c>
    </row>
    <row r="163" spans="1:8">
      <c r="A163" t="str" cm="1">
        <f t="array" aca="1" ref="A163" ca="1">IFERROR(LEFT(INDIRECT("'"&amp;$D163&amp;"'!"&amp;E163&amp;$H163),FIND("(",SUBSTITUTE(INDIRECT("'"&amp;$D163&amp;"'!"&amp;E163&amp;$H163),"（","(")&amp;"(")-1),"")</f>
        <v/>
      </c>
      <c r="B163" t="str" cm="1">
        <f t="array" aca="1" ref="B163" ca="1">IFERROR(IF(INDIRECT("'"&amp;$D163&amp;"'!"&amp;F163&amp;$H163)="","",INDIRECT("'"&amp;$D163&amp;"'!"&amp;F163&amp;$H163)),"")</f>
        <v/>
      </c>
      <c r="C163" t="str" cm="1">
        <f t="array" aca="1" ref="C163" ca="1">IFERROR(IF(INDIRECT("'"&amp;$D163&amp;"'!"&amp;G163&amp;$H163)="","",INDIRECT("'"&amp;$D163&amp;"'!"&amp;G163&amp;$H163)),"")</f>
        <v/>
      </c>
      <c r="D163" t="s">
        <v>670</v>
      </c>
      <c r="E163" t="s">
        <v>665</v>
      </c>
      <c r="F163" t="s">
        <v>666</v>
      </c>
      <c r="G163" t="s">
        <v>667</v>
      </c>
      <c r="H163">
        <v>200</v>
      </c>
    </row>
    <row r="164" spans="1:8">
      <c r="A164" t="str" cm="1">
        <f t="array" aca="1" ref="A164" ca="1">IFERROR(LEFT(INDIRECT("'"&amp;$D164&amp;"'!"&amp;E164&amp;$H164),FIND("(",SUBSTITUTE(INDIRECT("'"&amp;$D164&amp;"'!"&amp;E164&amp;$H164),"（","(")&amp;"(")-1),"")</f>
        <v/>
      </c>
      <c r="B164" t="str" cm="1">
        <f t="array" aca="1" ref="B164" ca="1">IFERROR(IF(INDIRECT("'"&amp;$D164&amp;"'!"&amp;F164&amp;$H164)="","",INDIRECT("'"&amp;$D164&amp;"'!"&amp;F164&amp;$H164)),"")</f>
        <v/>
      </c>
      <c r="C164" t="str" cm="1">
        <f t="array" aca="1" ref="C164" ca="1">IFERROR(IF(INDIRECT("'"&amp;$D164&amp;"'!"&amp;G164&amp;$H164)="","",INDIRECT("'"&amp;$D164&amp;"'!"&amp;G164&amp;$H164)),"")</f>
        <v/>
      </c>
      <c r="D164" t="s">
        <v>670</v>
      </c>
      <c r="E164" t="s">
        <v>665</v>
      </c>
      <c r="F164" t="s">
        <v>666</v>
      </c>
      <c r="G164" t="s">
        <v>667</v>
      </c>
      <c r="H164">
        <v>201</v>
      </c>
    </row>
    <row r="165" spans="1:8">
      <c r="A165" t="str" cm="1">
        <f t="array" aca="1" ref="A165" ca="1">IFERROR(LEFT(INDIRECT("'"&amp;$D165&amp;"'!"&amp;E165&amp;$H165),FIND("(",SUBSTITUTE(INDIRECT("'"&amp;$D165&amp;"'!"&amp;E165&amp;$H165),"（","(")&amp;"(")-1),"")</f>
        <v/>
      </c>
      <c r="B165" t="str" cm="1">
        <f t="array" aca="1" ref="B165" ca="1">IFERROR(IF(INDIRECT("'"&amp;$D165&amp;"'!"&amp;F165&amp;$H165)="","",INDIRECT("'"&amp;$D165&amp;"'!"&amp;F165&amp;$H165)),"")</f>
        <v/>
      </c>
      <c r="C165" t="str" cm="1">
        <f t="array" aca="1" ref="C165" ca="1">IFERROR(IF(INDIRECT("'"&amp;$D165&amp;"'!"&amp;G165&amp;$H165)="","",INDIRECT("'"&amp;$D165&amp;"'!"&amp;G165&amp;$H165)),"")</f>
        <v/>
      </c>
      <c r="D165" t="s">
        <v>670</v>
      </c>
      <c r="E165" t="s">
        <v>665</v>
      </c>
      <c r="F165" t="s">
        <v>666</v>
      </c>
      <c r="G165" t="s">
        <v>667</v>
      </c>
      <c r="H165">
        <v>202</v>
      </c>
    </row>
    <row r="166" spans="1:8">
      <c r="A166" t="str" cm="1">
        <f t="array" aca="1" ref="A166" ca="1">IFERROR(LEFT(INDIRECT("'"&amp;$D166&amp;"'!"&amp;E166&amp;$H166),FIND("(",SUBSTITUTE(INDIRECT("'"&amp;$D166&amp;"'!"&amp;E166&amp;$H166),"（","(")&amp;"(")-1),"")</f>
        <v/>
      </c>
      <c r="B166" t="str" cm="1">
        <f t="array" aca="1" ref="B166" ca="1">IFERROR(IF(INDIRECT("'"&amp;$D166&amp;"'!"&amp;F166&amp;$H166)="","",INDIRECT("'"&amp;$D166&amp;"'!"&amp;F166&amp;$H166)),"")</f>
        <v/>
      </c>
      <c r="C166" t="str" cm="1">
        <f t="array" aca="1" ref="C166" ca="1">IFERROR(IF(INDIRECT("'"&amp;$D166&amp;"'!"&amp;G166&amp;$H166)="","",INDIRECT("'"&amp;$D166&amp;"'!"&amp;G166&amp;$H166)),"")</f>
        <v/>
      </c>
      <c r="D166" t="s">
        <v>670</v>
      </c>
      <c r="E166" t="s">
        <v>665</v>
      </c>
      <c r="F166" t="s">
        <v>666</v>
      </c>
      <c r="G166" t="s">
        <v>667</v>
      </c>
      <c r="H166">
        <v>203</v>
      </c>
    </row>
    <row r="167" spans="1:8">
      <c r="A167" t="str" cm="1">
        <f t="array" aca="1" ref="A167" ca="1">IFERROR(LEFT(INDIRECT("'"&amp;$D167&amp;"'!"&amp;E167&amp;$H167),FIND("(",SUBSTITUTE(INDIRECT("'"&amp;$D167&amp;"'!"&amp;E167&amp;$H167),"（","(")&amp;"(")-1),"")</f>
        <v/>
      </c>
      <c r="B167" t="str" cm="1">
        <f t="array" aca="1" ref="B167" ca="1">IFERROR(IF(INDIRECT("'"&amp;$D167&amp;"'!"&amp;F167&amp;$H167)="","",INDIRECT("'"&amp;$D167&amp;"'!"&amp;F167&amp;$H167)),"")</f>
        <v/>
      </c>
      <c r="C167" t="str" cm="1">
        <f t="array" aca="1" ref="C167" ca="1">IFERROR(IF(INDIRECT("'"&amp;$D167&amp;"'!"&amp;G167&amp;$H167)="","",INDIRECT("'"&amp;$D167&amp;"'!"&amp;G167&amp;$H167)),"")</f>
        <v/>
      </c>
      <c r="D167" t="s">
        <v>670</v>
      </c>
      <c r="E167" t="s">
        <v>665</v>
      </c>
      <c r="F167" t="s">
        <v>666</v>
      </c>
      <c r="G167" t="s">
        <v>667</v>
      </c>
      <c r="H167">
        <v>204</v>
      </c>
    </row>
    <row r="168" spans="1:8">
      <c r="A168" t="str" cm="1">
        <f t="array" aca="1" ref="A168" ca="1">IFERROR(LEFT(INDIRECT("'"&amp;$D168&amp;"'!"&amp;E168&amp;$H168),FIND("(",SUBSTITUTE(INDIRECT("'"&amp;$D168&amp;"'!"&amp;E168&amp;$H168),"（","(")&amp;"(")-1),"")</f>
        <v/>
      </c>
      <c r="B168" t="str" cm="1">
        <f t="array" aca="1" ref="B168" ca="1">IFERROR(IF(INDIRECT("'"&amp;$D168&amp;"'!"&amp;F168&amp;$H168)="","",INDIRECT("'"&amp;$D168&amp;"'!"&amp;F168&amp;$H168)),"")</f>
        <v/>
      </c>
      <c r="C168" t="str" cm="1">
        <f t="array" aca="1" ref="C168" ca="1">IFERROR(IF(INDIRECT("'"&amp;$D168&amp;"'!"&amp;G168&amp;$H168)="","",INDIRECT("'"&amp;$D168&amp;"'!"&amp;G168&amp;$H168)),"")</f>
        <v/>
      </c>
      <c r="D168" t="s">
        <v>670</v>
      </c>
      <c r="E168" t="s">
        <v>665</v>
      </c>
      <c r="F168" t="s">
        <v>666</v>
      </c>
      <c r="G168" t="s">
        <v>667</v>
      </c>
      <c r="H168">
        <v>205</v>
      </c>
    </row>
    <row r="169" spans="1:8">
      <c r="A169" t="str" cm="1">
        <f t="array" aca="1" ref="A169" ca="1">IFERROR(LEFT(INDIRECT("'"&amp;$D169&amp;"'!"&amp;E169&amp;$H169),FIND("(",SUBSTITUTE(INDIRECT("'"&amp;$D169&amp;"'!"&amp;E169&amp;$H169),"（","(")&amp;"(")-1),"")</f>
        <v/>
      </c>
      <c r="B169" t="str" cm="1">
        <f t="array" aca="1" ref="B169" ca="1">IFERROR(IF(INDIRECT("'"&amp;$D169&amp;"'!"&amp;F169&amp;$H169)="","",INDIRECT("'"&amp;$D169&amp;"'!"&amp;F169&amp;$H169)),"")</f>
        <v/>
      </c>
      <c r="C169" t="str" cm="1">
        <f t="array" aca="1" ref="C169" ca="1">IFERROR(IF(INDIRECT("'"&amp;$D169&amp;"'!"&amp;G169&amp;$H169)="","",INDIRECT("'"&amp;$D169&amp;"'!"&amp;G169&amp;$H169)),"")</f>
        <v/>
      </c>
      <c r="D169" t="s">
        <v>670</v>
      </c>
      <c r="E169" t="s">
        <v>665</v>
      </c>
      <c r="F169" t="s">
        <v>666</v>
      </c>
      <c r="G169" t="s">
        <v>667</v>
      </c>
      <c r="H169">
        <v>206</v>
      </c>
    </row>
    <row r="170" spans="1:8">
      <c r="A170" t="str" cm="1">
        <f t="array" aca="1" ref="A170" ca="1">IFERROR(LEFT(INDIRECT("'"&amp;$D170&amp;"'!"&amp;E170&amp;$H170),FIND("(",SUBSTITUTE(INDIRECT("'"&amp;$D170&amp;"'!"&amp;E170&amp;$H170),"（","(")&amp;"(")-1),"")</f>
        <v/>
      </c>
      <c r="B170" t="str" cm="1">
        <f t="array" aca="1" ref="B170" ca="1">IFERROR(IF(INDIRECT("'"&amp;$D170&amp;"'!"&amp;F170&amp;$H170)="","",INDIRECT("'"&amp;$D170&amp;"'!"&amp;F170&amp;$H170)),"")</f>
        <v/>
      </c>
      <c r="C170" t="str" cm="1">
        <f t="array" aca="1" ref="C170" ca="1">IFERROR(IF(INDIRECT("'"&amp;$D170&amp;"'!"&amp;G170&amp;$H170)="","",INDIRECT("'"&amp;$D170&amp;"'!"&amp;G170&amp;$H170)),"")</f>
        <v/>
      </c>
      <c r="D170" t="s">
        <v>670</v>
      </c>
      <c r="E170" t="s">
        <v>665</v>
      </c>
      <c r="F170" t="s">
        <v>666</v>
      </c>
      <c r="G170" t="s">
        <v>667</v>
      </c>
      <c r="H170">
        <v>207</v>
      </c>
    </row>
    <row r="171" spans="1:8">
      <c r="A171" t="str" cm="1">
        <f t="array" aca="1" ref="A171" ca="1">IFERROR(LEFT(INDIRECT("'"&amp;$D171&amp;"'!"&amp;E171&amp;$H171),FIND("(",SUBSTITUTE(INDIRECT("'"&amp;$D171&amp;"'!"&amp;E171&amp;$H171),"（","(")&amp;"(")-1),"")</f>
        <v/>
      </c>
      <c r="B171" t="str" cm="1">
        <f t="array" aca="1" ref="B171" ca="1">IFERROR(IF(INDIRECT("'"&amp;$D171&amp;"'!"&amp;F171&amp;$H171)="","",INDIRECT("'"&amp;$D171&amp;"'!"&amp;F171&amp;$H171)),"")</f>
        <v/>
      </c>
      <c r="C171" t="str" cm="1">
        <f t="array" aca="1" ref="C171" ca="1">IFERROR(IF(INDIRECT("'"&amp;$D171&amp;"'!"&amp;G171&amp;$H171)="","",INDIRECT("'"&amp;$D171&amp;"'!"&amp;G171&amp;$H171)),"")</f>
        <v/>
      </c>
      <c r="D171" t="s">
        <v>670</v>
      </c>
      <c r="E171" t="s">
        <v>665</v>
      </c>
      <c r="F171" t="s">
        <v>666</v>
      </c>
      <c r="G171" t="s">
        <v>667</v>
      </c>
      <c r="H171">
        <v>208</v>
      </c>
    </row>
    <row r="172" spans="1:8">
      <c r="A172" t="str" cm="1">
        <f t="array" aca="1" ref="A172" ca="1">IFERROR(LEFT(INDIRECT("'"&amp;$D172&amp;"'!"&amp;E172&amp;$H172),FIND("(",SUBSTITUTE(INDIRECT("'"&amp;$D172&amp;"'!"&amp;E172&amp;$H172),"（","(")&amp;"(")-1),"")</f>
        <v/>
      </c>
      <c r="B172" t="str" cm="1">
        <f t="array" aca="1" ref="B172" ca="1">IFERROR(IF(INDIRECT("'"&amp;$D172&amp;"'!"&amp;F172&amp;$H172)="","",INDIRECT("'"&amp;$D172&amp;"'!"&amp;F172&amp;$H172)),"")</f>
        <v/>
      </c>
      <c r="C172" t="str" cm="1">
        <f t="array" aca="1" ref="C172" ca="1">IFERROR(IF(INDIRECT("'"&amp;$D172&amp;"'!"&amp;G172&amp;$H172)="","",INDIRECT("'"&amp;$D172&amp;"'!"&amp;G172&amp;$H172)),"")</f>
        <v/>
      </c>
      <c r="D172" t="s">
        <v>670</v>
      </c>
      <c r="E172" t="s">
        <v>665</v>
      </c>
      <c r="F172" t="s">
        <v>666</v>
      </c>
      <c r="G172" t="s">
        <v>667</v>
      </c>
      <c r="H172">
        <v>209</v>
      </c>
    </row>
    <row r="173" spans="1:8">
      <c r="A173" t="str" cm="1">
        <f t="array" aca="1" ref="A173" ca="1">IFERROR(LEFT(INDIRECT("'"&amp;$D173&amp;"'!"&amp;E173&amp;$H173),FIND("(",SUBSTITUTE(INDIRECT("'"&amp;$D173&amp;"'!"&amp;E173&amp;$H173),"（","(")&amp;"(")-1),"")</f>
        <v/>
      </c>
      <c r="B173" t="str" cm="1">
        <f t="array" aca="1" ref="B173" ca="1">IFERROR(IF(INDIRECT("'"&amp;$D173&amp;"'!"&amp;F173&amp;$H173)="","",INDIRECT("'"&amp;$D173&amp;"'!"&amp;F173&amp;$H173)),"")</f>
        <v/>
      </c>
      <c r="C173" t="str" cm="1">
        <f t="array" aca="1" ref="C173" ca="1">IFERROR(IF(INDIRECT("'"&amp;$D173&amp;"'!"&amp;G173&amp;$H173)="","",INDIRECT("'"&amp;$D173&amp;"'!"&amp;G173&amp;$H173)),"")</f>
        <v/>
      </c>
      <c r="D173" t="s">
        <v>670</v>
      </c>
      <c r="E173" t="s">
        <v>665</v>
      </c>
      <c r="F173" t="s">
        <v>666</v>
      </c>
      <c r="G173" t="s">
        <v>667</v>
      </c>
      <c r="H173">
        <v>210</v>
      </c>
    </row>
    <row r="174" spans="1:8">
      <c r="A174" t="str" cm="1">
        <f t="array" aca="1" ref="A174" ca="1">IFERROR(LEFT(INDIRECT("'"&amp;$D174&amp;"'!"&amp;E174&amp;$H174),FIND("(",SUBSTITUTE(INDIRECT("'"&amp;$D174&amp;"'!"&amp;E174&amp;$H174),"（","(")&amp;"(")-1),"")</f>
        <v/>
      </c>
      <c r="B174" t="str" cm="1">
        <f t="array" aca="1" ref="B174" ca="1">IFERROR(IF(INDIRECT("'"&amp;$D174&amp;"'!"&amp;F174&amp;$H174)="","",INDIRECT("'"&amp;$D174&amp;"'!"&amp;F174&amp;$H174)),"")</f>
        <v/>
      </c>
      <c r="C174" t="str" cm="1">
        <f t="array" aca="1" ref="C174" ca="1">IFERROR(IF(INDIRECT("'"&amp;$D174&amp;"'!"&amp;G174&amp;$H174)="","",INDIRECT("'"&amp;$D174&amp;"'!"&amp;G174&amp;$H174)),"")</f>
        <v/>
      </c>
      <c r="D174" t="s">
        <v>670</v>
      </c>
      <c r="E174" t="s">
        <v>665</v>
      </c>
      <c r="F174" t="s">
        <v>666</v>
      </c>
      <c r="G174" t="s">
        <v>667</v>
      </c>
      <c r="H174">
        <v>211</v>
      </c>
    </row>
    <row r="175" spans="1:8">
      <c r="A175" t="str" cm="1">
        <f t="array" aca="1" ref="A175" ca="1">IFERROR(LEFT(INDIRECT("'"&amp;$D175&amp;"'!"&amp;E175&amp;$H175),FIND("(",SUBSTITUTE(INDIRECT("'"&amp;$D175&amp;"'!"&amp;E175&amp;$H175),"（","(")&amp;"(")-1),"")</f>
        <v/>
      </c>
      <c r="B175" t="str" cm="1">
        <f t="array" aca="1" ref="B175" ca="1">IFERROR(IF(INDIRECT("'"&amp;$D175&amp;"'!"&amp;F175&amp;$H175)="","",INDIRECT("'"&amp;$D175&amp;"'!"&amp;F175&amp;$H175)),"")</f>
        <v/>
      </c>
      <c r="C175" t="str" cm="1">
        <f t="array" aca="1" ref="C175" ca="1">IFERROR(IF(INDIRECT("'"&amp;$D175&amp;"'!"&amp;G175&amp;$H175)="","",INDIRECT("'"&amp;$D175&amp;"'!"&amp;G175&amp;$H175)),"")</f>
        <v/>
      </c>
      <c r="D175" t="s">
        <v>670</v>
      </c>
      <c r="E175" t="s">
        <v>665</v>
      </c>
      <c r="F175" t="s">
        <v>666</v>
      </c>
      <c r="G175" t="s">
        <v>667</v>
      </c>
      <c r="H175">
        <v>212</v>
      </c>
    </row>
    <row r="176" spans="1:8">
      <c r="A176" t="str" cm="1">
        <f t="array" aca="1" ref="A176" ca="1">IFERROR(LEFT(INDIRECT("'"&amp;$D176&amp;"'!"&amp;E176&amp;$H176),FIND("(",SUBSTITUTE(INDIRECT("'"&amp;$D176&amp;"'!"&amp;E176&amp;$H176),"（","(")&amp;"(")-1),"")</f>
        <v/>
      </c>
      <c r="B176" t="str" cm="1">
        <f t="array" aca="1" ref="B176" ca="1">IFERROR(IF(INDIRECT("'"&amp;$D176&amp;"'!"&amp;F176&amp;$H176)="","",INDIRECT("'"&amp;$D176&amp;"'!"&amp;F176&amp;$H176)),"")</f>
        <v/>
      </c>
      <c r="C176" t="str" cm="1">
        <f t="array" aca="1" ref="C176" ca="1">IFERROR(IF(INDIRECT("'"&amp;$D176&amp;"'!"&amp;G176&amp;$H176)="","",INDIRECT("'"&amp;$D176&amp;"'!"&amp;G176&amp;$H176)),"")</f>
        <v/>
      </c>
      <c r="D176" t="s">
        <v>670</v>
      </c>
      <c r="E176" t="s">
        <v>665</v>
      </c>
      <c r="F176" t="s">
        <v>666</v>
      </c>
      <c r="G176" t="s">
        <v>667</v>
      </c>
      <c r="H176">
        <v>213</v>
      </c>
    </row>
    <row r="177" spans="1:8">
      <c r="A177" t="str" cm="1">
        <f t="array" aca="1" ref="A177" ca="1">IFERROR(LEFT(INDIRECT("'"&amp;$D177&amp;"'!"&amp;E177&amp;$H177),FIND("(",SUBSTITUTE(INDIRECT("'"&amp;$D177&amp;"'!"&amp;E177&amp;$H177),"（","(")&amp;"(")-1),"")</f>
        <v/>
      </c>
      <c r="B177" t="str" cm="1">
        <f t="array" aca="1" ref="B177" ca="1">IFERROR(IF(INDIRECT("'"&amp;$D177&amp;"'!"&amp;F177&amp;$H177)="","",INDIRECT("'"&amp;$D177&amp;"'!"&amp;F177&amp;$H177)),"")</f>
        <v/>
      </c>
      <c r="C177" t="str" cm="1">
        <f t="array" aca="1" ref="C177" ca="1">IFERROR(IF(INDIRECT("'"&amp;$D177&amp;"'!"&amp;G177&amp;$H177)="","",INDIRECT("'"&amp;$D177&amp;"'!"&amp;G177&amp;$H177)),"")</f>
        <v/>
      </c>
      <c r="D177" t="s">
        <v>670</v>
      </c>
      <c r="E177" t="s">
        <v>665</v>
      </c>
      <c r="F177" t="s">
        <v>666</v>
      </c>
      <c r="G177" t="s">
        <v>667</v>
      </c>
      <c r="H177">
        <v>214</v>
      </c>
    </row>
    <row r="178" spans="1:8">
      <c r="A178" t="str" cm="1">
        <f t="array" aca="1" ref="A178" ca="1">IFERROR(LEFT(INDIRECT("'"&amp;$D178&amp;"'!"&amp;E178&amp;$H178),FIND("(",SUBSTITUTE(INDIRECT("'"&amp;$D178&amp;"'!"&amp;E178&amp;$H178),"（","(")&amp;"(")-1),"")</f>
        <v/>
      </c>
      <c r="B178" t="str" cm="1">
        <f t="array" aca="1" ref="B178" ca="1">IFERROR(IF(INDIRECT("'"&amp;$D178&amp;"'!"&amp;F178&amp;$H178)="","",INDIRECT("'"&amp;$D178&amp;"'!"&amp;F178&amp;$H178)),"")</f>
        <v/>
      </c>
      <c r="C178" t="str" cm="1">
        <f t="array" aca="1" ref="C178" ca="1">IFERROR(IF(INDIRECT("'"&amp;$D178&amp;"'!"&amp;G178&amp;$H178)="","",INDIRECT("'"&amp;$D178&amp;"'!"&amp;G178&amp;$H178)),"")</f>
        <v/>
      </c>
      <c r="D178" t="s">
        <v>670</v>
      </c>
      <c r="E178" t="s">
        <v>665</v>
      </c>
      <c r="F178" t="s">
        <v>666</v>
      </c>
      <c r="G178" t="s">
        <v>667</v>
      </c>
      <c r="H178">
        <v>215</v>
      </c>
    </row>
    <row r="179" spans="1:8">
      <c r="A179" t="str" cm="1">
        <f t="array" aca="1" ref="A179" ca="1">IFERROR(LEFT(INDIRECT("'"&amp;$D179&amp;"'!"&amp;E179&amp;$H179),FIND("(",SUBSTITUTE(INDIRECT("'"&amp;$D179&amp;"'!"&amp;E179&amp;$H179),"（","(")&amp;"(")-1),"")</f>
        <v/>
      </c>
      <c r="B179" t="str" cm="1">
        <f t="array" aca="1" ref="B179" ca="1">IFERROR(IF(INDIRECT("'"&amp;$D179&amp;"'!"&amp;F179&amp;$H179)="","",INDIRECT("'"&amp;$D179&amp;"'!"&amp;F179&amp;$H179)),"")</f>
        <v/>
      </c>
      <c r="C179" t="str" cm="1">
        <f t="array" aca="1" ref="C179" ca="1">IFERROR(IF(INDIRECT("'"&amp;$D179&amp;"'!"&amp;G179&amp;$H179)="","",INDIRECT("'"&amp;$D179&amp;"'!"&amp;G179&amp;$H179)),"")</f>
        <v/>
      </c>
      <c r="D179" t="s">
        <v>670</v>
      </c>
      <c r="E179" t="s">
        <v>665</v>
      </c>
      <c r="F179" t="s">
        <v>666</v>
      </c>
      <c r="G179" t="s">
        <v>667</v>
      </c>
      <c r="H179">
        <v>216</v>
      </c>
    </row>
    <row r="180" spans="1:8">
      <c r="A180" t="str" cm="1">
        <f t="array" aca="1" ref="A180" ca="1">IFERROR(LEFT(INDIRECT("'"&amp;$D180&amp;"'!"&amp;E180&amp;$H180),FIND("(",SUBSTITUTE(INDIRECT("'"&amp;$D180&amp;"'!"&amp;E180&amp;$H180),"（","(")&amp;"(")-1),"")</f>
        <v/>
      </c>
      <c r="B180" t="str" cm="1">
        <f t="array" aca="1" ref="B180" ca="1">IFERROR(IF(INDIRECT("'"&amp;$D180&amp;"'!"&amp;F180&amp;$H180)="","",INDIRECT("'"&amp;$D180&amp;"'!"&amp;F180&amp;$H180)),"")</f>
        <v/>
      </c>
      <c r="C180" t="str" cm="1">
        <f t="array" aca="1" ref="C180" ca="1">IFERROR(IF(INDIRECT("'"&amp;$D180&amp;"'!"&amp;G180&amp;$H180)="","",INDIRECT("'"&amp;$D180&amp;"'!"&amp;G180&amp;$H180)),"")</f>
        <v/>
      </c>
      <c r="D180" t="s">
        <v>670</v>
      </c>
      <c r="E180" t="s">
        <v>665</v>
      </c>
      <c r="F180" t="s">
        <v>666</v>
      </c>
      <c r="G180" t="s">
        <v>667</v>
      </c>
      <c r="H180">
        <v>217</v>
      </c>
    </row>
    <row r="181" spans="1:8">
      <c r="A181" t="str" cm="1">
        <f t="array" aca="1" ref="A181" ca="1">IFERROR(LEFT(INDIRECT("'"&amp;$D181&amp;"'!"&amp;E181&amp;$H181),FIND("(",SUBSTITUTE(INDIRECT("'"&amp;$D181&amp;"'!"&amp;E181&amp;$H181),"（","(")&amp;"(")-1),"")</f>
        <v/>
      </c>
      <c r="B181" t="str" cm="1">
        <f t="array" aca="1" ref="B181" ca="1">IFERROR(IF(INDIRECT("'"&amp;$D181&amp;"'!"&amp;F181&amp;$H181)="","",INDIRECT("'"&amp;$D181&amp;"'!"&amp;F181&amp;$H181)),"")</f>
        <v/>
      </c>
      <c r="C181" t="str" cm="1">
        <f t="array" aca="1" ref="C181" ca="1">IFERROR(IF(INDIRECT("'"&amp;$D181&amp;"'!"&amp;G181&amp;$H181)="","",INDIRECT("'"&amp;$D181&amp;"'!"&amp;G181&amp;$H181)),"")</f>
        <v/>
      </c>
      <c r="D181" t="s">
        <v>670</v>
      </c>
      <c r="E181" t="s">
        <v>665</v>
      </c>
      <c r="F181" t="s">
        <v>666</v>
      </c>
      <c r="G181" t="s">
        <v>667</v>
      </c>
      <c r="H181">
        <v>218</v>
      </c>
    </row>
    <row r="182" spans="1:8">
      <c r="A182" t="str" cm="1">
        <f t="array" aca="1" ref="A182" ca="1">IFERROR(LEFT(INDIRECT("'"&amp;$D182&amp;"'!"&amp;E182&amp;$H182),FIND("(",SUBSTITUTE(INDIRECT("'"&amp;$D182&amp;"'!"&amp;E182&amp;$H182),"（","(")&amp;"(")-1),"")</f>
        <v/>
      </c>
      <c r="B182" t="str" cm="1">
        <f t="array" aca="1" ref="B182" ca="1">IFERROR(IF(INDIRECT("'"&amp;$D182&amp;"'!"&amp;F182&amp;$H182)="","",INDIRECT("'"&amp;$D182&amp;"'!"&amp;F182&amp;$H182)),"")</f>
        <v/>
      </c>
      <c r="C182" t="str" cm="1">
        <f t="array" aca="1" ref="C182" ca="1">IFERROR(IF(INDIRECT("'"&amp;$D182&amp;"'!"&amp;G182&amp;$H182)="","",INDIRECT("'"&amp;$D182&amp;"'!"&amp;G182&amp;$H182)),"")</f>
        <v/>
      </c>
      <c r="D182" t="s">
        <v>670</v>
      </c>
      <c r="E182" t="s">
        <v>665</v>
      </c>
      <c r="F182" t="s">
        <v>666</v>
      </c>
      <c r="G182" t="s">
        <v>667</v>
      </c>
      <c r="H182">
        <v>219</v>
      </c>
    </row>
    <row r="183" spans="1:8">
      <c r="A183" t="str" cm="1">
        <f t="array" aca="1" ref="A183" ca="1">IFERROR(LEFT(INDIRECT("'"&amp;$D183&amp;"'!"&amp;E183&amp;$H183),FIND("(",SUBSTITUTE(INDIRECT("'"&amp;$D183&amp;"'!"&amp;E183&amp;$H183),"（","(")&amp;"(")-1),"")</f>
        <v/>
      </c>
      <c r="B183" t="str" cm="1">
        <f t="array" aca="1" ref="B183" ca="1">IFERROR(IF(INDIRECT("'"&amp;$D183&amp;"'!"&amp;F183&amp;$H183)="","",INDIRECT("'"&amp;$D183&amp;"'!"&amp;F183&amp;$H183)),"")</f>
        <v/>
      </c>
      <c r="C183" t="str" cm="1">
        <f t="array" aca="1" ref="C183" ca="1">IFERROR(IF(INDIRECT("'"&amp;$D183&amp;"'!"&amp;G183&amp;$H183)="","",INDIRECT("'"&amp;$D183&amp;"'!"&amp;G183&amp;$H183)),"")</f>
        <v/>
      </c>
      <c r="D183" t="s">
        <v>670</v>
      </c>
      <c r="E183" t="s">
        <v>665</v>
      </c>
      <c r="F183" t="s">
        <v>666</v>
      </c>
      <c r="G183" t="s">
        <v>667</v>
      </c>
      <c r="H183">
        <v>220</v>
      </c>
    </row>
    <row r="184" spans="1:8">
      <c r="A184" t="str" cm="1">
        <f t="array" aca="1" ref="A184" ca="1">IFERROR(LEFT(INDIRECT("'"&amp;$D184&amp;"'!"&amp;E184&amp;$H184),FIND("(",SUBSTITUTE(INDIRECT("'"&amp;$D184&amp;"'!"&amp;E184&amp;$H184),"（","(")&amp;"(")-1),"")</f>
        <v/>
      </c>
      <c r="B184" t="str" cm="1">
        <f t="array" aca="1" ref="B184" ca="1">IFERROR(IF(INDIRECT("'"&amp;$D184&amp;"'!"&amp;F184&amp;$H184)="","",INDIRECT("'"&amp;$D184&amp;"'!"&amp;F184&amp;$H184)),"")</f>
        <v/>
      </c>
      <c r="C184" t="str" cm="1">
        <f t="array" aca="1" ref="C184" ca="1">IFERROR(IF(INDIRECT("'"&amp;$D184&amp;"'!"&amp;G184&amp;$H184)="","",INDIRECT("'"&amp;$D184&amp;"'!"&amp;G184&amp;$H184)),"")</f>
        <v/>
      </c>
      <c r="D184" t="s">
        <v>670</v>
      </c>
      <c r="E184" t="s">
        <v>665</v>
      </c>
      <c r="F184" t="s">
        <v>666</v>
      </c>
      <c r="G184" t="s">
        <v>667</v>
      </c>
      <c r="H184">
        <v>221</v>
      </c>
    </row>
    <row r="185" spans="1:8">
      <c r="A185" t="str" cm="1">
        <f t="array" aca="1" ref="A185" ca="1">IFERROR(LEFT(INDIRECT("'"&amp;$D185&amp;"'!"&amp;E185&amp;$H185),FIND("(",SUBSTITUTE(INDIRECT("'"&amp;$D185&amp;"'!"&amp;E185&amp;$H185),"（","(")&amp;"(")-1),"")</f>
        <v/>
      </c>
      <c r="B185" t="str" cm="1">
        <f t="array" aca="1" ref="B185" ca="1">IFERROR(IF(INDIRECT("'"&amp;$D185&amp;"'!"&amp;F185&amp;$H185)="","",INDIRECT("'"&amp;$D185&amp;"'!"&amp;F185&amp;$H185)),"")</f>
        <v/>
      </c>
      <c r="C185" t="str" cm="1">
        <f t="array" aca="1" ref="C185" ca="1">IFERROR(IF(INDIRECT("'"&amp;$D185&amp;"'!"&amp;G185&amp;$H185)="","",INDIRECT("'"&amp;$D185&amp;"'!"&amp;G185&amp;$H185)),"")</f>
        <v/>
      </c>
      <c r="D185" t="s">
        <v>670</v>
      </c>
      <c r="E185" t="s">
        <v>665</v>
      </c>
      <c r="F185" t="s">
        <v>666</v>
      </c>
      <c r="G185" t="s">
        <v>667</v>
      </c>
      <c r="H185">
        <v>222</v>
      </c>
    </row>
    <row r="186" spans="1:8">
      <c r="A186" t="str" cm="1">
        <f t="array" aca="1" ref="A186" ca="1">IFERROR(LEFT(INDIRECT("'"&amp;$D186&amp;"'!"&amp;E186&amp;$H186),FIND("(",SUBSTITUTE(INDIRECT("'"&amp;$D186&amp;"'!"&amp;E186&amp;$H186),"（","(")&amp;"(")-1),"")</f>
        <v/>
      </c>
      <c r="B186" t="str" cm="1">
        <f t="array" aca="1" ref="B186" ca="1">IFERROR(IF(INDIRECT("'"&amp;$D186&amp;"'!"&amp;F186&amp;$H186)="","",INDIRECT("'"&amp;$D186&amp;"'!"&amp;F186&amp;$H186)),"")</f>
        <v/>
      </c>
      <c r="C186" t="str" cm="1">
        <f t="array" aca="1" ref="C186" ca="1">IFERROR(IF(INDIRECT("'"&amp;$D186&amp;"'!"&amp;G186&amp;$H186)="","",INDIRECT("'"&amp;$D186&amp;"'!"&amp;G186&amp;$H186)),"")</f>
        <v/>
      </c>
      <c r="D186" t="s">
        <v>670</v>
      </c>
      <c r="E186" t="s">
        <v>665</v>
      </c>
      <c r="F186" t="s">
        <v>666</v>
      </c>
      <c r="G186" t="s">
        <v>667</v>
      </c>
      <c r="H186">
        <v>223</v>
      </c>
    </row>
    <row r="187" spans="1:8">
      <c r="A187" t="str" cm="1">
        <f t="array" aca="1" ref="A187" ca="1">IFERROR(LEFT(INDIRECT("'"&amp;$D187&amp;"'!"&amp;E187&amp;$H187),FIND("(",SUBSTITUTE(INDIRECT("'"&amp;$D187&amp;"'!"&amp;E187&amp;$H187),"（","(")&amp;"(")-1),"")</f>
        <v/>
      </c>
      <c r="B187" t="str" cm="1">
        <f t="array" aca="1" ref="B187" ca="1">IFERROR(IF(INDIRECT("'"&amp;$D187&amp;"'!"&amp;F187&amp;$H187)="","",INDIRECT("'"&amp;$D187&amp;"'!"&amp;F187&amp;$H187)),"")</f>
        <v/>
      </c>
      <c r="C187" t="str" cm="1">
        <f t="array" aca="1" ref="C187" ca="1">IFERROR(IF(INDIRECT("'"&amp;$D187&amp;"'!"&amp;G187&amp;$H187)="","",INDIRECT("'"&amp;$D187&amp;"'!"&amp;G187&amp;$H187)),"")</f>
        <v/>
      </c>
      <c r="D187" t="s">
        <v>670</v>
      </c>
      <c r="E187" t="s">
        <v>665</v>
      </c>
      <c r="F187" t="s">
        <v>666</v>
      </c>
      <c r="G187" t="s">
        <v>667</v>
      </c>
      <c r="H187">
        <v>224</v>
      </c>
    </row>
    <row r="188" spans="1:8">
      <c r="A188" t="str" cm="1">
        <f t="array" aca="1" ref="A188" ca="1">IFERROR(LEFT(INDIRECT("'"&amp;$D188&amp;"'!"&amp;E188&amp;$H188),FIND("(",SUBSTITUTE(INDIRECT("'"&amp;$D188&amp;"'!"&amp;E188&amp;$H188),"（","(")&amp;"(")-1),"")</f>
        <v/>
      </c>
      <c r="B188" t="str" cm="1">
        <f t="array" aca="1" ref="B188" ca="1">IFERROR(IF(INDIRECT("'"&amp;$D188&amp;"'!"&amp;F188&amp;$H188)="","",INDIRECT("'"&amp;$D188&amp;"'!"&amp;F188&amp;$H188)),"")</f>
        <v/>
      </c>
      <c r="C188" t="str" cm="1">
        <f t="array" aca="1" ref="C188" ca="1">IFERROR(IF(INDIRECT("'"&amp;$D188&amp;"'!"&amp;G188&amp;$H188)="","",INDIRECT("'"&amp;$D188&amp;"'!"&amp;G188&amp;$H188)),"")</f>
        <v/>
      </c>
      <c r="D188" t="s">
        <v>670</v>
      </c>
      <c r="E188" t="s">
        <v>665</v>
      </c>
      <c r="F188" t="s">
        <v>666</v>
      </c>
      <c r="G188" t="s">
        <v>667</v>
      </c>
      <c r="H188">
        <v>225</v>
      </c>
    </row>
    <row r="189" spans="1:8">
      <c r="A189" t="str" cm="1">
        <f t="array" aca="1" ref="A189" ca="1">IFERROR(LEFT(INDIRECT("'"&amp;$D189&amp;"'!"&amp;E189&amp;$H189),FIND("(",SUBSTITUTE(INDIRECT("'"&amp;$D189&amp;"'!"&amp;E189&amp;$H189),"（","(")&amp;"(")-1),"")</f>
        <v/>
      </c>
      <c r="B189" t="str" cm="1">
        <f t="array" aca="1" ref="B189" ca="1">IFERROR(IF(INDIRECT("'"&amp;$D189&amp;"'!"&amp;F189&amp;$H189)="","",INDIRECT("'"&amp;$D189&amp;"'!"&amp;F189&amp;$H189)),"")</f>
        <v/>
      </c>
      <c r="C189" t="str" cm="1">
        <f t="array" aca="1" ref="C189" ca="1">IFERROR(IF(INDIRECT("'"&amp;$D189&amp;"'!"&amp;G189&amp;$H189)="","",INDIRECT("'"&amp;$D189&amp;"'!"&amp;G189&amp;$H189)),"")</f>
        <v/>
      </c>
      <c r="D189" t="s">
        <v>670</v>
      </c>
      <c r="E189" t="s">
        <v>665</v>
      </c>
      <c r="F189" t="s">
        <v>666</v>
      </c>
      <c r="G189" t="s">
        <v>667</v>
      </c>
      <c r="H189">
        <v>226</v>
      </c>
    </row>
    <row r="190" spans="1:8">
      <c r="A190" t="str" cm="1">
        <f t="array" aca="1" ref="A190" ca="1">IFERROR(LEFT(INDIRECT("'"&amp;$D190&amp;"'!"&amp;E190&amp;$H190),FIND("(",SUBSTITUTE(INDIRECT("'"&amp;$D190&amp;"'!"&amp;E190&amp;$H190),"（","(")&amp;"(")-1),"")</f>
        <v/>
      </c>
      <c r="B190" t="str" cm="1">
        <f t="array" aca="1" ref="B190" ca="1">IFERROR(IF(INDIRECT("'"&amp;$D190&amp;"'!"&amp;F190&amp;$H190)="","",INDIRECT("'"&amp;$D190&amp;"'!"&amp;F190&amp;$H190)),"")</f>
        <v/>
      </c>
      <c r="C190" t="str" cm="1">
        <f t="array" aca="1" ref="C190" ca="1">IFERROR(IF(INDIRECT("'"&amp;$D190&amp;"'!"&amp;G190&amp;$H190)="","",INDIRECT("'"&amp;$D190&amp;"'!"&amp;G190&amp;$H190)),"")</f>
        <v/>
      </c>
      <c r="D190" t="s">
        <v>670</v>
      </c>
      <c r="E190" t="s">
        <v>665</v>
      </c>
      <c r="F190" t="s">
        <v>666</v>
      </c>
      <c r="G190" t="s">
        <v>667</v>
      </c>
      <c r="H190">
        <v>227</v>
      </c>
    </row>
    <row r="191" spans="1:8">
      <c r="A191" t="str" cm="1">
        <f t="array" aca="1" ref="A191" ca="1">IFERROR(LEFT(INDIRECT("'"&amp;$D191&amp;"'!"&amp;E191&amp;$H191),FIND("(",SUBSTITUTE(INDIRECT("'"&amp;$D191&amp;"'!"&amp;E191&amp;$H191),"（","(")&amp;"(")-1),"")</f>
        <v/>
      </c>
      <c r="B191" t="str" cm="1">
        <f t="array" aca="1" ref="B191" ca="1">IFERROR(IF(INDIRECT("'"&amp;$D191&amp;"'!"&amp;F191&amp;$H191)="","",INDIRECT("'"&amp;$D191&amp;"'!"&amp;F191&amp;$H191)),"")</f>
        <v/>
      </c>
      <c r="C191" t="str" cm="1">
        <f t="array" aca="1" ref="C191" ca="1">IFERROR(IF(INDIRECT("'"&amp;$D191&amp;"'!"&amp;G191&amp;$H191)="","",INDIRECT("'"&amp;$D191&amp;"'!"&amp;G191&amp;$H191)),"")</f>
        <v/>
      </c>
      <c r="D191" t="s">
        <v>670</v>
      </c>
      <c r="E191" t="s">
        <v>665</v>
      </c>
      <c r="F191" t="s">
        <v>666</v>
      </c>
      <c r="G191" t="s">
        <v>667</v>
      </c>
      <c r="H191">
        <v>228</v>
      </c>
    </row>
    <row r="192" spans="1:8">
      <c r="A192" t="str" cm="1">
        <f t="array" aca="1" ref="A192" ca="1">IFERROR(LEFT(INDIRECT("'"&amp;$D192&amp;"'!"&amp;E192&amp;$H192),FIND("(",SUBSTITUTE(INDIRECT("'"&amp;$D192&amp;"'!"&amp;E192&amp;$H192),"（","(")&amp;"(")-1),"")</f>
        <v/>
      </c>
      <c r="B192" t="str" cm="1">
        <f t="array" aca="1" ref="B192" ca="1">IFERROR(IF(INDIRECT("'"&amp;$D192&amp;"'!"&amp;F192&amp;$H192)="","",INDIRECT("'"&amp;$D192&amp;"'!"&amp;F192&amp;$H192)),"")</f>
        <v/>
      </c>
      <c r="C192" t="str" cm="1">
        <f t="array" aca="1" ref="C192" ca="1">IFERROR(IF(INDIRECT("'"&amp;$D192&amp;"'!"&amp;G192&amp;$H192)="","",INDIRECT("'"&amp;$D192&amp;"'!"&amp;G192&amp;$H192)),"")</f>
        <v/>
      </c>
      <c r="D192" t="s">
        <v>670</v>
      </c>
      <c r="E192" t="s">
        <v>665</v>
      </c>
      <c r="F192" t="s">
        <v>666</v>
      </c>
      <c r="G192" t="s">
        <v>667</v>
      </c>
      <c r="H192">
        <v>229</v>
      </c>
    </row>
    <row r="193" spans="1:8">
      <c r="A193" t="str" cm="1">
        <f t="array" aca="1" ref="A193" ca="1">IFERROR(LEFT(INDIRECT("'"&amp;$D193&amp;"'!"&amp;E193&amp;$H193),FIND("(",SUBSTITUTE(INDIRECT("'"&amp;$D193&amp;"'!"&amp;E193&amp;$H193),"（","(")&amp;"(")-1),"")</f>
        <v/>
      </c>
      <c r="B193" t="str" cm="1">
        <f t="array" aca="1" ref="B193" ca="1">IFERROR(IF(INDIRECT("'"&amp;$D193&amp;"'!"&amp;F193&amp;$H193)="","",INDIRECT("'"&amp;$D193&amp;"'!"&amp;F193&amp;$H193)),"")</f>
        <v/>
      </c>
      <c r="C193" t="str" cm="1">
        <f t="array" aca="1" ref="C193" ca="1">IFERROR(IF(INDIRECT("'"&amp;$D193&amp;"'!"&amp;G193&amp;$H193)="","",INDIRECT("'"&amp;$D193&amp;"'!"&amp;G193&amp;$H193)),"")</f>
        <v/>
      </c>
      <c r="D193" t="s">
        <v>670</v>
      </c>
      <c r="E193" t="s">
        <v>665</v>
      </c>
      <c r="F193" t="s">
        <v>666</v>
      </c>
      <c r="G193" t="s">
        <v>667</v>
      </c>
      <c r="H193">
        <v>230</v>
      </c>
    </row>
    <row r="194" spans="1:8">
      <c r="A194" t="str" cm="1">
        <f t="array" aca="1" ref="A194" ca="1">IFERROR(LEFT(INDIRECT("'"&amp;$D194&amp;"'!"&amp;E194&amp;$H194),FIND("(",SUBSTITUTE(INDIRECT("'"&amp;$D194&amp;"'!"&amp;E194&amp;$H194),"（","(")&amp;"(")-1),"")</f>
        <v/>
      </c>
      <c r="B194" t="str" cm="1">
        <f t="array" aca="1" ref="B194" ca="1">IFERROR(IF(INDIRECT("'"&amp;$D194&amp;"'!"&amp;F194&amp;$H194)="","",INDIRECT("'"&amp;$D194&amp;"'!"&amp;F194&amp;$H194)),"")</f>
        <v/>
      </c>
      <c r="C194" t="str" cm="1">
        <f t="array" aca="1" ref="C194" ca="1">IFERROR(IF(INDIRECT("'"&amp;$D194&amp;"'!"&amp;G194&amp;$H194)="","",INDIRECT("'"&amp;$D194&amp;"'!"&amp;G194&amp;$H194)),"")</f>
        <v/>
      </c>
      <c r="D194" t="s">
        <v>670</v>
      </c>
      <c r="E194" t="s">
        <v>665</v>
      </c>
      <c r="F194" t="s">
        <v>666</v>
      </c>
      <c r="G194" t="s">
        <v>667</v>
      </c>
      <c r="H194">
        <v>231</v>
      </c>
    </row>
    <row r="195" spans="1:8">
      <c r="A195" t="str" cm="1">
        <f t="array" aca="1" ref="A195" ca="1">IFERROR(LEFT(INDIRECT("'"&amp;$D195&amp;"'!"&amp;E195&amp;$H195),FIND("(",SUBSTITUTE(INDIRECT("'"&amp;$D195&amp;"'!"&amp;E195&amp;$H195),"（","(")&amp;"(")-1),"")</f>
        <v/>
      </c>
      <c r="B195" t="str" cm="1">
        <f t="array" aca="1" ref="B195" ca="1">IFERROR(IF(INDIRECT("'"&amp;$D195&amp;"'!"&amp;F195&amp;$H195)="","",INDIRECT("'"&amp;$D195&amp;"'!"&amp;F195&amp;$H195)),"")</f>
        <v/>
      </c>
      <c r="C195" t="str" cm="1">
        <f t="array" aca="1" ref="C195" ca="1">IFERROR(IF(INDIRECT("'"&amp;$D195&amp;"'!"&amp;G195&amp;$H195)="","",INDIRECT("'"&amp;$D195&amp;"'!"&amp;G195&amp;$H195)),"")</f>
        <v/>
      </c>
      <c r="D195" t="s">
        <v>670</v>
      </c>
      <c r="E195" t="s">
        <v>665</v>
      </c>
      <c r="F195" t="s">
        <v>666</v>
      </c>
      <c r="G195" t="s">
        <v>667</v>
      </c>
      <c r="H195">
        <v>232</v>
      </c>
    </row>
    <row r="196" spans="1:8">
      <c r="A196" t="str" cm="1">
        <f t="array" aca="1" ref="A196" ca="1">IFERROR(LEFT(INDIRECT("'"&amp;$D196&amp;"'!"&amp;E196&amp;$H196),FIND("(",SUBSTITUTE(INDIRECT("'"&amp;$D196&amp;"'!"&amp;E196&amp;$H196),"（","(")&amp;"(")-1),"")</f>
        <v/>
      </c>
      <c r="B196" t="str" cm="1">
        <f t="array" aca="1" ref="B196" ca="1">IFERROR(IF(INDIRECT("'"&amp;$D196&amp;"'!"&amp;F196&amp;$H196)="","",INDIRECT("'"&amp;$D196&amp;"'!"&amp;F196&amp;$H196)),"")</f>
        <v/>
      </c>
      <c r="C196" t="str" cm="1">
        <f t="array" aca="1" ref="C196" ca="1">IFERROR(IF(INDIRECT("'"&amp;$D196&amp;"'!"&amp;G196&amp;$H196)="","",INDIRECT("'"&amp;$D196&amp;"'!"&amp;G196&amp;$H196)),"")</f>
        <v/>
      </c>
      <c r="D196" t="s">
        <v>670</v>
      </c>
      <c r="E196" t="s">
        <v>665</v>
      </c>
      <c r="F196" t="s">
        <v>666</v>
      </c>
      <c r="G196" t="s">
        <v>667</v>
      </c>
      <c r="H196">
        <v>233</v>
      </c>
    </row>
    <row r="197" spans="1:8">
      <c r="A197" t="str" cm="1">
        <f t="array" aca="1" ref="A197" ca="1">IFERROR(LEFT(INDIRECT("'"&amp;$D197&amp;"'!"&amp;E197&amp;$H197),FIND("(",SUBSTITUTE(INDIRECT("'"&amp;$D197&amp;"'!"&amp;E197&amp;$H197),"（","(")&amp;"(")-1),"")</f>
        <v/>
      </c>
      <c r="B197" t="str" cm="1">
        <f t="array" aca="1" ref="B197" ca="1">IFERROR(IF(INDIRECT("'"&amp;$D197&amp;"'!"&amp;F197&amp;$H197)="","",INDIRECT("'"&amp;$D197&amp;"'!"&amp;F197&amp;$H197)),"")</f>
        <v/>
      </c>
      <c r="C197" t="str" cm="1">
        <f t="array" aca="1" ref="C197" ca="1">IFERROR(IF(INDIRECT("'"&amp;$D197&amp;"'!"&amp;G197&amp;$H197)="","",INDIRECT("'"&amp;$D197&amp;"'!"&amp;G197&amp;$H197)),"")</f>
        <v/>
      </c>
      <c r="D197" t="s">
        <v>670</v>
      </c>
      <c r="E197" t="s">
        <v>665</v>
      </c>
      <c r="F197" t="s">
        <v>666</v>
      </c>
      <c r="G197" t="s">
        <v>667</v>
      </c>
      <c r="H197">
        <v>234</v>
      </c>
    </row>
    <row r="198" spans="1:8">
      <c r="A198" t="str" cm="1">
        <f t="array" aca="1" ref="A198" ca="1">IFERROR(LEFT(INDIRECT("'"&amp;$D198&amp;"'!"&amp;E198&amp;$H198),FIND("(",SUBSTITUTE(INDIRECT("'"&amp;$D198&amp;"'!"&amp;E198&amp;$H198),"（","(")&amp;"(")-1),"")</f>
        <v/>
      </c>
      <c r="B198" t="str" cm="1">
        <f t="array" aca="1" ref="B198" ca="1">IFERROR(IF(INDIRECT("'"&amp;$D198&amp;"'!"&amp;F198&amp;$H198)="","",INDIRECT("'"&amp;$D198&amp;"'!"&amp;F198&amp;$H198)),"")</f>
        <v/>
      </c>
      <c r="C198" t="str" cm="1">
        <f t="array" aca="1" ref="C198" ca="1">IFERROR(IF(INDIRECT("'"&amp;$D198&amp;"'!"&amp;G198&amp;$H198)="","",INDIRECT("'"&amp;$D198&amp;"'!"&amp;G198&amp;$H198)),"")</f>
        <v/>
      </c>
      <c r="D198" t="s">
        <v>670</v>
      </c>
      <c r="E198" t="s">
        <v>665</v>
      </c>
      <c r="F198" t="s">
        <v>666</v>
      </c>
      <c r="G198" t="s">
        <v>667</v>
      </c>
      <c r="H198">
        <v>235</v>
      </c>
    </row>
    <row r="199" spans="1:8">
      <c r="A199" t="str" cm="1">
        <f t="array" aca="1" ref="A199" ca="1">IFERROR(LEFT(INDIRECT("'"&amp;$D199&amp;"'!"&amp;E199&amp;$H199),FIND("(",SUBSTITUTE(INDIRECT("'"&amp;$D199&amp;"'!"&amp;E199&amp;$H199),"（","(")&amp;"(")-1),"")</f>
        <v/>
      </c>
      <c r="B199" t="str" cm="1">
        <f t="array" aca="1" ref="B199" ca="1">IFERROR(IF(INDIRECT("'"&amp;$D199&amp;"'!"&amp;F199&amp;$H199)="","",INDIRECT("'"&amp;$D199&amp;"'!"&amp;F199&amp;$H199)),"")</f>
        <v/>
      </c>
      <c r="C199" t="str" cm="1">
        <f t="array" aca="1" ref="C199" ca="1">IFERROR(IF(INDIRECT("'"&amp;$D199&amp;"'!"&amp;G199&amp;$H199)="","",INDIRECT("'"&amp;$D199&amp;"'!"&amp;G199&amp;$H199)),"")</f>
        <v/>
      </c>
      <c r="D199" t="s">
        <v>670</v>
      </c>
      <c r="E199" t="s">
        <v>665</v>
      </c>
      <c r="F199" t="s">
        <v>666</v>
      </c>
      <c r="G199" t="s">
        <v>667</v>
      </c>
      <c r="H199">
        <v>236</v>
      </c>
    </row>
    <row r="200" spans="1:8">
      <c r="A200" t="str" cm="1">
        <f t="array" aca="1" ref="A200" ca="1">IFERROR(LEFT(INDIRECT("'"&amp;$D200&amp;"'!"&amp;E200&amp;$H200),FIND("(",SUBSTITUTE(INDIRECT("'"&amp;$D200&amp;"'!"&amp;E200&amp;$H200),"（","(")&amp;"(")-1),"")</f>
        <v/>
      </c>
      <c r="B200" t="str" cm="1">
        <f t="array" aca="1" ref="B200" ca="1">IFERROR(IF(INDIRECT("'"&amp;$D200&amp;"'!"&amp;F200&amp;$H200)="","",INDIRECT("'"&amp;$D200&amp;"'!"&amp;F200&amp;$H200)),"")</f>
        <v/>
      </c>
      <c r="C200" t="str" cm="1">
        <f t="array" aca="1" ref="C200" ca="1">IFERROR(IF(INDIRECT("'"&amp;$D200&amp;"'!"&amp;G200&amp;$H200)="","",INDIRECT("'"&amp;$D200&amp;"'!"&amp;G200&amp;$H200)),"")</f>
        <v/>
      </c>
      <c r="D200" t="s">
        <v>670</v>
      </c>
      <c r="E200" t="s">
        <v>665</v>
      </c>
      <c r="F200" t="s">
        <v>666</v>
      </c>
      <c r="G200" t="s">
        <v>667</v>
      </c>
      <c r="H200">
        <v>237</v>
      </c>
    </row>
    <row r="201" spans="1:8">
      <c r="A201" t="str" cm="1">
        <f t="array" aca="1" ref="A201" ca="1">IFERROR(LEFT(INDIRECT("'"&amp;$D201&amp;"'!"&amp;E201&amp;$H201),FIND("(",SUBSTITUTE(INDIRECT("'"&amp;$D201&amp;"'!"&amp;E201&amp;$H201),"（","(")&amp;"(")-1),"")</f>
        <v/>
      </c>
      <c r="B201" t="str" cm="1">
        <f t="array" aca="1" ref="B201" ca="1">IFERROR(IF(INDIRECT("'"&amp;$D201&amp;"'!"&amp;F201&amp;$H201)="","",INDIRECT("'"&amp;$D201&amp;"'!"&amp;F201&amp;$H201)),"")</f>
        <v/>
      </c>
      <c r="C201" t="str" cm="1">
        <f t="array" aca="1" ref="C201" ca="1">IFERROR(IF(INDIRECT("'"&amp;$D201&amp;"'!"&amp;G201&amp;$H201)="","",INDIRECT("'"&amp;$D201&amp;"'!"&amp;G201&amp;$H201)),"")</f>
        <v/>
      </c>
      <c r="D201" t="s">
        <v>670</v>
      </c>
      <c r="E201" t="s">
        <v>665</v>
      </c>
      <c r="F201" t="s">
        <v>666</v>
      </c>
      <c r="G201" t="s">
        <v>667</v>
      </c>
      <c r="H201">
        <v>238</v>
      </c>
    </row>
    <row r="202" spans="1:8">
      <c r="A202" t="str" cm="1">
        <f t="array" aca="1" ref="A202" ca="1">IFERROR(LEFT(INDIRECT("'"&amp;$D202&amp;"'!"&amp;E202&amp;$H202),FIND("(",SUBSTITUTE(INDIRECT("'"&amp;$D202&amp;"'!"&amp;E202&amp;$H202),"（","(")&amp;"(")-1),"")</f>
        <v/>
      </c>
      <c r="B202" t="str" cm="1">
        <f t="array" aca="1" ref="B202" ca="1">IFERROR(IF(INDIRECT("'"&amp;$D202&amp;"'!"&amp;F202&amp;$H202)="","",INDIRECT("'"&amp;$D202&amp;"'!"&amp;F202&amp;$H202)),"")</f>
        <v/>
      </c>
      <c r="C202" t="str" cm="1">
        <f t="array" aca="1" ref="C202" ca="1">IFERROR(IF(INDIRECT("'"&amp;$D202&amp;"'!"&amp;G202&amp;$H202)="","",INDIRECT("'"&amp;$D202&amp;"'!"&amp;G202&amp;$H202)),"")</f>
        <v/>
      </c>
      <c r="D202" t="s">
        <v>671</v>
      </c>
      <c r="E202" t="s">
        <v>665</v>
      </c>
      <c r="F202" t="s">
        <v>666</v>
      </c>
      <c r="G202" t="s">
        <v>667</v>
      </c>
      <c r="H202">
        <v>139</v>
      </c>
    </row>
    <row r="203" spans="1:8">
      <c r="A203" t="str" cm="1">
        <f t="array" aca="1" ref="A203" ca="1">IFERROR(LEFT(INDIRECT("'"&amp;$D203&amp;"'!"&amp;E203&amp;$H203),FIND("(",SUBSTITUTE(INDIRECT("'"&amp;$D203&amp;"'!"&amp;E203&amp;$H203),"（","(")&amp;"(")-1),"")</f>
        <v/>
      </c>
      <c r="B203" t="str" cm="1">
        <f t="array" aca="1" ref="B203" ca="1">IFERROR(IF(INDIRECT("'"&amp;$D203&amp;"'!"&amp;F203&amp;$H203)="","",INDIRECT("'"&amp;$D203&amp;"'!"&amp;F203&amp;$H203)),"")</f>
        <v/>
      </c>
      <c r="C203" t="str" cm="1">
        <f t="array" aca="1" ref="C203" ca="1">IFERROR(IF(INDIRECT("'"&amp;$D203&amp;"'!"&amp;G203&amp;$H203)="","",INDIRECT("'"&amp;$D203&amp;"'!"&amp;G203&amp;$H203)),"")</f>
        <v/>
      </c>
      <c r="D203" t="s">
        <v>672</v>
      </c>
      <c r="E203" t="s">
        <v>665</v>
      </c>
      <c r="F203" t="s">
        <v>666</v>
      </c>
      <c r="G203" t="s">
        <v>667</v>
      </c>
      <c r="H203">
        <v>140</v>
      </c>
    </row>
    <row r="204" spans="1:8">
      <c r="A204" t="str" cm="1">
        <f t="array" aca="1" ref="A204" ca="1">IFERROR(LEFT(INDIRECT("'"&amp;$D204&amp;"'!"&amp;E204&amp;$H204),FIND("(",SUBSTITUTE(INDIRECT("'"&amp;$D204&amp;"'!"&amp;E204&amp;$H204),"（","(")&amp;"(")-1),"")</f>
        <v/>
      </c>
      <c r="B204" t="str" cm="1">
        <f t="array" aca="1" ref="B204" ca="1">IFERROR(IF(INDIRECT("'"&amp;$D204&amp;"'!"&amp;F204&amp;$H204)="","",INDIRECT("'"&amp;$D204&amp;"'!"&amp;F204&amp;$H204)),"")</f>
        <v/>
      </c>
      <c r="C204" t="str" cm="1">
        <f t="array" aca="1" ref="C204" ca="1">IFERROR(IF(INDIRECT("'"&amp;$D204&amp;"'!"&amp;G204&amp;$H204)="","",INDIRECT("'"&amp;$D204&amp;"'!"&amp;G204&amp;$H204)),"")</f>
        <v/>
      </c>
      <c r="D204" t="s">
        <v>672</v>
      </c>
      <c r="E204" t="s">
        <v>665</v>
      </c>
      <c r="F204" t="s">
        <v>666</v>
      </c>
      <c r="G204" t="s">
        <v>667</v>
      </c>
      <c r="H204">
        <v>141</v>
      </c>
    </row>
    <row r="205" spans="1:8">
      <c r="A205" t="str" cm="1">
        <f t="array" aca="1" ref="A205" ca="1">IFERROR(LEFT(INDIRECT("'"&amp;$D205&amp;"'!"&amp;E205&amp;$H205),FIND("(",SUBSTITUTE(INDIRECT("'"&amp;$D205&amp;"'!"&amp;E205&amp;$H205),"（","(")&amp;"(")-1),"")</f>
        <v/>
      </c>
      <c r="B205" t="str" cm="1">
        <f t="array" aca="1" ref="B205" ca="1">IFERROR(IF(INDIRECT("'"&amp;$D205&amp;"'!"&amp;F205&amp;$H205)="","",INDIRECT("'"&amp;$D205&amp;"'!"&amp;F205&amp;$H205)),"")</f>
        <v/>
      </c>
      <c r="C205" t="str" cm="1">
        <f t="array" aca="1" ref="C205" ca="1">IFERROR(IF(INDIRECT("'"&amp;$D205&amp;"'!"&amp;G205&amp;$H205)="","",INDIRECT("'"&amp;$D205&amp;"'!"&amp;G205&amp;$H205)),"")</f>
        <v/>
      </c>
      <c r="D205" t="s">
        <v>672</v>
      </c>
      <c r="E205" t="s">
        <v>665</v>
      </c>
      <c r="F205" t="s">
        <v>666</v>
      </c>
      <c r="G205" t="s">
        <v>667</v>
      </c>
      <c r="H205">
        <v>142</v>
      </c>
    </row>
    <row r="206" spans="1:8">
      <c r="A206" t="str" cm="1">
        <f t="array" aca="1" ref="A206" ca="1">IFERROR(LEFT(INDIRECT("'"&amp;$D206&amp;"'!"&amp;E206&amp;$H206),FIND("(",SUBSTITUTE(INDIRECT("'"&amp;$D206&amp;"'!"&amp;E206&amp;$H206),"（","(")&amp;"(")-1),"")</f>
        <v/>
      </c>
      <c r="B206" t="str" cm="1">
        <f t="array" aca="1" ref="B206" ca="1">IFERROR(IF(INDIRECT("'"&amp;$D206&amp;"'!"&amp;F206&amp;$H206)="","",INDIRECT("'"&amp;$D206&amp;"'!"&amp;F206&amp;$H206)),"")</f>
        <v/>
      </c>
      <c r="C206" t="str" cm="1">
        <f t="array" aca="1" ref="C206" ca="1">IFERROR(IF(INDIRECT("'"&amp;$D206&amp;"'!"&amp;G206&amp;$H206)="","",INDIRECT("'"&amp;$D206&amp;"'!"&amp;G206&amp;$H206)),"")</f>
        <v/>
      </c>
      <c r="D206" t="s">
        <v>672</v>
      </c>
      <c r="E206" t="s">
        <v>665</v>
      </c>
      <c r="F206" t="s">
        <v>666</v>
      </c>
      <c r="G206" t="s">
        <v>667</v>
      </c>
      <c r="H206">
        <v>143</v>
      </c>
    </row>
    <row r="207" spans="1:8">
      <c r="A207" t="str" cm="1">
        <f t="array" aca="1" ref="A207" ca="1">IFERROR(LEFT(INDIRECT("'"&amp;$D207&amp;"'!"&amp;E207&amp;$H207),FIND("(",SUBSTITUTE(INDIRECT("'"&amp;$D207&amp;"'!"&amp;E207&amp;$H207),"（","(")&amp;"(")-1),"")</f>
        <v/>
      </c>
      <c r="B207" t="str" cm="1">
        <f t="array" aca="1" ref="B207" ca="1">IFERROR(IF(INDIRECT("'"&amp;$D207&amp;"'!"&amp;F207&amp;$H207)="","",INDIRECT("'"&amp;$D207&amp;"'!"&amp;F207&amp;$H207)),"")</f>
        <v/>
      </c>
      <c r="C207" t="str" cm="1">
        <f t="array" aca="1" ref="C207" ca="1">IFERROR(IF(INDIRECT("'"&amp;$D207&amp;"'!"&amp;G207&amp;$H207)="","",INDIRECT("'"&amp;$D207&amp;"'!"&amp;G207&amp;$H207)),"")</f>
        <v/>
      </c>
      <c r="D207" t="s">
        <v>672</v>
      </c>
      <c r="E207" t="s">
        <v>665</v>
      </c>
      <c r="F207" t="s">
        <v>666</v>
      </c>
      <c r="G207" t="s">
        <v>667</v>
      </c>
      <c r="H207">
        <v>144</v>
      </c>
    </row>
    <row r="208" spans="1:8">
      <c r="A208" t="str" cm="1">
        <f t="array" aca="1" ref="A208" ca="1">IFERROR(LEFT(INDIRECT("'"&amp;$D208&amp;"'!"&amp;E208&amp;$H208),FIND("(",SUBSTITUTE(INDIRECT("'"&amp;$D208&amp;"'!"&amp;E208&amp;$H208),"（","(")&amp;"(")-1),"")</f>
        <v/>
      </c>
      <c r="B208" t="str" cm="1">
        <f t="array" aca="1" ref="B208" ca="1">IFERROR(IF(INDIRECT("'"&amp;$D208&amp;"'!"&amp;F208&amp;$H208)="","",INDIRECT("'"&amp;$D208&amp;"'!"&amp;F208&amp;$H208)),"")</f>
        <v/>
      </c>
      <c r="C208" t="str" cm="1">
        <f t="array" aca="1" ref="C208" ca="1">IFERROR(IF(INDIRECT("'"&amp;$D208&amp;"'!"&amp;G208&amp;$H208)="","",INDIRECT("'"&amp;$D208&amp;"'!"&amp;G208&amp;$H208)),"")</f>
        <v/>
      </c>
      <c r="D208" t="s">
        <v>672</v>
      </c>
      <c r="E208" t="s">
        <v>665</v>
      </c>
      <c r="F208" t="s">
        <v>666</v>
      </c>
      <c r="G208" t="s">
        <v>667</v>
      </c>
      <c r="H208">
        <v>145</v>
      </c>
    </row>
    <row r="209" spans="1:8">
      <c r="A209" t="str" cm="1">
        <f t="array" aca="1" ref="A209" ca="1">IFERROR(LEFT(INDIRECT("'"&amp;$D209&amp;"'!"&amp;E209&amp;$H209),FIND("(",SUBSTITUTE(INDIRECT("'"&amp;$D209&amp;"'!"&amp;E209&amp;$H209),"（","(")&amp;"(")-1),"")</f>
        <v/>
      </c>
      <c r="B209" t="str" cm="1">
        <f t="array" aca="1" ref="B209" ca="1">IFERROR(IF(INDIRECT("'"&amp;$D209&amp;"'!"&amp;F209&amp;$H209)="","",INDIRECT("'"&amp;$D209&amp;"'!"&amp;F209&amp;$H209)),"")</f>
        <v/>
      </c>
      <c r="C209" t="str" cm="1">
        <f t="array" aca="1" ref="C209" ca="1">IFERROR(IF(INDIRECT("'"&amp;$D209&amp;"'!"&amp;G209&amp;$H209)="","",INDIRECT("'"&amp;$D209&amp;"'!"&amp;G209&amp;$H209)),"")</f>
        <v/>
      </c>
      <c r="D209" t="s">
        <v>672</v>
      </c>
      <c r="E209" t="s">
        <v>665</v>
      </c>
      <c r="F209" t="s">
        <v>666</v>
      </c>
      <c r="G209" t="s">
        <v>667</v>
      </c>
      <c r="H209">
        <v>146</v>
      </c>
    </row>
    <row r="210" spans="1:8">
      <c r="A210" t="str" cm="1">
        <f t="array" aca="1" ref="A210" ca="1">IFERROR(LEFT(INDIRECT("'"&amp;$D210&amp;"'!"&amp;E210&amp;$H210),FIND("(",SUBSTITUTE(INDIRECT("'"&amp;$D210&amp;"'!"&amp;E210&amp;$H210),"（","(")&amp;"(")-1),"")</f>
        <v/>
      </c>
      <c r="B210" t="str" cm="1">
        <f t="array" aca="1" ref="B210" ca="1">IFERROR(IF(INDIRECT("'"&amp;$D210&amp;"'!"&amp;F210&amp;$H210)="","",INDIRECT("'"&amp;$D210&amp;"'!"&amp;F210&amp;$H210)),"")</f>
        <v/>
      </c>
      <c r="C210" t="str" cm="1">
        <f t="array" aca="1" ref="C210" ca="1">IFERROR(IF(INDIRECT("'"&amp;$D210&amp;"'!"&amp;G210&amp;$H210)="","",INDIRECT("'"&amp;$D210&amp;"'!"&amp;G210&amp;$H210)),"")</f>
        <v/>
      </c>
      <c r="D210" t="s">
        <v>672</v>
      </c>
      <c r="E210" t="s">
        <v>665</v>
      </c>
      <c r="F210" t="s">
        <v>666</v>
      </c>
      <c r="G210" t="s">
        <v>667</v>
      </c>
      <c r="H210">
        <v>147</v>
      </c>
    </row>
    <row r="211" spans="1:8">
      <c r="A211" t="str" cm="1">
        <f t="array" aca="1" ref="A211" ca="1">IFERROR(LEFT(INDIRECT("'"&amp;$D211&amp;"'!"&amp;E211&amp;$H211),FIND("(",SUBSTITUTE(INDIRECT("'"&amp;$D211&amp;"'!"&amp;E211&amp;$H211),"（","(")&amp;"(")-1),"")</f>
        <v/>
      </c>
      <c r="B211" t="str" cm="1">
        <f t="array" aca="1" ref="B211" ca="1">IFERROR(IF(INDIRECT("'"&amp;$D211&amp;"'!"&amp;F211&amp;$H211)="","",INDIRECT("'"&amp;$D211&amp;"'!"&amp;F211&amp;$H211)),"")</f>
        <v/>
      </c>
      <c r="C211" t="str" cm="1">
        <f t="array" aca="1" ref="C211" ca="1">IFERROR(IF(INDIRECT("'"&amp;$D211&amp;"'!"&amp;G211&amp;$H211)="","",INDIRECT("'"&amp;$D211&amp;"'!"&amp;G211&amp;$H211)),"")</f>
        <v/>
      </c>
      <c r="D211" t="s">
        <v>672</v>
      </c>
      <c r="E211" t="s">
        <v>665</v>
      </c>
      <c r="F211" t="s">
        <v>666</v>
      </c>
      <c r="G211" t="s">
        <v>667</v>
      </c>
      <c r="H211">
        <v>148</v>
      </c>
    </row>
    <row r="212" spans="1:8">
      <c r="A212" t="str" cm="1">
        <f t="array" aca="1" ref="A212" ca="1">IFERROR(LEFT(INDIRECT("'"&amp;$D212&amp;"'!"&amp;E212&amp;$H212),FIND("(",SUBSTITUTE(INDIRECT("'"&amp;$D212&amp;"'!"&amp;E212&amp;$H212),"（","(")&amp;"(")-1),"")</f>
        <v/>
      </c>
      <c r="B212" t="str" cm="1">
        <f t="array" aca="1" ref="B212" ca="1">IFERROR(IF(INDIRECT("'"&amp;$D212&amp;"'!"&amp;F212&amp;$H212)="","",INDIRECT("'"&amp;$D212&amp;"'!"&amp;F212&amp;$H212)),"")</f>
        <v/>
      </c>
      <c r="C212" t="str" cm="1">
        <f t="array" aca="1" ref="C212" ca="1">IFERROR(IF(INDIRECT("'"&amp;$D212&amp;"'!"&amp;G212&amp;$H212)="","",INDIRECT("'"&amp;$D212&amp;"'!"&amp;G212&amp;$H212)),"")</f>
        <v/>
      </c>
      <c r="D212" t="s">
        <v>672</v>
      </c>
      <c r="E212" t="s">
        <v>665</v>
      </c>
      <c r="F212" t="s">
        <v>666</v>
      </c>
      <c r="G212" t="s">
        <v>667</v>
      </c>
      <c r="H212">
        <v>149</v>
      </c>
    </row>
    <row r="213" spans="1:8">
      <c r="A213" t="str" cm="1">
        <f t="array" aca="1" ref="A213" ca="1">IFERROR(LEFT(INDIRECT("'"&amp;$D213&amp;"'!"&amp;E213&amp;$H213),FIND("(",SUBSTITUTE(INDIRECT("'"&amp;$D213&amp;"'!"&amp;E213&amp;$H213),"（","(")&amp;"(")-1),"")</f>
        <v/>
      </c>
      <c r="B213" t="str" cm="1">
        <f t="array" aca="1" ref="B213" ca="1">IFERROR(IF(INDIRECT("'"&amp;$D213&amp;"'!"&amp;F213&amp;$H213)="","",INDIRECT("'"&amp;$D213&amp;"'!"&amp;F213&amp;$H213)),"")</f>
        <v/>
      </c>
      <c r="C213" t="str" cm="1">
        <f t="array" aca="1" ref="C213" ca="1">IFERROR(IF(INDIRECT("'"&amp;$D213&amp;"'!"&amp;G213&amp;$H213)="","",INDIRECT("'"&amp;$D213&amp;"'!"&amp;G213&amp;$H213)),"")</f>
        <v/>
      </c>
      <c r="D213" t="s">
        <v>672</v>
      </c>
      <c r="E213" t="s">
        <v>665</v>
      </c>
      <c r="F213" t="s">
        <v>666</v>
      </c>
      <c r="G213" t="s">
        <v>667</v>
      </c>
      <c r="H213">
        <v>150</v>
      </c>
    </row>
    <row r="214" spans="1:8">
      <c r="A214" t="str" cm="1">
        <f t="array" aca="1" ref="A214" ca="1">IFERROR(LEFT(INDIRECT("'"&amp;$D214&amp;"'!"&amp;E214&amp;$H214),FIND("(",SUBSTITUTE(INDIRECT("'"&amp;$D214&amp;"'!"&amp;E214&amp;$H214),"（","(")&amp;"(")-1),"")</f>
        <v/>
      </c>
      <c r="B214" t="str" cm="1">
        <f t="array" aca="1" ref="B214" ca="1">IFERROR(IF(INDIRECT("'"&amp;$D214&amp;"'!"&amp;F214&amp;$H214)="","",INDIRECT("'"&amp;$D214&amp;"'!"&amp;F214&amp;$H214)),"")</f>
        <v/>
      </c>
      <c r="C214" t="str" cm="1">
        <f t="array" aca="1" ref="C214" ca="1">IFERROR(IF(INDIRECT("'"&amp;$D214&amp;"'!"&amp;G214&amp;$H214)="","",INDIRECT("'"&amp;$D214&amp;"'!"&amp;G214&amp;$H214)),"")</f>
        <v/>
      </c>
      <c r="D214" t="s">
        <v>672</v>
      </c>
      <c r="E214" t="s">
        <v>665</v>
      </c>
      <c r="F214" t="s">
        <v>666</v>
      </c>
      <c r="G214" t="s">
        <v>667</v>
      </c>
      <c r="H214">
        <v>151</v>
      </c>
    </row>
    <row r="215" spans="1:8">
      <c r="A215" t="str" cm="1">
        <f t="array" aca="1" ref="A215" ca="1">IFERROR(LEFT(INDIRECT("'"&amp;$D215&amp;"'!"&amp;E215&amp;$H215),FIND("(",SUBSTITUTE(INDIRECT("'"&amp;$D215&amp;"'!"&amp;E215&amp;$H215),"（","(")&amp;"(")-1),"")</f>
        <v/>
      </c>
      <c r="B215" t="str" cm="1">
        <f t="array" aca="1" ref="B215" ca="1">IFERROR(IF(INDIRECT("'"&amp;$D215&amp;"'!"&amp;F215&amp;$H215)="","",INDIRECT("'"&amp;$D215&amp;"'!"&amp;F215&amp;$H215)),"")</f>
        <v/>
      </c>
      <c r="C215" t="str" cm="1">
        <f t="array" aca="1" ref="C215" ca="1">IFERROR(IF(INDIRECT("'"&amp;$D215&amp;"'!"&amp;G215&amp;$H215)="","",INDIRECT("'"&amp;$D215&amp;"'!"&amp;G215&amp;$H215)),"")</f>
        <v/>
      </c>
      <c r="D215" t="s">
        <v>672</v>
      </c>
      <c r="E215" t="s">
        <v>665</v>
      </c>
      <c r="F215" t="s">
        <v>666</v>
      </c>
      <c r="G215" t="s">
        <v>667</v>
      </c>
      <c r="H215">
        <v>152</v>
      </c>
    </row>
    <row r="216" spans="1:8">
      <c r="A216" t="str" cm="1">
        <f t="array" aca="1" ref="A216" ca="1">IFERROR(LEFT(INDIRECT("'"&amp;$D216&amp;"'!"&amp;E216&amp;$H216),FIND("(",SUBSTITUTE(INDIRECT("'"&amp;$D216&amp;"'!"&amp;E216&amp;$H216),"（","(")&amp;"(")-1),"")</f>
        <v/>
      </c>
      <c r="B216" t="str" cm="1">
        <f t="array" aca="1" ref="B216" ca="1">IFERROR(IF(INDIRECT("'"&amp;$D216&amp;"'!"&amp;F216&amp;$H216)="","",INDIRECT("'"&amp;$D216&amp;"'!"&amp;F216&amp;$H216)),"")</f>
        <v/>
      </c>
      <c r="C216" t="str" cm="1">
        <f t="array" aca="1" ref="C216" ca="1">IFERROR(IF(INDIRECT("'"&amp;$D216&amp;"'!"&amp;G216&amp;$H216)="","",INDIRECT("'"&amp;$D216&amp;"'!"&amp;G216&amp;$H216)),"")</f>
        <v/>
      </c>
      <c r="D216" t="s">
        <v>672</v>
      </c>
      <c r="E216" t="s">
        <v>665</v>
      </c>
      <c r="F216" t="s">
        <v>666</v>
      </c>
      <c r="G216" t="s">
        <v>667</v>
      </c>
      <c r="H216">
        <v>153</v>
      </c>
    </row>
    <row r="217" spans="1:8">
      <c r="A217" t="str" cm="1">
        <f t="array" aca="1" ref="A217" ca="1">IFERROR(LEFT(INDIRECT("'"&amp;$D217&amp;"'!"&amp;E217&amp;$H217),FIND("(",SUBSTITUTE(INDIRECT("'"&amp;$D217&amp;"'!"&amp;E217&amp;$H217),"（","(")&amp;"(")-1),"")</f>
        <v/>
      </c>
      <c r="B217" t="str" cm="1">
        <f t="array" aca="1" ref="B217" ca="1">IFERROR(IF(INDIRECT("'"&amp;$D217&amp;"'!"&amp;F217&amp;$H217)="","",INDIRECT("'"&amp;$D217&amp;"'!"&amp;F217&amp;$H217)),"")</f>
        <v/>
      </c>
      <c r="C217" t="str" cm="1">
        <f t="array" aca="1" ref="C217" ca="1">IFERROR(IF(INDIRECT("'"&amp;$D217&amp;"'!"&amp;G217&amp;$H217)="","",INDIRECT("'"&amp;$D217&amp;"'!"&amp;G217&amp;$H217)),"")</f>
        <v/>
      </c>
      <c r="D217" t="s">
        <v>672</v>
      </c>
      <c r="E217" t="s">
        <v>665</v>
      </c>
      <c r="F217" t="s">
        <v>666</v>
      </c>
      <c r="G217" t="s">
        <v>667</v>
      </c>
      <c r="H217">
        <v>154</v>
      </c>
    </row>
    <row r="218" spans="1:8">
      <c r="A218" t="str" cm="1">
        <f t="array" aca="1" ref="A218" ca="1">IFERROR(LEFT(INDIRECT("'"&amp;$D218&amp;"'!"&amp;E218&amp;$H218),FIND("(",SUBSTITUTE(INDIRECT("'"&amp;$D218&amp;"'!"&amp;E218&amp;$H218),"（","(")&amp;"(")-1),"")</f>
        <v/>
      </c>
      <c r="B218" t="str" cm="1">
        <f t="array" aca="1" ref="B218" ca="1">IFERROR(IF(INDIRECT("'"&amp;$D218&amp;"'!"&amp;F218&amp;$H218)="","",INDIRECT("'"&amp;$D218&amp;"'!"&amp;F218&amp;$H218)),"")</f>
        <v/>
      </c>
      <c r="C218" t="str" cm="1">
        <f t="array" aca="1" ref="C218" ca="1">IFERROR(IF(INDIRECT("'"&amp;$D218&amp;"'!"&amp;G218&amp;$H218)="","",INDIRECT("'"&amp;$D218&amp;"'!"&amp;G218&amp;$H218)),"")</f>
        <v/>
      </c>
      <c r="D218" t="s">
        <v>672</v>
      </c>
      <c r="E218" t="s">
        <v>665</v>
      </c>
      <c r="F218" t="s">
        <v>666</v>
      </c>
      <c r="G218" t="s">
        <v>667</v>
      </c>
      <c r="H218">
        <v>155</v>
      </c>
    </row>
    <row r="219" spans="1:8">
      <c r="A219" t="str" cm="1">
        <f t="array" aca="1" ref="A219" ca="1">IFERROR(LEFT(INDIRECT("'"&amp;$D219&amp;"'!"&amp;E219&amp;$H219),FIND("(",SUBSTITUTE(INDIRECT("'"&amp;$D219&amp;"'!"&amp;E219&amp;$H219),"（","(")&amp;"(")-1),"")</f>
        <v/>
      </c>
      <c r="B219" t="str" cm="1">
        <f t="array" aca="1" ref="B219" ca="1">IFERROR(IF(INDIRECT("'"&amp;$D219&amp;"'!"&amp;F219&amp;$H219)="","",INDIRECT("'"&amp;$D219&amp;"'!"&amp;F219&amp;$H219)),"")</f>
        <v/>
      </c>
      <c r="C219" t="str" cm="1">
        <f t="array" aca="1" ref="C219" ca="1">IFERROR(IF(INDIRECT("'"&amp;$D219&amp;"'!"&amp;G219&amp;$H219)="","",INDIRECT("'"&amp;$D219&amp;"'!"&amp;G219&amp;$H219)),"")</f>
        <v/>
      </c>
      <c r="D219" t="s">
        <v>672</v>
      </c>
      <c r="E219" t="s">
        <v>665</v>
      </c>
      <c r="F219" t="s">
        <v>666</v>
      </c>
      <c r="G219" t="s">
        <v>667</v>
      </c>
      <c r="H219">
        <v>156</v>
      </c>
    </row>
    <row r="220" spans="1:8">
      <c r="A220" t="str" cm="1">
        <f t="array" aca="1" ref="A220" ca="1">IFERROR(LEFT(INDIRECT("'"&amp;$D220&amp;"'!"&amp;E220&amp;$H220),FIND("(",SUBSTITUTE(INDIRECT("'"&amp;$D220&amp;"'!"&amp;E220&amp;$H220),"（","(")&amp;"(")-1),"")</f>
        <v/>
      </c>
      <c r="B220" t="str" cm="1">
        <f t="array" aca="1" ref="B220" ca="1">IFERROR(IF(INDIRECT("'"&amp;$D220&amp;"'!"&amp;F220&amp;$H220)="","",INDIRECT("'"&amp;$D220&amp;"'!"&amp;F220&amp;$H220)),"")</f>
        <v/>
      </c>
      <c r="C220" t="str" cm="1">
        <f t="array" aca="1" ref="C220" ca="1">IFERROR(IF(INDIRECT("'"&amp;$D220&amp;"'!"&amp;G220&amp;$H220)="","",INDIRECT("'"&amp;$D220&amp;"'!"&amp;G220&amp;$H220)),"")</f>
        <v/>
      </c>
      <c r="D220" t="s">
        <v>672</v>
      </c>
      <c r="E220" t="s">
        <v>665</v>
      </c>
      <c r="F220" t="s">
        <v>666</v>
      </c>
      <c r="G220" t="s">
        <v>667</v>
      </c>
      <c r="H220">
        <v>157</v>
      </c>
    </row>
    <row r="221" spans="1:8">
      <c r="A221" t="str" cm="1">
        <f t="array" aca="1" ref="A221" ca="1">IFERROR(LEFT(INDIRECT("'"&amp;$D221&amp;"'!"&amp;E221&amp;$H221),FIND("(",SUBSTITUTE(INDIRECT("'"&amp;$D221&amp;"'!"&amp;E221&amp;$H221),"（","(")&amp;"(")-1),"")</f>
        <v/>
      </c>
      <c r="B221" t="str" cm="1">
        <f t="array" aca="1" ref="B221" ca="1">IFERROR(IF(INDIRECT("'"&amp;$D221&amp;"'!"&amp;F221&amp;$H221)="","",INDIRECT("'"&amp;$D221&amp;"'!"&amp;F221&amp;$H221)),"")</f>
        <v/>
      </c>
      <c r="C221" t="str" cm="1">
        <f t="array" aca="1" ref="C221" ca="1">IFERROR(IF(INDIRECT("'"&amp;$D221&amp;"'!"&amp;G221&amp;$H221)="","",INDIRECT("'"&amp;$D221&amp;"'!"&amp;G221&amp;$H221)),"")</f>
        <v/>
      </c>
      <c r="D221" t="s">
        <v>672</v>
      </c>
      <c r="E221" t="s">
        <v>665</v>
      </c>
      <c r="F221" t="s">
        <v>666</v>
      </c>
      <c r="G221" t="s">
        <v>667</v>
      </c>
      <c r="H221">
        <v>158</v>
      </c>
    </row>
    <row r="222" spans="1:8">
      <c r="A222" t="str" cm="1">
        <f t="array" aca="1" ref="A222" ca="1">IFERROR(LEFT(INDIRECT("'"&amp;$D222&amp;"'!"&amp;E222&amp;$H222),FIND("(",SUBSTITUTE(INDIRECT("'"&amp;$D222&amp;"'!"&amp;E222&amp;$H222),"（","(")&amp;"(")-1),"")</f>
        <v/>
      </c>
      <c r="B222" t="str" cm="1">
        <f t="array" aca="1" ref="B222" ca="1">IFERROR(IF(INDIRECT("'"&amp;$D222&amp;"'!"&amp;F222&amp;$H222)="","",INDIRECT("'"&amp;$D222&amp;"'!"&amp;F222&amp;$H222)),"")</f>
        <v/>
      </c>
      <c r="C222" t="str" cm="1">
        <f t="array" aca="1" ref="C222" ca="1">IFERROR(IF(INDIRECT("'"&amp;$D222&amp;"'!"&amp;G222&amp;$H222)="","",INDIRECT("'"&amp;$D222&amp;"'!"&amp;G222&amp;$H222)),"")</f>
        <v/>
      </c>
      <c r="D222" t="s">
        <v>672</v>
      </c>
      <c r="E222" t="s">
        <v>665</v>
      </c>
      <c r="F222" t="s">
        <v>666</v>
      </c>
      <c r="G222" t="s">
        <v>667</v>
      </c>
      <c r="H222">
        <v>159</v>
      </c>
    </row>
    <row r="223" spans="1:8">
      <c r="A223" t="str" cm="1">
        <f t="array" aca="1" ref="A223" ca="1">IFERROR(LEFT(INDIRECT("'"&amp;$D223&amp;"'!"&amp;E223&amp;$H223),FIND("(",SUBSTITUTE(INDIRECT("'"&amp;$D223&amp;"'!"&amp;E223&amp;$H223),"（","(")&amp;"(")-1),"")</f>
        <v/>
      </c>
      <c r="B223" t="str" cm="1">
        <f t="array" aca="1" ref="B223" ca="1">IFERROR(IF(INDIRECT("'"&amp;$D223&amp;"'!"&amp;F223&amp;$H223)="","",INDIRECT("'"&amp;$D223&amp;"'!"&amp;F223&amp;$H223)),"")</f>
        <v/>
      </c>
      <c r="C223" t="str" cm="1">
        <f t="array" aca="1" ref="C223" ca="1">IFERROR(IF(INDIRECT("'"&amp;$D223&amp;"'!"&amp;G223&amp;$H223)="","",INDIRECT("'"&amp;$D223&amp;"'!"&amp;G223&amp;$H223)),"")</f>
        <v/>
      </c>
      <c r="D223" t="s">
        <v>672</v>
      </c>
      <c r="E223" t="s">
        <v>665</v>
      </c>
      <c r="F223" t="s">
        <v>666</v>
      </c>
      <c r="G223" t="s">
        <v>667</v>
      </c>
      <c r="H223">
        <v>160</v>
      </c>
    </row>
    <row r="224" spans="1:8">
      <c r="A224" t="str" cm="1">
        <f t="array" aca="1" ref="A224" ca="1">IFERROR(LEFT(INDIRECT("'"&amp;$D224&amp;"'!"&amp;E224&amp;$H224),FIND("(",SUBSTITUTE(INDIRECT("'"&amp;$D224&amp;"'!"&amp;E224&amp;$H224),"（","(")&amp;"(")-1),"")</f>
        <v/>
      </c>
      <c r="B224" t="str" cm="1">
        <f t="array" aca="1" ref="B224" ca="1">IFERROR(IF(INDIRECT("'"&amp;$D224&amp;"'!"&amp;F224&amp;$H224)="","",INDIRECT("'"&amp;$D224&amp;"'!"&amp;F224&amp;$H224)),"")</f>
        <v/>
      </c>
      <c r="C224" t="str" cm="1">
        <f t="array" aca="1" ref="C224" ca="1">IFERROR(IF(INDIRECT("'"&amp;$D224&amp;"'!"&amp;G224&amp;$H224)="","",INDIRECT("'"&amp;$D224&amp;"'!"&amp;G224&amp;$H224)),"")</f>
        <v/>
      </c>
      <c r="D224" t="s">
        <v>672</v>
      </c>
      <c r="E224" t="s">
        <v>665</v>
      </c>
      <c r="F224" t="s">
        <v>666</v>
      </c>
      <c r="G224" t="s">
        <v>667</v>
      </c>
      <c r="H224">
        <v>161</v>
      </c>
    </row>
    <row r="225" spans="1:8">
      <c r="A225" t="str" cm="1">
        <f t="array" aca="1" ref="A225" ca="1">IFERROR(LEFT(INDIRECT("'"&amp;$D225&amp;"'!"&amp;E225&amp;$H225),FIND("(",SUBSTITUTE(INDIRECT("'"&amp;$D225&amp;"'!"&amp;E225&amp;$H225),"（","(")&amp;"(")-1),"")</f>
        <v/>
      </c>
      <c r="B225" t="str" cm="1">
        <f t="array" aca="1" ref="B225" ca="1">IFERROR(IF(INDIRECT("'"&amp;$D225&amp;"'!"&amp;F225&amp;$H225)="","",INDIRECT("'"&amp;$D225&amp;"'!"&amp;F225&amp;$H225)),"")</f>
        <v/>
      </c>
      <c r="C225" t="str" cm="1">
        <f t="array" aca="1" ref="C225" ca="1">IFERROR(IF(INDIRECT("'"&amp;$D225&amp;"'!"&amp;G225&amp;$H225)="","",INDIRECT("'"&amp;$D225&amp;"'!"&amp;G225&amp;$H225)),"")</f>
        <v/>
      </c>
      <c r="D225" t="s">
        <v>672</v>
      </c>
      <c r="E225" t="s">
        <v>665</v>
      </c>
      <c r="F225" t="s">
        <v>666</v>
      </c>
      <c r="G225" t="s">
        <v>667</v>
      </c>
      <c r="H225">
        <v>162</v>
      </c>
    </row>
    <row r="226" spans="1:8">
      <c r="A226" t="str" cm="1">
        <f t="array" aca="1" ref="A226" ca="1">IFERROR(LEFT(INDIRECT("'"&amp;$D226&amp;"'!"&amp;E226&amp;$H226),FIND("(",SUBSTITUTE(INDIRECT("'"&amp;$D226&amp;"'!"&amp;E226&amp;$H226),"（","(")&amp;"(")-1),"")</f>
        <v/>
      </c>
      <c r="B226" t="str" cm="1">
        <f t="array" aca="1" ref="B226" ca="1">IFERROR(IF(INDIRECT("'"&amp;$D226&amp;"'!"&amp;F226&amp;$H226)="","",INDIRECT("'"&amp;$D226&amp;"'!"&amp;F226&amp;$H226)),"")</f>
        <v/>
      </c>
      <c r="C226" t="str" cm="1">
        <f t="array" aca="1" ref="C226" ca="1">IFERROR(IF(INDIRECT("'"&amp;$D226&amp;"'!"&amp;G226&amp;$H226)="","",INDIRECT("'"&amp;$D226&amp;"'!"&amp;G226&amp;$H226)),"")</f>
        <v/>
      </c>
      <c r="D226" t="s">
        <v>672</v>
      </c>
      <c r="E226" t="s">
        <v>665</v>
      </c>
      <c r="F226" t="s">
        <v>666</v>
      </c>
      <c r="G226" t="s">
        <v>667</v>
      </c>
      <c r="H226">
        <v>163</v>
      </c>
    </row>
    <row r="227" spans="1:8">
      <c r="A227" t="str" cm="1">
        <f t="array" aca="1" ref="A227" ca="1">IFERROR(LEFT(INDIRECT("'"&amp;$D227&amp;"'!"&amp;E227&amp;$H227),FIND("(",SUBSTITUTE(INDIRECT("'"&amp;$D227&amp;"'!"&amp;E227&amp;$H227),"（","(")&amp;"(")-1),"")</f>
        <v/>
      </c>
      <c r="B227" t="str" cm="1">
        <f t="array" aca="1" ref="B227" ca="1">IFERROR(IF(INDIRECT("'"&amp;$D227&amp;"'!"&amp;F227&amp;$H227)="","",INDIRECT("'"&amp;$D227&amp;"'!"&amp;F227&amp;$H227)),"")</f>
        <v/>
      </c>
      <c r="C227" t="str" cm="1">
        <f t="array" aca="1" ref="C227" ca="1">IFERROR(IF(INDIRECT("'"&amp;$D227&amp;"'!"&amp;G227&amp;$H227)="","",INDIRECT("'"&amp;$D227&amp;"'!"&amp;G227&amp;$H227)),"")</f>
        <v/>
      </c>
      <c r="D227" t="s">
        <v>672</v>
      </c>
      <c r="E227" t="s">
        <v>665</v>
      </c>
      <c r="F227" t="s">
        <v>666</v>
      </c>
      <c r="G227" t="s">
        <v>667</v>
      </c>
      <c r="H227">
        <v>164</v>
      </c>
    </row>
    <row r="228" spans="1:8">
      <c r="A228" t="str" cm="1">
        <f t="array" aca="1" ref="A228" ca="1">IFERROR(LEFT(INDIRECT("'"&amp;$D228&amp;"'!"&amp;E228&amp;$H228),FIND("(",SUBSTITUTE(INDIRECT("'"&amp;$D228&amp;"'!"&amp;E228&amp;$H228),"（","(")&amp;"(")-1),"")</f>
        <v/>
      </c>
      <c r="B228" t="str" cm="1">
        <f t="array" aca="1" ref="B228" ca="1">IFERROR(IF(INDIRECT("'"&amp;$D228&amp;"'!"&amp;F228&amp;$H228)="","",INDIRECT("'"&amp;$D228&amp;"'!"&amp;F228&amp;$H228)),"")</f>
        <v/>
      </c>
      <c r="C228" t="str" cm="1">
        <f t="array" aca="1" ref="C228" ca="1">IFERROR(IF(INDIRECT("'"&amp;$D228&amp;"'!"&amp;G228&amp;$H228)="","",INDIRECT("'"&amp;$D228&amp;"'!"&amp;G228&amp;$H228)),"")</f>
        <v/>
      </c>
      <c r="D228" t="s">
        <v>672</v>
      </c>
      <c r="E228" t="s">
        <v>665</v>
      </c>
      <c r="F228" t="s">
        <v>666</v>
      </c>
      <c r="G228" t="s">
        <v>667</v>
      </c>
      <c r="H228">
        <v>165</v>
      </c>
    </row>
    <row r="229" spans="1:8">
      <c r="A229" t="str" cm="1">
        <f t="array" aca="1" ref="A229" ca="1">IFERROR(LEFT(INDIRECT("'"&amp;$D229&amp;"'!"&amp;E229&amp;$H229),FIND("(",SUBSTITUTE(INDIRECT("'"&amp;$D229&amp;"'!"&amp;E229&amp;$H229),"（","(")&amp;"(")-1),"")</f>
        <v/>
      </c>
      <c r="B229" t="str" cm="1">
        <f t="array" aca="1" ref="B229" ca="1">IFERROR(IF(INDIRECT("'"&amp;$D229&amp;"'!"&amp;F229&amp;$H229)="","",INDIRECT("'"&amp;$D229&amp;"'!"&amp;F229&amp;$H229)),"")</f>
        <v/>
      </c>
      <c r="C229" t="str" cm="1">
        <f t="array" aca="1" ref="C229" ca="1">IFERROR(IF(INDIRECT("'"&amp;$D229&amp;"'!"&amp;G229&amp;$H229)="","",INDIRECT("'"&amp;$D229&amp;"'!"&amp;G229&amp;$H229)),"")</f>
        <v/>
      </c>
      <c r="D229" t="s">
        <v>672</v>
      </c>
      <c r="E229" t="s">
        <v>665</v>
      </c>
      <c r="F229" t="s">
        <v>666</v>
      </c>
      <c r="G229" t="s">
        <v>667</v>
      </c>
      <c r="H229">
        <v>166</v>
      </c>
    </row>
    <row r="230" spans="1:8">
      <c r="A230" t="str" cm="1">
        <f t="array" aca="1" ref="A230" ca="1">IFERROR(LEFT(INDIRECT("'"&amp;$D230&amp;"'!"&amp;E230&amp;$H230),FIND("(",SUBSTITUTE(INDIRECT("'"&amp;$D230&amp;"'!"&amp;E230&amp;$H230),"（","(")&amp;"(")-1),"")</f>
        <v/>
      </c>
      <c r="B230" t="str" cm="1">
        <f t="array" aca="1" ref="B230" ca="1">IFERROR(IF(INDIRECT("'"&amp;$D230&amp;"'!"&amp;F230&amp;$H230)="","",INDIRECT("'"&amp;$D230&amp;"'!"&amp;F230&amp;$H230)),"")</f>
        <v/>
      </c>
      <c r="C230" t="str" cm="1">
        <f t="array" aca="1" ref="C230" ca="1">IFERROR(IF(INDIRECT("'"&amp;$D230&amp;"'!"&amp;G230&amp;$H230)="","",INDIRECT("'"&amp;$D230&amp;"'!"&amp;G230&amp;$H230)),"")</f>
        <v/>
      </c>
      <c r="D230" t="s">
        <v>672</v>
      </c>
      <c r="E230" t="s">
        <v>665</v>
      </c>
      <c r="F230" t="s">
        <v>666</v>
      </c>
      <c r="G230" t="s">
        <v>667</v>
      </c>
      <c r="H230">
        <v>167</v>
      </c>
    </row>
    <row r="231" spans="1:8">
      <c r="A231" t="str" cm="1">
        <f t="array" aca="1" ref="A231" ca="1">IFERROR(LEFT(INDIRECT("'"&amp;$D231&amp;"'!"&amp;E231&amp;$H231),FIND("(",SUBSTITUTE(INDIRECT("'"&amp;$D231&amp;"'!"&amp;E231&amp;$H231),"（","(")&amp;"(")-1),"")</f>
        <v/>
      </c>
      <c r="B231" t="str" cm="1">
        <f t="array" aca="1" ref="B231" ca="1">IFERROR(IF(INDIRECT("'"&amp;$D231&amp;"'!"&amp;F231&amp;$H231)="","",INDIRECT("'"&amp;$D231&amp;"'!"&amp;F231&amp;$H231)),"")</f>
        <v/>
      </c>
      <c r="C231" t="str" cm="1">
        <f t="array" aca="1" ref="C231" ca="1">IFERROR(IF(INDIRECT("'"&amp;$D231&amp;"'!"&amp;G231&amp;$H231)="","",INDIRECT("'"&amp;$D231&amp;"'!"&amp;G231&amp;$H231)),"")</f>
        <v/>
      </c>
      <c r="D231" t="s">
        <v>672</v>
      </c>
      <c r="E231" t="s">
        <v>665</v>
      </c>
      <c r="F231" t="s">
        <v>666</v>
      </c>
      <c r="G231" t="s">
        <v>667</v>
      </c>
      <c r="H231">
        <v>168</v>
      </c>
    </row>
    <row r="232" spans="1:8">
      <c r="A232" t="str" cm="1">
        <f t="array" aca="1" ref="A232" ca="1">IFERROR(LEFT(INDIRECT("'"&amp;$D232&amp;"'!"&amp;E232&amp;$H232),FIND("(",SUBSTITUTE(INDIRECT("'"&amp;$D232&amp;"'!"&amp;E232&amp;$H232),"（","(")&amp;"(")-1),"")</f>
        <v/>
      </c>
      <c r="B232" t="str" cm="1">
        <f t="array" aca="1" ref="B232" ca="1">IFERROR(IF(INDIRECT("'"&amp;$D232&amp;"'!"&amp;F232&amp;$H232)="","",INDIRECT("'"&amp;$D232&amp;"'!"&amp;F232&amp;$H232)),"")</f>
        <v/>
      </c>
      <c r="C232" t="str" cm="1">
        <f t="array" aca="1" ref="C232" ca="1">IFERROR(IF(INDIRECT("'"&amp;$D232&amp;"'!"&amp;G232&amp;$H232)="","",INDIRECT("'"&amp;$D232&amp;"'!"&amp;G232&amp;$H232)),"")</f>
        <v/>
      </c>
      <c r="D232" t="s">
        <v>672</v>
      </c>
      <c r="E232" t="s">
        <v>665</v>
      </c>
      <c r="F232" t="s">
        <v>666</v>
      </c>
      <c r="G232" t="s">
        <v>667</v>
      </c>
      <c r="H232">
        <v>169</v>
      </c>
    </row>
    <row r="233" spans="1:8">
      <c r="A233" t="str" cm="1">
        <f t="array" aca="1" ref="A233" ca="1">IFERROR(LEFT(INDIRECT("'"&amp;$D233&amp;"'!"&amp;E233&amp;$H233),FIND("(",SUBSTITUTE(INDIRECT("'"&amp;$D233&amp;"'!"&amp;E233&amp;$H233),"（","(")&amp;"(")-1),"")</f>
        <v/>
      </c>
      <c r="B233" t="str" cm="1">
        <f t="array" aca="1" ref="B233" ca="1">IFERROR(IF(INDIRECT("'"&amp;$D233&amp;"'!"&amp;F233&amp;$H233)="","",INDIRECT("'"&amp;$D233&amp;"'!"&amp;F233&amp;$H233)),"")</f>
        <v/>
      </c>
      <c r="C233" t="str" cm="1">
        <f t="array" aca="1" ref="C233" ca="1">IFERROR(IF(INDIRECT("'"&amp;$D233&amp;"'!"&amp;G233&amp;$H233)="","",INDIRECT("'"&amp;$D233&amp;"'!"&amp;G233&amp;$H233)),"")</f>
        <v/>
      </c>
      <c r="D233" t="s">
        <v>672</v>
      </c>
      <c r="E233" t="s">
        <v>665</v>
      </c>
      <c r="F233" t="s">
        <v>666</v>
      </c>
      <c r="G233" t="s">
        <v>667</v>
      </c>
      <c r="H233">
        <v>170</v>
      </c>
    </row>
    <row r="234" spans="1:8">
      <c r="A234" t="str" cm="1">
        <f t="array" aca="1" ref="A234" ca="1">IFERROR(LEFT(INDIRECT("'"&amp;$D234&amp;"'!"&amp;E234&amp;$H234),FIND("(",SUBSTITUTE(INDIRECT("'"&amp;$D234&amp;"'!"&amp;E234&amp;$H234),"（","(")&amp;"(")-1),"")</f>
        <v/>
      </c>
      <c r="B234" t="str" cm="1">
        <f t="array" aca="1" ref="B234" ca="1">IFERROR(IF(INDIRECT("'"&amp;$D234&amp;"'!"&amp;F234&amp;$H234)="","",INDIRECT("'"&amp;$D234&amp;"'!"&amp;F234&amp;$H234)),"")</f>
        <v/>
      </c>
      <c r="C234" t="str" cm="1">
        <f t="array" aca="1" ref="C234" ca="1">IFERROR(IF(INDIRECT("'"&amp;$D234&amp;"'!"&amp;G234&amp;$H234)="","",INDIRECT("'"&amp;$D234&amp;"'!"&amp;G234&amp;$H234)),"")</f>
        <v/>
      </c>
      <c r="D234" t="s">
        <v>672</v>
      </c>
      <c r="E234" t="s">
        <v>665</v>
      </c>
      <c r="F234" t="s">
        <v>666</v>
      </c>
      <c r="G234" t="s">
        <v>667</v>
      </c>
      <c r="H234">
        <v>171</v>
      </c>
    </row>
    <row r="235" spans="1:8">
      <c r="A235" t="str" cm="1">
        <f t="array" aca="1" ref="A235" ca="1">IFERROR(LEFT(INDIRECT("'"&amp;$D235&amp;"'!"&amp;E235&amp;$H235),FIND("(",SUBSTITUTE(INDIRECT("'"&amp;$D235&amp;"'!"&amp;E235&amp;$H235),"（","(")&amp;"(")-1),"")</f>
        <v/>
      </c>
      <c r="B235" t="str" cm="1">
        <f t="array" aca="1" ref="B235" ca="1">IFERROR(IF(INDIRECT("'"&amp;$D235&amp;"'!"&amp;F235&amp;$H235)="","",INDIRECT("'"&amp;$D235&amp;"'!"&amp;F235&amp;$H235)),"")</f>
        <v/>
      </c>
      <c r="C235" t="str" cm="1">
        <f t="array" aca="1" ref="C235" ca="1">IFERROR(IF(INDIRECT("'"&amp;$D235&amp;"'!"&amp;G235&amp;$H235)="","",INDIRECT("'"&amp;$D235&amp;"'!"&amp;G235&amp;$H235)),"")</f>
        <v/>
      </c>
      <c r="D235" t="s">
        <v>672</v>
      </c>
      <c r="E235" t="s">
        <v>665</v>
      </c>
      <c r="F235" t="s">
        <v>666</v>
      </c>
      <c r="G235" t="s">
        <v>667</v>
      </c>
      <c r="H235">
        <v>172</v>
      </c>
    </row>
    <row r="236" spans="1:8">
      <c r="A236" t="str" cm="1">
        <f t="array" aca="1" ref="A236" ca="1">IFERROR(LEFT(INDIRECT("'"&amp;$D236&amp;"'!"&amp;E236&amp;$H236),FIND("(",SUBSTITUTE(INDIRECT("'"&amp;$D236&amp;"'!"&amp;E236&amp;$H236),"（","(")&amp;"(")-1),"")</f>
        <v/>
      </c>
      <c r="B236" t="str" cm="1">
        <f t="array" aca="1" ref="B236" ca="1">IFERROR(IF(INDIRECT("'"&amp;$D236&amp;"'!"&amp;F236&amp;$H236)="","",INDIRECT("'"&amp;$D236&amp;"'!"&amp;F236&amp;$H236)),"")</f>
        <v/>
      </c>
      <c r="C236" t="str" cm="1">
        <f t="array" aca="1" ref="C236" ca="1">IFERROR(IF(INDIRECT("'"&amp;$D236&amp;"'!"&amp;G236&amp;$H236)="","",INDIRECT("'"&amp;$D236&amp;"'!"&amp;G236&amp;$H236)),"")</f>
        <v/>
      </c>
      <c r="D236" t="s">
        <v>672</v>
      </c>
      <c r="E236" t="s">
        <v>665</v>
      </c>
      <c r="F236" t="s">
        <v>666</v>
      </c>
      <c r="G236" t="s">
        <v>667</v>
      </c>
      <c r="H236">
        <v>173</v>
      </c>
    </row>
    <row r="237" spans="1:8">
      <c r="A237" t="str" cm="1">
        <f t="array" aca="1" ref="A237" ca="1">IFERROR(LEFT(INDIRECT("'"&amp;$D237&amp;"'!"&amp;E237&amp;$H237),FIND("(",SUBSTITUTE(INDIRECT("'"&amp;$D237&amp;"'!"&amp;E237&amp;$H237),"（","(")&amp;"(")-1),"")</f>
        <v/>
      </c>
      <c r="B237" t="str" cm="1">
        <f t="array" aca="1" ref="B237" ca="1">IFERROR(IF(INDIRECT("'"&amp;$D237&amp;"'!"&amp;F237&amp;$H237)="","",INDIRECT("'"&amp;$D237&amp;"'!"&amp;F237&amp;$H237)),"")</f>
        <v/>
      </c>
      <c r="C237" t="str" cm="1">
        <f t="array" aca="1" ref="C237" ca="1">IFERROR(IF(INDIRECT("'"&amp;$D237&amp;"'!"&amp;G237&amp;$H237)="","",INDIRECT("'"&amp;$D237&amp;"'!"&amp;G237&amp;$H237)),"")</f>
        <v/>
      </c>
      <c r="D237" t="s">
        <v>672</v>
      </c>
      <c r="E237" t="s">
        <v>665</v>
      </c>
      <c r="F237" t="s">
        <v>666</v>
      </c>
      <c r="G237" t="s">
        <v>667</v>
      </c>
      <c r="H237">
        <v>174</v>
      </c>
    </row>
    <row r="238" spans="1:8">
      <c r="A238" t="str" cm="1">
        <f t="array" aca="1" ref="A238" ca="1">IFERROR(LEFT(INDIRECT("'"&amp;$D238&amp;"'!"&amp;E238&amp;$H238),FIND("(",SUBSTITUTE(INDIRECT("'"&amp;$D238&amp;"'!"&amp;E238&amp;$H238),"（","(")&amp;"(")-1),"")</f>
        <v/>
      </c>
      <c r="B238" t="str" cm="1">
        <f t="array" aca="1" ref="B238" ca="1">IFERROR(IF(INDIRECT("'"&amp;$D238&amp;"'!"&amp;F238&amp;$H238)="","",INDIRECT("'"&amp;$D238&amp;"'!"&amp;F238&amp;$H238)),"")</f>
        <v/>
      </c>
      <c r="C238" t="str" cm="1">
        <f t="array" aca="1" ref="C238" ca="1">IFERROR(IF(INDIRECT("'"&amp;$D238&amp;"'!"&amp;G238&amp;$H238)="","",INDIRECT("'"&amp;$D238&amp;"'!"&amp;G238&amp;$H238)),"")</f>
        <v/>
      </c>
      <c r="D238" t="s">
        <v>672</v>
      </c>
      <c r="E238" t="s">
        <v>665</v>
      </c>
      <c r="F238" t="s">
        <v>666</v>
      </c>
      <c r="G238" t="s">
        <v>667</v>
      </c>
      <c r="H238">
        <v>175</v>
      </c>
    </row>
    <row r="239" spans="1:8">
      <c r="A239" t="str" cm="1">
        <f t="array" aca="1" ref="A239" ca="1">IFERROR(LEFT(INDIRECT("'"&amp;$D239&amp;"'!"&amp;E239&amp;$H239),FIND("(",SUBSTITUTE(INDIRECT("'"&amp;$D239&amp;"'!"&amp;E239&amp;$H239),"（","(")&amp;"(")-1),"")</f>
        <v/>
      </c>
      <c r="B239" t="str" cm="1">
        <f t="array" aca="1" ref="B239" ca="1">IFERROR(IF(INDIRECT("'"&amp;$D239&amp;"'!"&amp;F239&amp;$H239)="","",INDIRECT("'"&amp;$D239&amp;"'!"&amp;F239&amp;$H239)),"")</f>
        <v/>
      </c>
      <c r="C239" t="str" cm="1">
        <f t="array" aca="1" ref="C239" ca="1">IFERROR(IF(INDIRECT("'"&amp;$D239&amp;"'!"&amp;G239&amp;$H239)="","",INDIRECT("'"&amp;$D239&amp;"'!"&amp;G239&amp;$H239)),"")</f>
        <v/>
      </c>
      <c r="D239" t="s">
        <v>672</v>
      </c>
      <c r="E239" t="s">
        <v>665</v>
      </c>
      <c r="F239" t="s">
        <v>666</v>
      </c>
      <c r="G239" t="s">
        <v>667</v>
      </c>
      <c r="H239">
        <v>176</v>
      </c>
    </row>
    <row r="240" spans="1:8">
      <c r="A240" t="str" cm="1">
        <f t="array" aca="1" ref="A240" ca="1">IFERROR(LEFT(INDIRECT("'"&amp;$D240&amp;"'!"&amp;E240&amp;$H240),FIND("(",SUBSTITUTE(INDIRECT("'"&amp;$D240&amp;"'!"&amp;E240&amp;$H240),"（","(")&amp;"(")-1),"")</f>
        <v/>
      </c>
      <c r="B240" t="str" cm="1">
        <f t="array" aca="1" ref="B240" ca="1">IFERROR(IF(INDIRECT("'"&amp;$D240&amp;"'!"&amp;F240&amp;$H240)="","",INDIRECT("'"&amp;$D240&amp;"'!"&amp;F240&amp;$H240)),"")</f>
        <v/>
      </c>
      <c r="C240" t="str" cm="1">
        <f t="array" aca="1" ref="C240" ca="1">IFERROR(IF(INDIRECT("'"&amp;$D240&amp;"'!"&amp;G240&amp;$H240)="","",INDIRECT("'"&amp;$D240&amp;"'!"&amp;G240&amp;$H240)),"")</f>
        <v/>
      </c>
      <c r="D240" t="s">
        <v>672</v>
      </c>
      <c r="E240" t="s">
        <v>665</v>
      </c>
      <c r="F240" t="s">
        <v>666</v>
      </c>
      <c r="G240" t="s">
        <v>667</v>
      </c>
      <c r="H240">
        <v>177</v>
      </c>
    </row>
    <row r="241" spans="1:8">
      <c r="A241" t="str" cm="1">
        <f t="array" aca="1" ref="A241" ca="1">IFERROR(LEFT(INDIRECT("'"&amp;$D241&amp;"'!"&amp;E241&amp;$H241),FIND("(",SUBSTITUTE(INDIRECT("'"&amp;$D241&amp;"'!"&amp;E241&amp;$H241),"（","(")&amp;"(")-1),"")</f>
        <v/>
      </c>
      <c r="B241" t="str" cm="1">
        <f t="array" aca="1" ref="B241" ca="1">IFERROR(IF(INDIRECT("'"&amp;$D241&amp;"'!"&amp;F241&amp;$H241)="","",INDIRECT("'"&amp;$D241&amp;"'!"&amp;F241&amp;$H241)),"")</f>
        <v/>
      </c>
      <c r="C241" t="str" cm="1">
        <f t="array" aca="1" ref="C241" ca="1">IFERROR(IF(INDIRECT("'"&amp;$D241&amp;"'!"&amp;G241&amp;$H241)="","",INDIRECT("'"&amp;$D241&amp;"'!"&amp;G241&amp;$H241)),"")</f>
        <v/>
      </c>
      <c r="D241" t="s">
        <v>672</v>
      </c>
      <c r="E241" t="s">
        <v>665</v>
      </c>
      <c r="F241" t="s">
        <v>666</v>
      </c>
      <c r="G241" t="s">
        <v>667</v>
      </c>
      <c r="H241">
        <v>178</v>
      </c>
    </row>
    <row r="242" spans="1:8">
      <c r="A242" t="str" cm="1">
        <f t="array" aca="1" ref="A242" ca="1">IFERROR(LEFT(INDIRECT("'"&amp;$D242&amp;"'!"&amp;E242&amp;$H242),FIND("(",SUBSTITUTE(INDIRECT("'"&amp;$D242&amp;"'!"&amp;E242&amp;$H242),"（","(")&amp;"(")-1),"")</f>
        <v/>
      </c>
      <c r="B242" t="str" cm="1">
        <f t="array" aca="1" ref="B242" ca="1">IFERROR(IF(INDIRECT("'"&amp;$D242&amp;"'!"&amp;F242&amp;$H242)="","",INDIRECT("'"&amp;$D242&amp;"'!"&amp;F242&amp;$H242)),"")</f>
        <v/>
      </c>
      <c r="C242" t="str" cm="1">
        <f t="array" aca="1" ref="C242" ca="1">IFERROR(IF(INDIRECT("'"&amp;$D242&amp;"'!"&amp;G242&amp;$H242)="","",INDIRECT("'"&amp;$D242&amp;"'!"&amp;G242&amp;$H242)),"")</f>
        <v/>
      </c>
      <c r="D242" t="s">
        <v>672</v>
      </c>
      <c r="E242" t="s">
        <v>665</v>
      </c>
      <c r="F242" t="s">
        <v>666</v>
      </c>
      <c r="G242" t="s">
        <v>667</v>
      </c>
      <c r="H242">
        <v>179</v>
      </c>
    </row>
    <row r="243" spans="1:8">
      <c r="A243" t="str" cm="1">
        <f t="array" aca="1" ref="A243" ca="1">IFERROR(LEFT(INDIRECT("'"&amp;$D243&amp;"'!"&amp;E243&amp;$H243),FIND("(",SUBSTITUTE(INDIRECT("'"&amp;$D243&amp;"'!"&amp;E243&amp;$H243),"（","(")&amp;"(")-1),"")</f>
        <v/>
      </c>
      <c r="B243" t="str" cm="1">
        <f t="array" aca="1" ref="B243" ca="1">IFERROR(IF(INDIRECT("'"&amp;$D243&amp;"'!"&amp;F243&amp;$H243)="","",INDIRECT("'"&amp;$D243&amp;"'!"&amp;F243&amp;$H243)),"")</f>
        <v/>
      </c>
      <c r="C243" t="str" cm="1">
        <f t="array" aca="1" ref="C243" ca="1">IFERROR(IF(INDIRECT("'"&amp;$D243&amp;"'!"&amp;G243&amp;$H243)="","",INDIRECT("'"&amp;$D243&amp;"'!"&amp;G243&amp;$H243)),"")</f>
        <v/>
      </c>
      <c r="D243" t="s">
        <v>672</v>
      </c>
      <c r="E243" t="s">
        <v>665</v>
      </c>
      <c r="F243" t="s">
        <v>666</v>
      </c>
      <c r="G243" t="s">
        <v>667</v>
      </c>
      <c r="H243">
        <v>180</v>
      </c>
    </row>
    <row r="244" spans="1:8">
      <c r="A244" t="str" cm="1">
        <f t="array" aca="1" ref="A244" ca="1">IFERROR(LEFT(INDIRECT("'"&amp;$D244&amp;"'!"&amp;E244&amp;$H244),FIND("(",SUBSTITUTE(INDIRECT("'"&amp;$D244&amp;"'!"&amp;E244&amp;$H244),"（","(")&amp;"(")-1),"")</f>
        <v/>
      </c>
      <c r="B244" t="str" cm="1">
        <f t="array" aca="1" ref="B244" ca="1">IFERROR(IF(INDIRECT("'"&amp;$D244&amp;"'!"&amp;F244&amp;$H244)="","",INDIRECT("'"&amp;$D244&amp;"'!"&amp;F244&amp;$H244)),"")</f>
        <v/>
      </c>
      <c r="C244" t="str" cm="1">
        <f t="array" aca="1" ref="C244" ca="1">IFERROR(IF(INDIRECT("'"&amp;$D244&amp;"'!"&amp;G244&amp;$H244)="","",INDIRECT("'"&amp;$D244&amp;"'!"&amp;G244&amp;$H244)),"")</f>
        <v/>
      </c>
      <c r="D244" t="s">
        <v>672</v>
      </c>
      <c r="E244" t="s">
        <v>665</v>
      </c>
      <c r="F244" t="s">
        <v>666</v>
      </c>
      <c r="G244" t="s">
        <v>667</v>
      </c>
      <c r="H244">
        <v>181</v>
      </c>
    </row>
    <row r="245" spans="1:8">
      <c r="A245" t="str" cm="1">
        <f t="array" aca="1" ref="A245" ca="1">IFERROR(LEFT(INDIRECT("'"&amp;$D245&amp;"'!"&amp;E245&amp;$H245),FIND("(",SUBSTITUTE(INDIRECT("'"&amp;$D245&amp;"'!"&amp;E245&amp;$H245),"（","(")&amp;"(")-1),"")</f>
        <v/>
      </c>
      <c r="B245" t="str" cm="1">
        <f t="array" aca="1" ref="B245" ca="1">IFERROR(IF(INDIRECT("'"&amp;$D245&amp;"'!"&amp;F245&amp;$H245)="","",INDIRECT("'"&amp;$D245&amp;"'!"&amp;F245&amp;$H245)),"")</f>
        <v/>
      </c>
      <c r="C245" t="str" cm="1">
        <f t="array" aca="1" ref="C245" ca="1">IFERROR(IF(INDIRECT("'"&amp;$D245&amp;"'!"&amp;G245&amp;$H245)="","",INDIRECT("'"&amp;$D245&amp;"'!"&amp;G245&amp;$H245)),"")</f>
        <v/>
      </c>
      <c r="D245" t="s">
        <v>672</v>
      </c>
      <c r="E245" t="s">
        <v>665</v>
      </c>
      <c r="F245" t="s">
        <v>666</v>
      </c>
      <c r="G245" t="s">
        <v>667</v>
      </c>
      <c r="H245">
        <v>182</v>
      </c>
    </row>
    <row r="246" spans="1:8">
      <c r="A246" t="str" cm="1">
        <f t="array" aca="1" ref="A246" ca="1">IFERROR(LEFT(INDIRECT("'"&amp;$D246&amp;"'!"&amp;E246&amp;$H246),FIND("(",SUBSTITUTE(INDIRECT("'"&amp;$D246&amp;"'!"&amp;E246&amp;$H246),"（","(")&amp;"(")-1),"")</f>
        <v/>
      </c>
      <c r="B246" t="str" cm="1">
        <f t="array" aca="1" ref="B246" ca="1">IFERROR(IF(INDIRECT("'"&amp;$D246&amp;"'!"&amp;F246&amp;$H246)="","",INDIRECT("'"&amp;$D246&amp;"'!"&amp;F246&amp;$H246)),"")</f>
        <v/>
      </c>
      <c r="C246" t="str" cm="1">
        <f t="array" aca="1" ref="C246" ca="1">IFERROR(IF(INDIRECT("'"&amp;$D246&amp;"'!"&amp;G246&amp;$H246)="","",INDIRECT("'"&amp;$D246&amp;"'!"&amp;G246&amp;$H246)),"")</f>
        <v/>
      </c>
      <c r="D246" t="s">
        <v>672</v>
      </c>
      <c r="E246" t="s">
        <v>665</v>
      </c>
      <c r="F246" t="s">
        <v>666</v>
      </c>
      <c r="G246" t="s">
        <v>667</v>
      </c>
      <c r="H246">
        <v>183</v>
      </c>
    </row>
    <row r="247" spans="1:8">
      <c r="A247" t="str" cm="1">
        <f t="array" aca="1" ref="A247" ca="1">IFERROR(LEFT(INDIRECT("'"&amp;$D247&amp;"'!"&amp;E247&amp;$H247),FIND("(",SUBSTITUTE(INDIRECT("'"&amp;$D247&amp;"'!"&amp;E247&amp;$H247),"（","(")&amp;"(")-1),"")</f>
        <v/>
      </c>
      <c r="B247" t="str" cm="1">
        <f t="array" aca="1" ref="B247" ca="1">IFERROR(IF(INDIRECT("'"&amp;$D247&amp;"'!"&amp;F247&amp;$H247)="","",INDIRECT("'"&amp;$D247&amp;"'!"&amp;F247&amp;$H247)),"")</f>
        <v/>
      </c>
      <c r="C247" t="str" cm="1">
        <f t="array" aca="1" ref="C247" ca="1">IFERROR(IF(INDIRECT("'"&amp;$D247&amp;"'!"&amp;G247&amp;$H247)="","",INDIRECT("'"&amp;$D247&amp;"'!"&amp;G247&amp;$H247)),"")</f>
        <v/>
      </c>
      <c r="D247" t="s">
        <v>672</v>
      </c>
      <c r="E247" t="s">
        <v>665</v>
      </c>
      <c r="F247" t="s">
        <v>666</v>
      </c>
      <c r="G247" t="s">
        <v>667</v>
      </c>
      <c r="H247">
        <v>184</v>
      </c>
    </row>
    <row r="248" spans="1:8">
      <c r="A248" t="str" cm="1">
        <f t="array" aca="1" ref="A248" ca="1">IFERROR(LEFT(INDIRECT("'"&amp;$D248&amp;"'!"&amp;E248&amp;$H248),FIND("(",SUBSTITUTE(INDIRECT("'"&amp;$D248&amp;"'!"&amp;E248&amp;$H248),"（","(")&amp;"(")-1),"")</f>
        <v/>
      </c>
      <c r="B248" t="str" cm="1">
        <f t="array" aca="1" ref="B248" ca="1">IFERROR(IF(INDIRECT("'"&amp;$D248&amp;"'!"&amp;F248&amp;$H248)="","",INDIRECT("'"&amp;$D248&amp;"'!"&amp;F248&amp;$H248)),"")</f>
        <v/>
      </c>
      <c r="C248" t="str" cm="1">
        <f t="array" aca="1" ref="C248" ca="1">IFERROR(IF(INDIRECT("'"&amp;$D248&amp;"'!"&amp;G248&amp;$H248)="","",INDIRECT("'"&amp;$D248&amp;"'!"&amp;G248&amp;$H248)),"")</f>
        <v/>
      </c>
      <c r="D248" t="s">
        <v>672</v>
      </c>
      <c r="E248" t="s">
        <v>665</v>
      </c>
      <c r="F248" t="s">
        <v>666</v>
      </c>
      <c r="G248" t="s">
        <v>667</v>
      </c>
      <c r="H248">
        <v>185</v>
      </c>
    </row>
    <row r="249" spans="1:8">
      <c r="A249" t="str" cm="1">
        <f t="array" aca="1" ref="A249" ca="1">IFERROR(LEFT(INDIRECT("'"&amp;$D249&amp;"'!"&amp;E249&amp;$H249),FIND("(",SUBSTITUTE(INDIRECT("'"&amp;$D249&amp;"'!"&amp;E249&amp;$H249),"（","(")&amp;"(")-1),"")</f>
        <v/>
      </c>
      <c r="B249" t="str" cm="1">
        <f t="array" aca="1" ref="B249" ca="1">IFERROR(IF(INDIRECT("'"&amp;$D249&amp;"'!"&amp;F249&amp;$H249)="","",INDIRECT("'"&amp;$D249&amp;"'!"&amp;F249&amp;$H249)),"")</f>
        <v/>
      </c>
      <c r="C249" t="str" cm="1">
        <f t="array" aca="1" ref="C249" ca="1">IFERROR(IF(INDIRECT("'"&amp;$D249&amp;"'!"&amp;G249&amp;$H249)="","",INDIRECT("'"&amp;$D249&amp;"'!"&amp;G249&amp;$H249)),"")</f>
        <v/>
      </c>
      <c r="D249" t="s">
        <v>672</v>
      </c>
      <c r="E249" t="s">
        <v>665</v>
      </c>
      <c r="F249" t="s">
        <v>666</v>
      </c>
      <c r="G249" t="s">
        <v>667</v>
      </c>
      <c r="H249">
        <v>186</v>
      </c>
    </row>
    <row r="250" spans="1:8">
      <c r="A250" t="str" cm="1">
        <f t="array" aca="1" ref="A250" ca="1">IFERROR(LEFT(INDIRECT("'"&amp;$D250&amp;"'!"&amp;E250&amp;$H250),FIND("(",SUBSTITUTE(INDIRECT("'"&amp;$D250&amp;"'!"&amp;E250&amp;$H250),"（","(")&amp;"(")-1),"")</f>
        <v/>
      </c>
      <c r="B250" t="str" cm="1">
        <f t="array" aca="1" ref="B250" ca="1">IFERROR(IF(INDIRECT("'"&amp;$D250&amp;"'!"&amp;F250&amp;$H250)="","",INDIRECT("'"&amp;$D250&amp;"'!"&amp;F250&amp;$H250)),"")</f>
        <v/>
      </c>
      <c r="C250" t="str" cm="1">
        <f t="array" aca="1" ref="C250" ca="1">IFERROR(IF(INDIRECT("'"&amp;$D250&amp;"'!"&amp;G250&amp;$H250)="","",INDIRECT("'"&amp;$D250&amp;"'!"&amp;G250&amp;$H250)),"")</f>
        <v/>
      </c>
      <c r="D250" t="s">
        <v>672</v>
      </c>
      <c r="E250" t="s">
        <v>665</v>
      </c>
      <c r="F250" t="s">
        <v>666</v>
      </c>
      <c r="G250" t="s">
        <v>667</v>
      </c>
      <c r="H250">
        <v>187</v>
      </c>
    </row>
    <row r="251" spans="1:8">
      <c r="A251" t="str" cm="1">
        <f t="array" aca="1" ref="A251" ca="1">IFERROR(LEFT(INDIRECT("'"&amp;$D251&amp;"'!"&amp;E251&amp;$H251),FIND("(",SUBSTITUTE(INDIRECT("'"&amp;$D251&amp;"'!"&amp;E251&amp;$H251),"（","(")&amp;"(")-1),"")</f>
        <v/>
      </c>
      <c r="B251" t="str" cm="1">
        <f t="array" aca="1" ref="B251" ca="1">IFERROR(IF(INDIRECT("'"&amp;$D251&amp;"'!"&amp;F251&amp;$H251)="","",INDIRECT("'"&amp;$D251&amp;"'!"&amp;F251&amp;$H251)),"")</f>
        <v/>
      </c>
      <c r="C251" t="str" cm="1">
        <f t="array" aca="1" ref="C251" ca="1">IFERROR(IF(INDIRECT("'"&amp;$D251&amp;"'!"&amp;G251&amp;$H251)="","",INDIRECT("'"&amp;$D251&amp;"'!"&amp;G251&amp;$H251)),"")</f>
        <v/>
      </c>
      <c r="D251" t="s">
        <v>672</v>
      </c>
      <c r="E251" t="s">
        <v>665</v>
      </c>
      <c r="F251" t="s">
        <v>666</v>
      </c>
      <c r="G251" t="s">
        <v>667</v>
      </c>
      <c r="H251">
        <v>188</v>
      </c>
    </row>
    <row r="252" spans="1:8">
      <c r="A252" t="str" cm="1">
        <f t="array" aca="1" ref="A252" ca="1">IFERROR(LEFT(INDIRECT("'"&amp;$D252&amp;"'!"&amp;E252&amp;$H252),FIND("(",SUBSTITUTE(INDIRECT("'"&amp;$D252&amp;"'!"&amp;E252&amp;$H252),"（","(")&amp;"(")-1),"")</f>
        <v/>
      </c>
      <c r="B252" t="str" cm="1">
        <f t="array" aca="1" ref="B252" ca="1">IFERROR(IF(INDIRECT("'"&amp;$D252&amp;"'!"&amp;F252&amp;$H252)="","",INDIRECT("'"&amp;$D252&amp;"'!"&amp;F252&amp;$H252)),"")</f>
        <v/>
      </c>
      <c r="C252" t="str" cm="1">
        <f t="array" aca="1" ref="C252" ca="1">IFERROR(IF(INDIRECT("'"&amp;$D252&amp;"'!"&amp;G252&amp;$H252)="","",INDIRECT("'"&amp;$D252&amp;"'!"&amp;G252&amp;$H252)),"")</f>
        <v/>
      </c>
      <c r="D252" t="s">
        <v>672</v>
      </c>
      <c r="E252" t="s">
        <v>665</v>
      </c>
      <c r="F252" t="s">
        <v>666</v>
      </c>
      <c r="G252" t="s">
        <v>667</v>
      </c>
      <c r="H252">
        <v>189</v>
      </c>
    </row>
    <row r="253" spans="1:8">
      <c r="A253" t="str" cm="1">
        <f t="array" aca="1" ref="A253" ca="1">IFERROR(LEFT(INDIRECT("'"&amp;$D253&amp;"'!"&amp;E253&amp;$H253),FIND("(",SUBSTITUTE(INDIRECT("'"&amp;$D253&amp;"'!"&amp;E253&amp;$H253),"（","(")&amp;"(")-1),"")</f>
        <v/>
      </c>
      <c r="B253" t="str" cm="1">
        <f t="array" aca="1" ref="B253" ca="1">IFERROR(IF(INDIRECT("'"&amp;$D253&amp;"'!"&amp;F253&amp;$H253)="","",INDIRECT("'"&amp;$D253&amp;"'!"&amp;F253&amp;$H253)),"")</f>
        <v/>
      </c>
      <c r="C253" t="str" cm="1">
        <f t="array" aca="1" ref="C253" ca="1">IFERROR(IF(INDIRECT("'"&amp;$D253&amp;"'!"&amp;G253&amp;$H253)="","",INDIRECT("'"&amp;$D253&amp;"'!"&amp;G253&amp;$H253)),"")</f>
        <v/>
      </c>
      <c r="D253" t="s">
        <v>672</v>
      </c>
      <c r="E253" t="s">
        <v>665</v>
      </c>
      <c r="F253" t="s">
        <v>666</v>
      </c>
      <c r="G253" t="s">
        <v>667</v>
      </c>
      <c r="H253">
        <v>190</v>
      </c>
    </row>
    <row r="254" spans="1:8">
      <c r="A254" t="str" cm="1">
        <f t="array" aca="1" ref="A254" ca="1">IFERROR(LEFT(INDIRECT("'"&amp;$D254&amp;"'!"&amp;E254&amp;$H254),FIND("(",SUBSTITUTE(INDIRECT("'"&amp;$D254&amp;"'!"&amp;E254&amp;$H254),"（","(")&amp;"(")-1),"")</f>
        <v/>
      </c>
      <c r="B254" t="str" cm="1">
        <f t="array" aca="1" ref="B254" ca="1">IFERROR(IF(INDIRECT("'"&amp;$D254&amp;"'!"&amp;F254&amp;$H254)="","",INDIRECT("'"&amp;$D254&amp;"'!"&amp;F254&amp;$H254)),"")</f>
        <v/>
      </c>
      <c r="C254" t="str" cm="1">
        <f t="array" aca="1" ref="C254" ca="1">IFERROR(IF(INDIRECT("'"&amp;$D254&amp;"'!"&amp;G254&amp;$H254)="","",INDIRECT("'"&amp;$D254&amp;"'!"&amp;G254&amp;$H254)),"")</f>
        <v/>
      </c>
      <c r="D254" t="s">
        <v>672</v>
      </c>
      <c r="E254" t="s">
        <v>665</v>
      </c>
      <c r="F254" t="s">
        <v>666</v>
      </c>
      <c r="G254" t="s">
        <v>667</v>
      </c>
      <c r="H254">
        <v>191</v>
      </c>
    </row>
    <row r="255" spans="1:8">
      <c r="A255" t="str" cm="1">
        <f t="array" aca="1" ref="A255" ca="1">IFERROR(LEFT(INDIRECT("'"&amp;$D255&amp;"'!"&amp;E255&amp;$H255),FIND("(",SUBSTITUTE(INDIRECT("'"&amp;$D255&amp;"'!"&amp;E255&amp;$H255),"（","(")&amp;"(")-1),"")</f>
        <v/>
      </c>
      <c r="B255" t="str" cm="1">
        <f t="array" aca="1" ref="B255" ca="1">IFERROR(IF(INDIRECT("'"&amp;$D255&amp;"'!"&amp;F255&amp;$H255)="","",INDIRECT("'"&amp;$D255&amp;"'!"&amp;F255&amp;$H255)),"")</f>
        <v/>
      </c>
      <c r="C255" t="str" cm="1">
        <f t="array" aca="1" ref="C255" ca="1">IFERROR(IF(INDIRECT("'"&amp;$D255&amp;"'!"&amp;G255&amp;$H255)="","",INDIRECT("'"&amp;$D255&amp;"'!"&amp;G255&amp;$H255)),"")</f>
        <v/>
      </c>
      <c r="D255" t="s">
        <v>672</v>
      </c>
      <c r="E255" t="s">
        <v>665</v>
      </c>
      <c r="F255" t="s">
        <v>666</v>
      </c>
      <c r="G255" t="s">
        <v>667</v>
      </c>
      <c r="H255">
        <v>192</v>
      </c>
    </row>
    <row r="256" spans="1:8">
      <c r="A256" t="str" cm="1">
        <f t="array" aca="1" ref="A256" ca="1">IFERROR(LEFT(INDIRECT("'"&amp;$D256&amp;"'!"&amp;E256&amp;$H256),FIND("(",SUBSTITUTE(INDIRECT("'"&amp;$D256&amp;"'!"&amp;E256&amp;$H256),"（","(")&amp;"(")-1),"")</f>
        <v/>
      </c>
      <c r="B256" t="str" cm="1">
        <f t="array" aca="1" ref="B256" ca="1">IFERROR(IF(INDIRECT("'"&amp;$D256&amp;"'!"&amp;F256&amp;$H256)="","",INDIRECT("'"&amp;$D256&amp;"'!"&amp;F256&amp;$H256)),"")</f>
        <v/>
      </c>
      <c r="C256" t="str" cm="1">
        <f t="array" aca="1" ref="C256" ca="1">IFERROR(IF(INDIRECT("'"&amp;$D256&amp;"'!"&amp;G256&amp;$H256)="","",INDIRECT("'"&amp;$D256&amp;"'!"&amp;G256&amp;$H256)),"")</f>
        <v/>
      </c>
      <c r="D256" t="s">
        <v>672</v>
      </c>
      <c r="E256" t="s">
        <v>665</v>
      </c>
      <c r="F256" t="s">
        <v>666</v>
      </c>
      <c r="G256" t="s">
        <v>667</v>
      </c>
      <c r="H256">
        <v>193</v>
      </c>
    </row>
    <row r="257" spans="1:8">
      <c r="A257" t="str" cm="1">
        <f t="array" aca="1" ref="A257" ca="1">IFERROR(LEFT(INDIRECT("'"&amp;$D257&amp;"'!"&amp;E257&amp;$H257),FIND("(",SUBSTITUTE(INDIRECT("'"&amp;$D257&amp;"'!"&amp;E257&amp;$H257),"（","(")&amp;"(")-1),"")</f>
        <v/>
      </c>
      <c r="B257" t="str" cm="1">
        <f t="array" aca="1" ref="B257" ca="1">IFERROR(IF(INDIRECT("'"&amp;$D257&amp;"'!"&amp;F257&amp;$H257)="","",INDIRECT("'"&amp;$D257&amp;"'!"&amp;F257&amp;$H257)),"")</f>
        <v/>
      </c>
      <c r="C257" t="str" cm="1">
        <f t="array" aca="1" ref="C257" ca="1">IFERROR(IF(INDIRECT("'"&amp;$D257&amp;"'!"&amp;G257&amp;$H257)="","",INDIRECT("'"&amp;$D257&amp;"'!"&amp;G257&amp;$H257)),"")</f>
        <v/>
      </c>
      <c r="D257" t="s">
        <v>672</v>
      </c>
      <c r="E257" t="s">
        <v>665</v>
      </c>
      <c r="F257" t="s">
        <v>666</v>
      </c>
      <c r="G257" t="s">
        <v>667</v>
      </c>
      <c r="H257">
        <v>194</v>
      </c>
    </row>
    <row r="258" spans="1:8">
      <c r="A258" t="str" cm="1">
        <f t="array" aca="1" ref="A258" ca="1">IFERROR(LEFT(INDIRECT("'"&amp;$D258&amp;"'!"&amp;E258&amp;$H258),FIND("(",SUBSTITUTE(INDIRECT("'"&amp;$D258&amp;"'!"&amp;E258&amp;$H258),"（","(")&amp;"(")-1),"")</f>
        <v/>
      </c>
      <c r="B258" t="str" cm="1">
        <f t="array" aca="1" ref="B258" ca="1">IFERROR(IF(INDIRECT("'"&amp;$D258&amp;"'!"&amp;F258&amp;$H258)="","",INDIRECT("'"&amp;$D258&amp;"'!"&amp;F258&amp;$H258)),"")</f>
        <v/>
      </c>
      <c r="C258" t="str" cm="1">
        <f t="array" aca="1" ref="C258" ca="1">IFERROR(IF(INDIRECT("'"&amp;$D258&amp;"'!"&amp;G258&amp;$H258)="","",INDIRECT("'"&amp;$D258&amp;"'!"&amp;G258&amp;$H258)),"")</f>
        <v/>
      </c>
      <c r="D258" t="s">
        <v>672</v>
      </c>
      <c r="E258" t="s">
        <v>665</v>
      </c>
      <c r="F258" t="s">
        <v>666</v>
      </c>
      <c r="G258" t="s">
        <v>667</v>
      </c>
      <c r="H258">
        <v>195</v>
      </c>
    </row>
    <row r="259" spans="1:8">
      <c r="A259" t="str" cm="1">
        <f t="array" aca="1" ref="A259" ca="1">IFERROR(LEFT(INDIRECT("'"&amp;$D259&amp;"'!"&amp;E259&amp;$H259),FIND("(",SUBSTITUTE(INDIRECT("'"&amp;$D259&amp;"'!"&amp;E259&amp;$H259),"（","(")&amp;"(")-1),"")</f>
        <v/>
      </c>
      <c r="B259" t="str" cm="1">
        <f t="array" aca="1" ref="B259" ca="1">IFERROR(IF(INDIRECT("'"&amp;$D259&amp;"'!"&amp;F259&amp;$H259)="","",INDIRECT("'"&amp;$D259&amp;"'!"&amp;F259&amp;$H259)),"")</f>
        <v/>
      </c>
      <c r="C259" t="str" cm="1">
        <f t="array" aca="1" ref="C259" ca="1">IFERROR(IF(INDIRECT("'"&amp;$D259&amp;"'!"&amp;G259&amp;$H259)="","",INDIRECT("'"&amp;$D259&amp;"'!"&amp;G259&amp;$H259)),"")</f>
        <v/>
      </c>
      <c r="D259" t="s">
        <v>672</v>
      </c>
      <c r="E259" t="s">
        <v>665</v>
      </c>
      <c r="F259" t="s">
        <v>666</v>
      </c>
      <c r="G259" t="s">
        <v>667</v>
      </c>
      <c r="H259">
        <v>196</v>
      </c>
    </row>
    <row r="260" spans="1:8">
      <c r="A260" t="str" cm="1">
        <f t="array" aca="1" ref="A260" ca="1">IFERROR(LEFT(INDIRECT("'"&amp;$D260&amp;"'!"&amp;E260&amp;$H260),FIND("(",SUBSTITUTE(INDIRECT("'"&amp;$D260&amp;"'!"&amp;E260&amp;$H260),"（","(")&amp;"(")-1),"")</f>
        <v/>
      </c>
      <c r="B260" t="str" cm="1">
        <f t="array" aca="1" ref="B260" ca="1">IFERROR(IF(INDIRECT("'"&amp;$D260&amp;"'!"&amp;F260&amp;$H260)="","",INDIRECT("'"&amp;$D260&amp;"'!"&amp;F260&amp;$H260)),"")</f>
        <v/>
      </c>
      <c r="C260" t="str" cm="1">
        <f t="array" aca="1" ref="C260" ca="1">IFERROR(IF(INDIRECT("'"&amp;$D260&amp;"'!"&amp;G260&amp;$H260)="","",INDIRECT("'"&amp;$D260&amp;"'!"&amp;G260&amp;$H260)),"")</f>
        <v/>
      </c>
      <c r="D260" t="s">
        <v>672</v>
      </c>
      <c r="E260" t="s">
        <v>665</v>
      </c>
      <c r="F260" t="s">
        <v>666</v>
      </c>
      <c r="G260" t="s">
        <v>667</v>
      </c>
      <c r="H260">
        <v>197</v>
      </c>
    </row>
    <row r="261" spans="1:8">
      <c r="A261" t="str" cm="1">
        <f t="array" aca="1" ref="A261" ca="1">IFERROR(LEFT(INDIRECT("'"&amp;$D261&amp;"'!"&amp;E261&amp;$H261),FIND("(",SUBSTITUTE(INDIRECT("'"&amp;$D261&amp;"'!"&amp;E261&amp;$H261),"（","(")&amp;"(")-1),"")</f>
        <v/>
      </c>
      <c r="B261" t="str" cm="1">
        <f t="array" aca="1" ref="B261" ca="1">IFERROR(IF(INDIRECT("'"&amp;$D261&amp;"'!"&amp;F261&amp;$H261)="","",INDIRECT("'"&amp;$D261&amp;"'!"&amp;F261&amp;$H261)),"")</f>
        <v/>
      </c>
      <c r="C261" t="str" cm="1">
        <f t="array" aca="1" ref="C261" ca="1">IFERROR(IF(INDIRECT("'"&amp;$D261&amp;"'!"&amp;G261&amp;$H261)="","",INDIRECT("'"&amp;$D261&amp;"'!"&amp;G261&amp;$H261)),"")</f>
        <v/>
      </c>
      <c r="D261" t="s">
        <v>672</v>
      </c>
      <c r="E261" t="s">
        <v>665</v>
      </c>
      <c r="F261" t="s">
        <v>666</v>
      </c>
      <c r="G261" t="s">
        <v>667</v>
      </c>
      <c r="H261">
        <v>198</v>
      </c>
    </row>
    <row r="262" spans="1:8">
      <c r="A262" t="str" cm="1">
        <f t="array" aca="1" ref="A262" ca="1">IFERROR(LEFT(INDIRECT("'"&amp;$D262&amp;"'!"&amp;E262&amp;$H262),FIND("(",SUBSTITUTE(INDIRECT("'"&amp;$D262&amp;"'!"&amp;E262&amp;$H262),"（","(")&amp;"(")-1),"")</f>
        <v/>
      </c>
      <c r="B262" t="str" cm="1">
        <f t="array" aca="1" ref="B262" ca="1">IFERROR(IF(INDIRECT("'"&amp;$D262&amp;"'!"&amp;F262&amp;$H262)="","",INDIRECT("'"&amp;$D262&amp;"'!"&amp;F262&amp;$H262)),"")</f>
        <v/>
      </c>
      <c r="C262" t="str" cm="1">
        <f t="array" aca="1" ref="C262" ca="1">IFERROR(IF(INDIRECT("'"&amp;$D262&amp;"'!"&amp;G262&amp;$H262)="","",INDIRECT("'"&amp;$D262&amp;"'!"&amp;G262&amp;$H262)),"")</f>
        <v/>
      </c>
      <c r="D262" t="s">
        <v>672</v>
      </c>
      <c r="E262" t="s">
        <v>665</v>
      </c>
      <c r="F262" t="s">
        <v>666</v>
      </c>
      <c r="G262" t="s">
        <v>667</v>
      </c>
      <c r="H262">
        <v>199</v>
      </c>
    </row>
    <row r="263" spans="1:8">
      <c r="A263" t="str" cm="1">
        <f t="array" aca="1" ref="A263" ca="1">IFERROR(LEFT(INDIRECT("'"&amp;$D263&amp;"'!"&amp;E263&amp;$H263),FIND("(",SUBSTITUTE(INDIRECT("'"&amp;$D263&amp;"'!"&amp;E263&amp;$H263),"（","(")&amp;"(")-1),"")</f>
        <v/>
      </c>
      <c r="B263" t="str" cm="1">
        <f t="array" aca="1" ref="B263" ca="1">IFERROR(IF(INDIRECT("'"&amp;$D263&amp;"'!"&amp;F263&amp;$H263)="","",INDIRECT("'"&amp;$D263&amp;"'!"&amp;F263&amp;$H263)),"")</f>
        <v/>
      </c>
      <c r="C263" t="str" cm="1">
        <f t="array" aca="1" ref="C263" ca="1">IFERROR(IF(INDIRECT("'"&amp;$D263&amp;"'!"&amp;G263&amp;$H263)="","",INDIRECT("'"&amp;$D263&amp;"'!"&amp;G263&amp;$H263)),"")</f>
        <v/>
      </c>
      <c r="D263" t="s">
        <v>672</v>
      </c>
      <c r="E263" t="s">
        <v>665</v>
      </c>
      <c r="F263" t="s">
        <v>666</v>
      </c>
      <c r="G263" t="s">
        <v>667</v>
      </c>
      <c r="H263">
        <v>200</v>
      </c>
    </row>
    <row r="264" spans="1:8">
      <c r="A264" t="str" cm="1">
        <f t="array" aca="1" ref="A264" ca="1">IFERROR(LEFT(INDIRECT("'"&amp;$D264&amp;"'!"&amp;E264&amp;$H264),FIND("(",SUBSTITUTE(INDIRECT("'"&amp;$D264&amp;"'!"&amp;E264&amp;$H264),"（","(")&amp;"(")-1),"")</f>
        <v/>
      </c>
      <c r="B264" t="str" cm="1">
        <f t="array" aca="1" ref="B264" ca="1">IFERROR(IF(INDIRECT("'"&amp;$D264&amp;"'!"&amp;F264&amp;$H264)="","",INDIRECT("'"&amp;$D264&amp;"'!"&amp;F264&amp;$H264)),"")</f>
        <v/>
      </c>
      <c r="C264" t="str" cm="1">
        <f t="array" aca="1" ref="C264" ca="1">IFERROR(IF(INDIRECT("'"&amp;$D264&amp;"'!"&amp;G264&amp;$H264)="","",INDIRECT("'"&amp;$D264&amp;"'!"&amp;G264&amp;$H264)),"")</f>
        <v/>
      </c>
      <c r="D264" t="s">
        <v>672</v>
      </c>
      <c r="E264" t="s">
        <v>665</v>
      </c>
      <c r="F264" t="s">
        <v>666</v>
      </c>
      <c r="G264" t="s">
        <v>667</v>
      </c>
      <c r="H264">
        <v>201</v>
      </c>
    </row>
    <row r="265" spans="1:8">
      <c r="A265" t="str" cm="1">
        <f t="array" aca="1" ref="A265" ca="1">IFERROR(LEFT(INDIRECT("'"&amp;$D265&amp;"'!"&amp;E265&amp;$H265),FIND("(",SUBSTITUTE(INDIRECT("'"&amp;$D265&amp;"'!"&amp;E265&amp;$H265),"（","(")&amp;"(")-1),"")</f>
        <v/>
      </c>
      <c r="B265" t="str" cm="1">
        <f t="array" aca="1" ref="B265" ca="1">IFERROR(IF(INDIRECT("'"&amp;$D265&amp;"'!"&amp;F265&amp;$H265)="","",INDIRECT("'"&amp;$D265&amp;"'!"&amp;F265&amp;$H265)),"")</f>
        <v/>
      </c>
      <c r="C265" t="str" cm="1">
        <f t="array" aca="1" ref="C265" ca="1">IFERROR(IF(INDIRECT("'"&amp;$D265&amp;"'!"&amp;G265&amp;$H265)="","",INDIRECT("'"&amp;$D265&amp;"'!"&amp;G265&amp;$H265)),"")</f>
        <v/>
      </c>
      <c r="D265" t="s">
        <v>672</v>
      </c>
      <c r="E265" t="s">
        <v>665</v>
      </c>
      <c r="F265" t="s">
        <v>666</v>
      </c>
      <c r="G265" t="s">
        <v>667</v>
      </c>
      <c r="H265">
        <v>202</v>
      </c>
    </row>
    <row r="266" spans="1:8">
      <c r="A266" t="str" cm="1">
        <f t="array" aca="1" ref="A266" ca="1">IFERROR(LEFT(INDIRECT("'"&amp;$D266&amp;"'!"&amp;E266&amp;$H266),FIND("(",SUBSTITUTE(INDIRECT("'"&amp;$D266&amp;"'!"&amp;E266&amp;$H266),"（","(")&amp;"(")-1),"")</f>
        <v/>
      </c>
      <c r="B266" t="str" cm="1">
        <f t="array" aca="1" ref="B266" ca="1">IFERROR(IF(INDIRECT("'"&amp;$D266&amp;"'!"&amp;F266&amp;$H266)="","",INDIRECT("'"&amp;$D266&amp;"'!"&amp;F266&amp;$H266)),"")</f>
        <v/>
      </c>
      <c r="C266" t="str" cm="1">
        <f t="array" aca="1" ref="C266" ca="1">IFERROR(IF(INDIRECT("'"&amp;$D266&amp;"'!"&amp;G266&amp;$H266)="","",INDIRECT("'"&amp;$D266&amp;"'!"&amp;G266&amp;$H266)),"")</f>
        <v/>
      </c>
      <c r="D266" t="s">
        <v>672</v>
      </c>
      <c r="E266" t="s">
        <v>665</v>
      </c>
      <c r="F266" t="s">
        <v>666</v>
      </c>
      <c r="G266" t="s">
        <v>667</v>
      </c>
      <c r="H266">
        <v>203</v>
      </c>
    </row>
    <row r="267" spans="1:8">
      <c r="A267" t="str" cm="1">
        <f t="array" aca="1" ref="A267" ca="1">IFERROR(LEFT(INDIRECT("'"&amp;$D267&amp;"'!"&amp;E267&amp;$H267),FIND("(",SUBSTITUTE(INDIRECT("'"&amp;$D267&amp;"'!"&amp;E267&amp;$H267),"（","(")&amp;"(")-1),"")</f>
        <v/>
      </c>
      <c r="B267" t="str" cm="1">
        <f t="array" aca="1" ref="B267" ca="1">IFERROR(IF(INDIRECT("'"&amp;$D267&amp;"'!"&amp;F267&amp;$H267)="","",INDIRECT("'"&amp;$D267&amp;"'!"&amp;F267&amp;$H267)),"")</f>
        <v/>
      </c>
      <c r="C267" t="str" cm="1">
        <f t="array" aca="1" ref="C267" ca="1">IFERROR(IF(INDIRECT("'"&amp;$D267&amp;"'!"&amp;G267&amp;$H267)="","",INDIRECT("'"&amp;$D267&amp;"'!"&amp;G267&amp;$H267)),"")</f>
        <v/>
      </c>
      <c r="D267" t="s">
        <v>672</v>
      </c>
      <c r="E267" t="s">
        <v>665</v>
      </c>
      <c r="F267" t="s">
        <v>666</v>
      </c>
      <c r="G267" t="s">
        <v>667</v>
      </c>
      <c r="H267">
        <v>204</v>
      </c>
    </row>
    <row r="268" spans="1:8">
      <c r="A268" t="str" cm="1">
        <f t="array" aca="1" ref="A268" ca="1">IFERROR(LEFT(INDIRECT("'"&amp;$D268&amp;"'!"&amp;E268&amp;$H268),FIND("(",SUBSTITUTE(INDIRECT("'"&amp;$D268&amp;"'!"&amp;E268&amp;$H268),"（","(")&amp;"(")-1),"")</f>
        <v/>
      </c>
      <c r="B268" t="str" cm="1">
        <f t="array" aca="1" ref="B268" ca="1">IFERROR(IF(INDIRECT("'"&amp;$D268&amp;"'!"&amp;F268&amp;$H268)="","",INDIRECT("'"&amp;$D268&amp;"'!"&amp;F268&amp;$H268)),"")</f>
        <v/>
      </c>
      <c r="C268" t="str" cm="1">
        <f t="array" aca="1" ref="C268" ca="1">IFERROR(IF(INDIRECT("'"&amp;$D268&amp;"'!"&amp;G268&amp;$H268)="","",INDIRECT("'"&amp;$D268&amp;"'!"&amp;G268&amp;$H268)),"")</f>
        <v/>
      </c>
      <c r="D268" t="s">
        <v>672</v>
      </c>
      <c r="E268" t="s">
        <v>665</v>
      </c>
      <c r="F268" t="s">
        <v>666</v>
      </c>
      <c r="G268" t="s">
        <v>667</v>
      </c>
      <c r="H268">
        <v>205</v>
      </c>
    </row>
    <row r="269" spans="1:8">
      <c r="A269" t="str" cm="1">
        <f t="array" aca="1" ref="A269" ca="1">IFERROR(LEFT(INDIRECT("'"&amp;$D269&amp;"'!"&amp;E269&amp;$H269),FIND("(",SUBSTITUTE(INDIRECT("'"&amp;$D269&amp;"'!"&amp;E269&amp;$H269),"（","(")&amp;"(")-1),"")</f>
        <v/>
      </c>
      <c r="B269" t="str" cm="1">
        <f t="array" aca="1" ref="B269" ca="1">IFERROR(IF(INDIRECT("'"&amp;$D269&amp;"'!"&amp;F269&amp;$H269)="","",INDIRECT("'"&amp;$D269&amp;"'!"&amp;F269&amp;$H269)),"")</f>
        <v/>
      </c>
      <c r="C269" t="str" cm="1">
        <f t="array" aca="1" ref="C269" ca="1">IFERROR(IF(INDIRECT("'"&amp;$D269&amp;"'!"&amp;G269&amp;$H269)="","",INDIRECT("'"&amp;$D269&amp;"'!"&amp;G269&amp;$H269)),"")</f>
        <v/>
      </c>
      <c r="D269" t="s">
        <v>672</v>
      </c>
      <c r="E269" t="s">
        <v>665</v>
      </c>
      <c r="F269" t="s">
        <v>666</v>
      </c>
      <c r="G269" t="s">
        <v>667</v>
      </c>
      <c r="H269">
        <v>206</v>
      </c>
    </row>
    <row r="270" spans="1:8">
      <c r="A270" t="str" cm="1">
        <f t="array" aca="1" ref="A270" ca="1">IFERROR(LEFT(INDIRECT("'"&amp;$D270&amp;"'!"&amp;E270&amp;$H270),FIND("(",SUBSTITUTE(INDIRECT("'"&amp;$D270&amp;"'!"&amp;E270&amp;$H270),"（","(")&amp;"(")-1),"")</f>
        <v/>
      </c>
      <c r="B270" t="str" cm="1">
        <f t="array" aca="1" ref="B270" ca="1">IFERROR(IF(INDIRECT("'"&amp;$D270&amp;"'!"&amp;F270&amp;$H270)="","",INDIRECT("'"&amp;$D270&amp;"'!"&amp;F270&amp;$H270)),"")</f>
        <v/>
      </c>
      <c r="C270" t="str" cm="1">
        <f t="array" aca="1" ref="C270" ca="1">IFERROR(IF(INDIRECT("'"&amp;$D270&amp;"'!"&amp;G270&amp;$H270)="","",INDIRECT("'"&amp;$D270&amp;"'!"&amp;G270&amp;$H270)),"")</f>
        <v/>
      </c>
      <c r="D270" t="s">
        <v>672</v>
      </c>
      <c r="E270" t="s">
        <v>665</v>
      </c>
      <c r="F270" t="s">
        <v>666</v>
      </c>
      <c r="G270" t="s">
        <v>667</v>
      </c>
      <c r="H270">
        <v>207</v>
      </c>
    </row>
    <row r="271" spans="1:8">
      <c r="A271" t="str" cm="1">
        <f t="array" aca="1" ref="A271" ca="1">IFERROR(LEFT(INDIRECT("'"&amp;$D271&amp;"'!"&amp;E271&amp;$H271),FIND("(",SUBSTITUTE(INDIRECT("'"&amp;$D271&amp;"'!"&amp;E271&amp;$H271),"（","(")&amp;"(")-1),"")</f>
        <v/>
      </c>
      <c r="B271" t="str" cm="1">
        <f t="array" aca="1" ref="B271" ca="1">IFERROR(IF(INDIRECT("'"&amp;$D271&amp;"'!"&amp;F271&amp;$H271)="","",INDIRECT("'"&amp;$D271&amp;"'!"&amp;F271&amp;$H271)),"")</f>
        <v/>
      </c>
      <c r="C271" t="str" cm="1">
        <f t="array" aca="1" ref="C271" ca="1">IFERROR(IF(INDIRECT("'"&amp;$D271&amp;"'!"&amp;G271&amp;$H271)="","",INDIRECT("'"&amp;$D271&amp;"'!"&amp;G271&amp;$H271)),"")</f>
        <v/>
      </c>
      <c r="D271" t="s">
        <v>672</v>
      </c>
      <c r="E271" t="s">
        <v>665</v>
      </c>
      <c r="F271" t="s">
        <v>666</v>
      </c>
      <c r="G271" t="s">
        <v>667</v>
      </c>
      <c r="H271">
        <v>208</v>
      </c>
    </row>
    <row r="272" spans="1:8">
      <c r="A272" t="str" cm="1">
        <f t="array" aca="1" ref="A272" ca="1">IFERROR(LEFT(INDIRECT("'"&amp;$D272&amp;"'!"&amp;E272&amp;$H272),FIND("(",SUBSTITUTE(INDIRECT("'"&amp;$D272&amp;"'!"&amp;E272&amp;$H272),"（","(")&amp;"(")-1),"")</f>
        <v/>
      </c>
      <c r="B272" t="str" cm="1">
        <f t="array" aca="1" ref="B272" ca="1">IFERROR(IF(INDIRECT("'"&amp;$D272&amp;"'!"&amp;F272&amp;$H272)="","",INDIRECT("'"&amp;$D272&amp;"'!"&amp;F272&amp;$H272)),"")</f>
        <v/>
      </c>
      <c r="C272" t="str" cm="1">
        <f t="array" aca="1" ref="C272" ca="1">IFERROR(IF(INDIRECT("'"&amp;$D272&amp;"'!"&amp;G272&amp;$H272)="","",INDIRECT("'"&amp;$D272&amp;"'!"&amp;G272&amp;$H272)),"")</f>
        <v/>
      </c>
      <c r="D272" t="s">
        <v>672</v>
      </c>
      <c r="E272" t="s">
        <v>665</v>
      </c>
      <c r="F272" t="s">
        <v>666</v>
      </c>
      <c r="G272" t="s">
        <v>667</v>
      </c>
      <c r="H272">
        <v>209</v>
      </c>
    </row>
    <row r="273" spans="1:8">
      <c r="A273" t="str" cm="1">
        <f t="array" aca="1" ref="A273" ca="1">IFERROR(LEFT(INDIRECT("'"&amp;$D273&amp;"'!"&amp;E273&amp;$H273),FIND("(",SUBSTITUTE(INDIRECT("'"&amp;$D273&amp;"'!"&amp;E273&amp;$H273),"（","(")&amp;"(")-1),"")</f>
        <v/>
      </c>
      <c r="B273" t="str" cm="1">
        <f t="array" aca="1" ref="B273" ca="1">IFERROR(IF(INDIRECT("'"&amp;$D273&amp;"'!"&amp;F273&amp;$H273)="","",INDIRECT("'"&amp;$D273&amp;"'!"&amp;F273&amp;$H273)),"")</f>
        <v/>
      </c>
      <c r="C273" t="str" cm="1">
        <f t="array" aca="1" ref="C273" ca="1">IFERROR(IF(INDIRECT("'"&amp;$D273&amp;"'!"&amp;G273&amp;$H273)="","",INDIRECT("'"&amp;$D273&amp;"'!"&amp;G273&amp;$H273)),"")</f>
        <v/>
      </c>
      <c r="D273" t="s">
        <v>672</v>
      </c>
      <c r="E273" t="s">
        <v>665</v>
      </c>
      <c r="F273" t="s">
        <v>666</v>
      </c>
      <c r="G273" t="s">
        <v>667</v>
      </c>
      <c r="H273">
        <v>210</v>
      </c>
    </row>
    <row r="274" spans="1:8">
      <c r="A274" t="str" cm="1">
        <f t="array" aca="1" ref="A274" ca="1">IFERROR(LEFT(INDIRECT("'"&amp;$D274&amp;"'!"&amp;E274&amp;$H274),FIND("(",SUBSTITUTE(INDIRECT("'"&amp;$D274&amp;"'!"&amp;E274&amp;$H274),"（","(")&amp;"(")-1),"")</f>
        <v/>
      </c>
      <c r="B274" t="str" cm="1">
        <f t="array" aca="1" ref="B274" ca="1">IFERROR(IF(INDIRECT("'"&amp;$D274&amp;"'!"&amp;F274&amp;$H274)="","",INDIRECT("'"&amp;$D274&amp;"'!"&amp;F274&amp;$H274)),"")</f>
        <v/>
      </c>
      <c r="C274" t="str" cm="1">
        <f t="array" aca="1" ref="C274" ca="1">IFERROR(IF(INDIRECT("'"&amp;$D274&amp;"'!"&amp;G274&amp;$H274)="","",INDIRECT("'"&amp;$D274&amp;"'!"&amp;G274&amp;$H274)),"")</f>
        <v/>
      </c>
      <c r="D274" t="s">
        <v>672</v>
      </c>
      <c r="E274" t="s">
        <v>665</v>
      </c>
      <c r="F274" t="s">
        <v>666</v>
      </c>
      <c r="G274" t="s">
        <v>667</v>
      </c>
      <c r="H274">
        <v>211</v>
      </c>
    </row>
    <row r="275" spans="1:8">
      <c r="A275" t="str" cm="1">
        <f t="array" aca="1" ref="A275" ca="1">IFERROR(LEFT(INDIRECT("'"&amp;$D275&amp;"'!"&amp;E275&amp;$H275),FIND("(",SUBSTITUTE(INDIRECT("'"&amp;$D275&amp;"'!"&amp;E275&amp;$H275),"（","(")&amp;"(")-1),"")</f>
        <v/>
      </c>
      <c r="B275" t="str" cm="1">
        <f t="array" aca="1" ref="B275" ca="1">IFERROR(IF(INDIRECT("'"&amp;$D275&amp;"'!"&amp;F275&amp;$H275)="","",INDIRECT("'"&amp;$D275&amp;"'!"&amp;F275&amp;$H275)),"")</f>
        <v/>
      </c>
      <c r="C275" t="str" cm="1">
        <f t="array" aca="1" ref="C275" ca="1">IFERROR(IF(INDIRECT("'"&amp;$D275&amp;"'!"&amp;G275&amp;$H275)="","",INDIRECT("'"&amp;$D275&amp;"'!"&amp;G275&amp;$H275)),"")</f>
        <v/>
      </c>
      <c r="D275" t="s">
        <v>672</v>
      </c>
      <c r="E275" t="s">
        <v>665</v>
      </c>
      <c r="F275" t="s">
        <v>666</v>
      </c>
      <c r="G275" t="s">
        <v>667</v>
      </c>
      <c r="H275">
        <v>212</v>
      </c>
    </row>
    <row r="276" spans="1:8">
      <c r="A276" t="str" cm="1">
        <f t="array" aca="1" ref="A276" ca="1">IFERROR(LEFT(INDIRECT("'"&amp;$D276&amp;"'!"&amp;E276&amp;$H276),FIND("(",SUBSTITUTE(INDIRECT("'"&amp;$D276&amp;"'!"&amp;E276&amp;$H276),"（","(")&amp;"(")-1),"")</f>
        <v/>
      </c>
      <c r="B276" t="str" cm="1">
        <f t="array" aca="1" ref="B276" ca="1">IFERROR(IF(INDIRECT("'"&amp;$D276&amp;"'!"&amp;F276&amp;$H276)="","",INDIRECT("'"&amp;$D276&amp;"'!"&amp;F276&amp;$H276)),"")</f>
        <v/>
      </c>
      <c r="C276" t="str" cm="1">
        <f t="array" aca="1" ref="C276" ca="1">IFERROR(IF(INDIRECT("'"&amp;$D276&amp;"'!"&amp;G276&amp;$H276)="","",INDIRECT("'"&amp;$D276&amp;"'!"&amp;G276&amp;$H276)),"")</f>
        <v/>
      </c>
      <c r="D276" t="s">
        <v>672</v>
      </c>
      <c r="E276" t="s">
        <v>665</v>
      </c>
      <c r="F276" t="s">
        <v>666</v>
      </c>
      <c r="G276" t="s">
        <v>667</v>
      </c>
      <c r="H276">
        <v>213</v>
      </c>
    </row>
    <row r="277" spans="1:8">
      <c r="A277" t="str" cm="1">
        <f t="array" aca="1" ref="A277" ca="1">IFERROR(LEFT(INDIRECT("'"&amp;$D277&amp;"'!"&amp;E277&amp;$H277),FIND("(",SUBSTITUTE(INDIRECT("'"&amp;$D277&amp;"'!"&amp;E277&amp;$H277),"（","(")&amp;"(")-1),"")</f>
        <v/>
      </c>
      <c r="B277" t="str" cm="1">
        <f t="array" aca="1" ref="B277" ca="1">IFERROR(IF(INDIRECT("'"&amp;$D277&amp;"'!"&amp;F277&amp;$H277)="","",INDIRECT("'"&amp;$D277&amp;"'!"&amp;F277&amp;$H277)),"")</f>
        <v/>
      </c>
      <c r="C277" t="str" cm="1">
        <f t="array" aca="1" ref="C277" ca="1">IFERROR(IF(INDIRECT("'"&amp;$D277&amp;"'!"&amp;G277&amp;$H277)="","",INDIRECT("'"&amp;$D277&amp;"'!"&amp;G277&amp;$H277)),"")</f>
        <v/>
      </c>
      <c r="D277" t="s">
        <v>672</v>
      </c>
      <c r="E277" t="s">
        <v>665</v>
      </c>
      <c r="F277" t="s">
        <v>666</v>
      </c>
      <c r="G277" t="s">
        <v>667</v>
      </c>
      <c r="H277">
        <v>214</v>
      </c>
    </row>
    <row r="278" spans="1:8">
      <c r="A278" t="str" cm="1">
        <f t="array" aca="1" ref="A278" ca="1">IFERROR(LEFT(INDIRECT("'"&amp;$D278&amp;"'!"&amp;E278&amp;$H278),FIND("(",SUBSTITUTE(INDIRECT("'"&amp;$D278&amp;"'!"&amp;E278&amp;$H278),"（","(")&amp;"(")-1),"")</f>
        <v/>
      </c>
      <c r="B278" t="str" cm="1">
        <f t="array" aca="1" ref="B278" ca="1">IFERROR(IF(INDIRECT("'"&amp;$D278&amp;"'!"&amp;F278&amp;$H278)="","",INDIRECT("'"&amp;$D278&amp;"'!"&amp;F278&amp;$H278)),"")</f>
        <v/>
      </c>
      <c r="C278" t="str" cm="1">
        <f t="array" aca="1" ref="C278" ca="1">IFERROR(IF(INDIRECT("'"&amp;$D278&amp;"'!"&amp;G278&amp;$H278)="","",INDIRECT("'"&amp;$D278&amp;"'!"&amp;G278&amp;$H278)),"")</f>
        <v/>
      </c>
      <c r="D278" t="s">
        <v>672</v>
      </c>
      <c r="E278" t="s">
        <v>665</v>
      </c>
      <c r="F278" t="s">
        <v>666</v>
      </c>
      <c r="G278" t="s">
        <v>667</v>
      </c>
      <c r="H278">
        <v>215</v>
      </c>
    </row>
    <row r="279" spans="1:8">
      <c r="A279" t="str" cm="1">
        <f t="array" aca="1" ref="A279" ca="1">IFERROR(LEFT(INDIRECT("'"&amp;$D279&amp;"'!"&amp;E279&amp;$H279),FIND("(",SUBSTITUTE(INDIRECT("'"&amp;$D279&amp;"'!"&amp;E279&amp;$H279),"（","(")&amp;"(")-1),"")</f>
        <v/>
      </c>
      <c r="B279" t="str" cm="1">
        <f t="array" aca="1" ref="B279" ca="1">IFERROR(IF(INDIRECT("'"&amp;$D279&amp;"'!"&amp;F279&amp;$H279)="","",INDIRECT("'"&amp;$D279&amp;"'!"&amp;F279&amp;$H279)),"")</f>
        <v/>
      </c>
      <c r="C279" t="str" cm="1">
        <f t="array" aca="1" ref="C279" ca="1">IFERROR(IF(INDIRECT("'"&amp;$D279&amp;"'!"&amp;G279&amp;$H279)="","",INDIRECT("'"&amp;$D279&amp;"'!"&amp;G279&amp;$H279)),"")</f>
        <v/>
      </c>
      <c r="D279" t="s">
        <v>672</v>
      </c>
      <c r="E279" t="s">
        <v>665</v>
      </c>
      <c r="F279" t="s">
        <v>666</v>
      </c>
      <c r="G279" t="s">
        <v>667</v>
      </c>
      <c r="H279">
        <v>216</v>
      </c>
    </row>
    <row r="280" spans="1:8">
      <c r="A280" t="str" cm="1">
        <f t="array" aca="1" ref="A280" ca="1">IFERROR(LEFT(INDIRECT("'"&amp;$D280&amp;"'!"&amp;E280&amp;$H280),FIND("(",SUBSTITUTE(INDIRECT("'"&amp;$D280&amp;"'!"&amp;E280&amp;$H280),"（","(")&amp;"(")-1),"")</f>
        <v/>
      </c>
      <c r="B280" t="str" cm="1">
        <f t="array" aca="1" ref="B280" ca="1">IFERROR(IF(INDIRECT("'"&amp;$D280&amp;"'!"&amp;F280&amp;$H280)="","",INDIRECT("'"&amp;$D280&amp;"'!"&amp;F280&amp;$H280)),"")</f>
        <v/>
      </c>
      <c r="C280" t="str" cm="1">
        <f t="array" aca="1" ref="C280" ca="1">IFERROR(IF(INDIRECT("'"&amp;$D280&amp;"'!"&amp;G280&amp;$H280)="","",INDIRECT("'"&amp;$D280&amp;"'!"&amp;G280&amp;$H280)),"")</f>
        <v/>
      </c>
      <c r="D280" t="s">
        <v>672</v>
      </c>
      <c r="E280" t="s">
        <v>665</v>
      </c>
      <c r="F280" t="s">
        <v>666</v>
      </c>
      <c r="G280" t="s">
        <v>667</v>
      </c>
      <c r="H280">
        <v>217</v>
      </c>
    </row>
    <row r="281" spans="1:8">
      <c r="A281" t="str" cm="1">
        <f t="array" aca="1" ref="A281" ca="1">IFERROR(LEFT(INDIRECT("'"&amp;$D281&amp;"'!"&amp;E281&amp;$H281),FIND("(",SUBSTITUTE(INDIRECT("'"&amp;$D281&amp;"'!"&amp;E281&amp;$H281),"（","(")&amp;"(")-1),"")</f>
        <v/>
      </c>
      <c r="B281" t="str" cm="1">
        <f t="array" aca="1" ref="B281" ca="1">IFERROR(IF(INDIRECT("'"&amp;$D281&amp;"'!"&amp;F281&amp;$H281)="","",INDIRECT("'"&amp;$D281&amp;"'!"&amp;F281&amp;$H281)),"")</f>
        <v/>
      </c>
      <c r="C281" t="str" cm="1">
        <f t="array" aca="1" ref="C281" ca="1">IFERROR(IF(INDIRECT("'"&amp;$D281&amp;"'!"&amp;G281&amp;$H281)="","",INDIRECT("'"&amp;$D281&amp;"'!"&amp;G281&amp;$H281)),"")</f>
        <v/>
      </c>
      <c r="D281" t="s">
        <v>672</v>
      </c>
      <c r="E281" t="s">
        <v>665</v>
      </c>
      <c r="F281" t="s">
        <v>666</v>
      </c>
      <c r="G281" t="s">
        <v>667</v>
      </c>
      <c r="H281">
        <v>218</v>
      </c>
    </row>
    <row r="282" spans="1:8">
      <c r="A282" t="str" cm="1">
        <f t="array" aca="1" ref="A282" ca="1">IFERROR(LEFT(INDIRECT("'"&amp;$D282&amp;"'!"&amp;E282&amp;$H282),FIND("(",SUBSTITUTE(INDIRECT("'"&amp;$D282&amp;"'!"&amp;E282&amp;$H282),"（","(")&amp;"(")-1),"")</f>
        <v/>
      </c>
      <c r="B282" t="str" cm="1">
        <f t="array" aca="1" ref="B282" ca="1">IFERROR(IF(INDIRECT("'"&amp;$D282&amp;"'!"&amp;F282&amp;$H282)="","",INDIRECT("'"&amp;$D282&amp;"'!"&amp;F282&amp;$H282)),"")</f>
        <v/>
      </c>
      <c r="C282" t="str" cm="1">
        <f t="array" aca="1" ref="C282" ca="1">IFERROR(IF(INDIRECT("'"&amp;$D282&amp;"'!"&amp;G282&amp;$H282)="","",INDIRECT("'"&amp;$D282&amp;"'!"&amp;G282&amp;$H282)),"")</f>
        <v/>
      </c>
      <c r="D282" t="s">
        <v>672</v>
      </c>
      <c r="E282" t="s">
        <v>665</v>
      </c>
      <c r="F282" t="s">
        <v>666</v>
      </c>
      <c r="G282" t="s">
        <v>667</v>
      </c>
      <c r="H282">
        <v>219</v>
      </c>
    </row>
    <row r="283" spans="1:8">
      <c r="A283" t="str" cm="1">
        <f t="array" aca="1" ref="A283" ca="1">IFERROR(LEFT(INDIRECT("'"&amp;$D283&amp;"'!"&amp;E283&amp;$H283),FIND("(",SUBSTITUTE(INDIRECT("'"&amp;$D283&amp;"'!"&amp;E283&amp;$H283),"（","(")&amp;"(")-1),"")</f>
        <v/>
      </c>
      <c r="B283" t="str" cm="1">
        <f t="array" aca="1" ref="B283" ca="1">IFERROR(IF(INDIRECT("'"&amp;$D283&amp;"'!"&amp;F283&amp;$H283)="","",INDIRECT("'"&amp;$D283&amp;"'!"&amp;F283&amp;$H283)),"")</f>
        <v/>
      </c>
      <c r="C283" t="str" cm="1">
        <f t="array" aca="1" ref="C283" ca="1">IFERROR(IF(INDIRECT("'"&amp;$D283&amp;"'!"&amp;G283&amp;$H283)="","",INDIRECT("'"&amp;$D283&amp;"'!"&amp;G283&amp;$H283)),"")</f>
        <v/>
      </c>
      <c r="D283" t="s">
        <v>672</v>
      </c>
      <c r="E283" t="s">
        <v>665</v>
      </c>
      <c r="F283" t="s">
        <v>666</v>
      </c>
      <c r="G283" t="s">
        <v>667</v>
      </c>
      <c r="H283">
        <v>220</v>
      </c>
    </row>
    <row r="284" spans="1:8">
      <c r="A284" t="str" cm="1">
        <f t="array" aca="1" ref="A284" ca="1">IFERROR(LEFT(INDIRECT("'"&amp;$D284&amp;"'!"&amp;E284&amp;$H284),FIND("(",SUBSTITUTE(INDIRECT("'"&amp;$D284&amp;"'!"&amp;E284&amp;$H284),"（","(")&amp;"(")-1),"")</f>
        <v/>
      </c>
      <c r="B284" t="str" cm="1">
        <f t="array" aca="1" ref="B284" ca="1">IFERROR(IF(INDIRECT("'"&amp;$D284&amp;"'!"&amp;F284&amp;$H284)="","",INDIRECT("'"&amp;$D284&amp;"'!"&amp;F284&amp;$H284)),"")</f>
        <v/>
      </c>
      <c r="C284" t="str" cm="1">
        <f t="array" aca="1" ref="C284" ca="1">IFERROR(IF(INDIRECT("'"&amp;$D284&amp;"'!"&amp;G284&amp;$H284)="","",INDIRECT("'"&amp;$D284&amp;"'!"&amp;G284&amp;$H284)),"")</f>
        <v/>
      </c>
      <c r="D284" t="s">
        <v>672</v>
      </c>
      <c r="E284" t="s">
        <v>665</v>
      </c>
      <c r="F284" t="s">
        <v>666</v>
      </c>
      <c r="G284" t="s">
        <v>667</v>
      </c>
      <c r="H284">
        <v>221</v>
      </c>
    </row>
    <row r="285" spans="1:8">
      <c r="A285" t="str" cm="1">
        <f t="array" aca="1" ref="A285" ca="1">IFERROR(LEFT(INDIRECT("'"&amp;$D285&amp;"'!"&amp;E285&amp;$H285),FIND("(",SUBSTITUTE(INDIRECT("'"&amp;$D285&amp;"'!"&amp;E285&amp;$H285),"（","(")&amp;"(")-1),"")</f>
        <v/>
      </c>
      <c r="B285" t="str" cm="1">
        <f t="array" aca="1" ref="B285" ca="1">IFERROR(IF(INDIRECT("'"&amp;$D285&amp;"'!"&amp;F285&amp;$H285)="","",INDIRECT("'"&amp;$D285&amp;"'!"&amp;F285&amp;$H285)),"")</f>
        <v/>
      </c>
      <c r="C285" t="str" cm="1">
        <f t="array" aca="1" ref="C285" ca="1">IFERROR(IF(INDIRECT("'"&amp;$D285&amp;"'!"&amp;G285&amp;$H285)="","",INDIRECT("'"&amp;$D285&amp;"'!"&amp;G285&amp;$H285)),"")</f>
        <v/>
      </c>
      <c r="D285" t="s">
        <v>672</v>
      </c>
      <c r="E285" t="s">
        <v>665</v>
      </c>
      <c r="F285" t="s">
        <v>666</v>
      </c>
      <c r="G285" t="s">
        <v>667</v>
      </c>
      <c r="H285">
        <v>222</v>
      </c>
    </row>
    <row r="286" spans="1:8">
      <c r="A286" t="str" cm="1">
        <f t="array" aca="1" ref="A286" ca="1">IFERROR(LEFT(INDIRECT("'"&amp;$D286&amp;"'!"&amp;E286&amp;$H286),FIND("(",SUBSTITUTE(INDIRECT("'"&amp;$D286&amp;"'!"&amp;E286&amp;$H286),"（","(")&amp;"(")-1),"")</f>
        <v/>
      </c>
      <c r="B286" t="str" cm="1">
        <f t="array" aca="1" ref="B286" ca="1">IFERROR(IF(INDIRECT("'"&amp;$D286&amp;"'!"&amp;F286&amp;$H286)="","",INDIRECT("'"&amp;$D286&amp;"'!"&amp;F286&amp;$H286)),"")</f>
        <v/>
      </c>
      <c r="C286" t="str" cm="1">
        <f t="array" aca="1" ref="C286" ca="1">IFERROR(IF(INDIRECT("'"&amp;$D286&amp;"'!"&amp;G286&amp;$H286)="","",INDIRECT("'"&amp;$D286&amp;"'!"&amp;G286&amp;$H286)),"")</f>
        <v/>
      </c>
      <c r="D286" t="s">
        <v>672</v>
      </c>
      <c r="E286" t="s">
        <v>665</v>
      </c>
      <c r="F286" t="s">
        <v>666</v>
      </c>
      <c r="G286" t="s">
        <v>667</v>
      </c>
      <c r="H286">
        <v>223</v>
      </c>
    </row>
    <row r="287" spans="1:8">
      <c r="A287" t="str" cm="1">
        <f t="array" aca="1" ref="A287" ca="1">IFERROR(LEFT(INDIRECT("'"&amp;$D287&amp;"'!"&amp;E287&amp;$H287),FIND("(",SUBSTITUTE(INDIRECT("'"&amp;$D287&amp;"'!"&amp;E287&amp;$H287),"（","(")&amp;"(")-1),"")</f>
        <v/>
      </c>
      <c r="B287" t="str" cm="1">
        <f t="array" aca="1" ref="B287" ca="1">IFERROR(IF(INDIRECT("'"&amp;$D287&amp;"'!"&amp;F287&amp;$H287)="","",INDIRECT("'"&amp;$D287&amp;"'!"&amp;F287&amp;$H287)),"")</f>
        <v/>
      </c>
      <c r="C287" t="str" cm="1">
        <f t="array" aca="1" ref="C287" ca="1">IFERROR(IF(INDIRECT("'"&amp;$D287&amp;"'!"&amp;G287&amp;$H287)="","",INDIRECT("'"&amp;$D287&amp;"'!"&amp;G287&amp;$H287)),"")</f>
        <v/>
      </c>
      <c r="D287" t="s">
        <v>672</v>
      </c>
      <c r="E287" t="s">
        <v>665</v>
      </c>
      <c r="F287" t="s">
        <v>666</v>
      </c>
      <c r="G287" t="s">
        <v>667</v>
      </c>
      <c r="H287">
        <v>224</v>
      </c>
    </row>
    <row r="288" spans="1:8">
      <c r="A288" t="str" cm="1">
        <f t="array" aca="1" ref="A288" ca="1">IFERROR(LEFT(INDIRECT("'"&amp;$D288&amp;"'!"&amp;E288&amp;$H288),FIND("(",SUBSTITUTE(INDIRECT("'"&amp;$D288&amp;"'!"&amp;E288&amp;$H288),"（","(")&amp;"(")-1),"")</f>
        <v/>
      </c>
      <c r="B288" t="str" cm="1">
        <f t="array" aca="1" ref="B288" ca="1">IFERROR(IF(INDIRECT("'"&amp;$D288&amp;"'!"&amp;F288&amp;$H288)="","",INDIRECT("'"&amp;$D288&amp;"'!"&amp;F288&amp;$H288)),"")</f>
        <v/>
      </c>
      <c r="C288" t="str" cm="1">
        <f t="array" aca="1" ref="C288" ca="1">IFERROR(IF(INDIRECT("'"&amp;$D288&amp;"'!"&amp;G288&amp;$H288)="","",INDIRECT("'"&amp;$D288&amp;"'!"&amp;G288&amp;$H288)),"")</f>
        <v/>
      </c>
      <c r="D288" t="s">
        <v>672</v>
      </c>
      <c r="E288" t="s">
        <v>665</v>
      </c>
      <c r="F288" t="s">
        <v>666</v>
      </c>
      <c r="G288" t="s">
        <v>667</v>
      </c>
      <c r="H288">
        <v>225</v>
      </c>
    </row>
    <row r="289" spans="1:8">
      <c r="A289" t="str" cm="1">
        <f t="array" aca="1" ref="A289" ca="1">IFERROR(LEFT(INDIRECT("'"&amp;$D289&amp;"'!"&amp;E289&amp;$H289),FIND("(",SUBSTITUTE(INDIRECT("'"&amp;$D289&amp;"'!"&amp;E289&amp;$H289),"（","(")&amp;"(")-1),"")</f>
        <v/>
      </c>
      <c r="B289" t="str" cm="1">
        <f t="array" aca="1" ref="B289" ca="1">IFERROR(IF(INDIRECT("'"&amp;$D289&amp;"'!"&amp;F289&amp;$H289)="","",INDIRECT("'"&amp;$D289&amp;"'!"&amp;F289&amp;$H289)),"")</f>
        <v/>
      </c>
      <c r="C289" t="str" cm="1">
        <f t="array" aca="1" ref="C289" ca="1">IFERROR(IF(INDIRECT("'"&amp;$D289&amp;"'!"&amp;G289&amp;$H289)="","",INDIRECT("'"&amp;$D289&amp;"'!"&amp;G289&amp;$H289)),"")</f>
        <v/>
      </c>
      <c r="D289" t="s">
        <v>672</v>
      </c>
      <c r="E289" t="s">
        <v>665</v>
      </c>
      <c r="F289" t="s">
        <v>666</v>
      </c>
      <c r="G289" t="s">
        <v>667</v>
      </c>
      <c r="H289">
        <v>226</v>
      </c>
    </row>
    <row r="290" spans="1:8">
      <c r="A290" t="str" cm="1">
        <f t="array" aca="1" ref="A290" ca="1">IFERROR(LEFT(INDIRECT("'"&amp;$D290&amp;"'!"&amp;E290&amp;$H290),FIND("(",SUBSTITUTE(INDIRECT("'"&amp;$D290&amp;"'!"&amp;E290&amp;$H290),"（","(")&amp;"(")-1),"")</f>
        <v/>
      </c>
      <c r="B290" t="str" cm="1">
        <f t="array" aca="1" ref="B290" ca="1">IFERROR(IF(INDIRECT("'"&amp;$D290&amp;"'!"&amp;F290&amp;$H290)="","",INDIRECT("'"&amp;$D290&amp;"'!"&amp;F290&amp;$H290)),"")</f>
        <v/>
      </c>
      <c r="C290" t="str" cm="1">
        <f t="array" aca="1" ref="C290" ca="1">IFERROR(IF(INDIRECT("'"&amp;$D290&amp;"'!"&amp;G290&amp;$H290)="","",INDIRECT("'"&amp;$D290&amp;"'!"&amp;G290&amp;$H290)),"")</f>
        <v/>
      </c>
      <c r="D290" t="s">
        <v>672</v>
      </c>
      <c r="E290" t="s">
        <v>665</v>
      </c>
      <c r="F290" t="s">
        <v>666</v>
      </c>
      <c r="G290" t="s">
        <v>667</v>
      </c>
      <c r="H290">
        <v>227</v>
      </c>
    </row>
    <row r="291" spans="1:8">
      <c r="A291" t="str" cm="1">
        <f t="array" aca="1" ref="A291" ca="1">IFERROR(LEFT(INDIRECT("'"&amp;$D291&amp;"'!"&amp;E291&amp;$H291),FIND("(",SUBSTITUTE(INDIRECT("'"&amp;$D291&amp;"'!"&amp;E291&amp;$H291),"（","(")&amp;"(")-1),"")</f>
        <v/>
      </c>
      <c r="B291" t="str" cm="1">
        <f t="array" aca="1" ref="B291" ca="1">IFERROR(IF(INDIRECT("'"&amp;$D291&amp;"'!"&amp;F291&amp;$H291)="","",INDIRECT("'"&amp;$D291&amp;"'!"&amp;F291&amp;$H291)),"")</f>
        <v/>
      </c>
      <c r="C291" t="str" cm="1">
        <f t="array" aca="1" ref="C291" ca="1">IFERROR(IF(INDIRECT("'"&amp;$D291&amp;"'!"&amp;G291&amp;$H291)="","",INDIRECT("'"&amp;$D291&amp;"'!"&amp;G291&amp;$H291)),"")</f>
        <v/>
      </c>
      <c r="D291" t="s">
        <v>672</v>
      </c>
      <c r="E291" t="s">
        <v>665</v>
      </c>
      <c r="F291" t="s">
        <v>666</v>
      </c>
      <c r="G291" t="s">
        <v>667</v>
      </c>
      <c r="H291">
        <v>228</v>
      </c>
    </row>
    <row r="292" spans="1:8">
      <c r="A292" t="str" cm="1">
        <f t="array" aca="1" ref="A292" ca="1">IFERROR(LEFT(INDIRECT("'"&amp;$D292&amp;"'!"&amp;E292&amp;$H292),FIND("(",SUBSTITUTE(INDIRECT("'"&amp;$D292&amp;"'!"&amp;E292&amp;$H292),"（","(")&amp;"(")-1),"")</f>
        <v/>
      </c>
      <c r="B292" t="str" cm="1">
        <f t="array" aca="1" ref="B292" ca="1">IFERROR(IF(INDIRECT("'"&amp;$D292&amp;"'!"&amp;F292&amp;$H292)="","",INDIRECT("'"&amp;$D292&amp;"'!"&amp;F292&amp;$H292)),"")</f>
        <v/>
      </c>
      <c r="C292" t="str" cm="1">
        <f t="array" aca="1" ref="C292" ca="1">IFERROR(IF(INDIRECT("'"&amp;$D292&amp;"'!"&amp;G292&amp;$H292)="","",INDIRECT("'"&amp;$D292&amp;"'!"&amp;G292&amp;$H292)),"")</f>
        <v/>
      </c>
      <c r="D292" t="s">
        <v>672</v>
      </c>
      <c r="E292" t="s">
        <v>665</v>
      </c>
      <c r="F292" t="s">
        <v>666</v>
      </c>
      <c r="G292" t="s">
        <v>667</v>
      </c>
      <c r="H292">
        <v>229</v>
      </c>
    </row>
    <row r="293" spans="1:8">
      <c r="A293" t="str" cm="1">
        <f t="array" aca="1" ref="A293" ca="1">IFERROR(LEFT(INDIRECT("'"&amp;$D293&amp;"'!"&amp;E293&amp;$H293),FIND("(",SUBSTITUTE(INDIRECT("'"&amp;$D293&amp;"'!"&amp;E293&amp;$H293),"（","(")&amp;"(")-1),"")</f>
        <v/>
      </c>
      <c r="B293" t="str" cm="1">
        <f t="array" aca="1" ref="B293" ca="1">IFERROR(IF(INDIRECT("'"&amp;$D293&amp;"'!"&amp;F293&amp;$H293)="","",INDIRECT("'"&amp;$D293&amp;"'!"&amp;F293&amp;$H293)),"")</f>
        <v/>
      </c>
      <c r="C293" t="str" cm="1">
        <f t="array" aca="1" ref="C293" ca="1">IFERROR(IF(INDIRECT("'"&amp;$D293&amp;"'!"&amp;G293&amp;$H293)="","",INDIRECT("'"&amp;$D293&amp;"'!"&amp;G293&amp;$H293)),"")</f>
        <v/>
      </c>
      <c r="D293" t="s">
        <v>672</v>
      </c>
      <c r="E293" t="s">
        <v>665</v>
      </c>
      <c r="F293" t="s">
        <v>666</v>
      </c>
      <c r="G293" t="s">
        <v>667</v>
      </c>
      <c r="H293">
        <v>230</v>
      </c>
    </row>
    <row r="294" spans="1:8">
      <c r="A294" t="str" cm="1">
        <f t="array" aca="1" ref="A294" ca="1">IFERROR(LEFT(INDIRECT("'"&amp;$D294&amp;"'!"&amp;E294&amp;$H294),FIND("(",SUBSTITUTE(INDIRECT("'"&amp;$D294&amp;"'!"&amp;E294&amp;$H294),"（","(")&amp;"(")-1),"")</f>
        <v/>
      </c>
      <c r="B294" t="str" cm="1">
        <f t="array" aca="1" ref="B294" ca="1">IFERROR(IF(INDIRECT("'"&amp;$D294&amp;"'!"&amp;F294&amp;$H294)="","",INDIRECT("'"&amp;$D294&amp;"'!"&amp;F294&amp;$H294)),"")</f>
        <v/>
      </c>
      <c r="C294" t="str" cm="1">
        <f t="array" aca="1" ref="C294" ca="1">IFERROR(IF(INDIRECT("'"&amp;$D294&amp;"'!"&amp;G294&amp;$H294)="","",INDIRECT("'"&amp;$D294&amp;"'!"&amp;G294&amp;$H294)),"")</f>
        <v/>
      </c>
      <c r="D294" t="s">
        <v>672</v>
      </c>
      <c r="E294" t="s">
        <v>665</v>
      </c>
      <c r="F294" t="s">
        <v>666</v>
      </c>
      <c r="G294" t="s">
        <v>667</v>
      </c>
      <c r="H294">
        <v>231</v>
      </c>
    </row>
    <row r="295" spans="1:8">
      <c r="A295" t="str" cm="1">
        <f t="array" aca="1" ref="A295" ca="1">IFERROR(LEFT(INDIRECT("'"&amp;$D295&amp;"'!"&amp;E295&amp;$H295),FIND("(",SUBSTITUTE(INDIRECT("'"&amp;$D295&amp;"'!"&amp;E295&amp;$H295),"（","(")&amp;"(")-1),"")</f>
        <v/>
      </c>
      <c r="B295" t="str" cm="1">
        <f t="array" aca="1" ref="B295" ca="1">IFERROR(IF(INDIRECT("'"&amp;$D295&amp;"'!"&amp;F295&amp;$H295)="","",INDIRECT("'"&amp;$D295&amp;"'!"&amp;F295&amp;$H295)),"")</f>
        <v/>
      </c>
      <c r="C295" t="str" cm="1">
        <f t="array" aca="1" ref="C295" ca="1">IFERROR(IF(INDIRECT("'"&amp;$D295&amp;"'!"&amp;G295&amp;$H295)="","",INDIRECT("'"&amp;$D295&amp;"'!"&amp;G295&amp;$H295)),"")</f>
        <v/>
      </c>
      <c r="D295" t="s">
        <v>672</v>
      </c>
      <c r="E295" t="s">
        <v>665</v>
      </c>
      <c r="F295" t="s">
        <v>666</v>
      </c>
      <c r="G295" t="s">
        <v>667</v>
      </c>
      <c r="H295">
        <v>232</v>
      </c>
    </row>
    <row r="296" spans="1:8">
      <c r="A296" t="str" cm="1">
        <f t="array" aca="1" ref="A296" ca="1">IFERROR(LEFT(INDIRECT("'"&amp;$D296&amp;"'!"&amp;E296&amp;$H296),FIND("(",SUBSTITUTE(INDIRECT("'"&amp;$D296&amp;"'!"&amp;E296&amp;$H296),"（","(")&amp;"(")-1),"")</f>
        <v/>
      </c>
      <c r="B296" t="str" cm="1">
        <f t="array" aca="1" ref="B296" ca="1">IFERROR(IF(INDIRECT("'"&amp;$D296&amp;"'!"&amp;F296&amp;$H296)="","",INDIRECT("'"&amp;$D296&amp;"'!"&amp;F296&amp;$H296)),"")</f>
        <v/>
      </c>
      <c r="C296" t="str" cm="1">
        <f t="array" aca="1" ref="C296" ca="1">IFERROR(IF(INDIRECT("'"&amp;$D296&amp;"'!"&amp;G296&amp;$H296)="","",INDIRECT("'"&amp;$D296&amp;"'!"&amp;G296&amp;$H296)),"")</f>
        <v/>
      </c>
      <c r="D296" t="s">
        <v>672</v>
      </c>
      <c r="E296" t="s">
        <v>665</v>
      </c>
      <c r="F296" t="s">
        <v>666</v>
      </c>
      <c r="G296" t="s">
        <v>667</v>
      </c>
      <c r="H296">
        <v>233</v>
      </c>
    </row>
    <row r="297" spans="1:8">
      <c r="A297" t="str" cm="1">
        <f t="array" aca="1" ref="A297" ca="1">IFERROR(LEFT(INDIRECT("'"&amp;$D297&amp;"'!"&amp;E297&amp;$H297),FIND("(",SUBSTITUTE(INDIRECT("'"&amp;$D297&amp;"'!"&amp;E297&amp;$H297),"（","(")&amp;"(")-1),"")</f>
        <v/>
      </c>
      <c r="B297" t="str" cm="1">
        <f t="array" aca="1" ref="B297" ca="1">IFERROR(IF(INDIRECT("'"&amp;$D297&amp;"'!"&amp;F297&amp;$H297)="","",INDIRECT("'"&amp;$D297&amp;"'!"&amp;F297&amp;$H297)),"")</f>
        <v/>
      </c>
      <c r="C297" t="str" cm="1">
        <f t="array" aca="1" ref="C297" ca="1">IFERROR(IF(INDIRECT("'"&amp;$D297&amp;"'!"&amp;G297&amp;$H297)="","",INDIRECT("'"&amp;$D297&amp;"'!"&amp;G297&amp;$H297)),"")</f>
        <v/>
      </c>
      <c r="D297" t="s">
        <v>672</v>
      </c>
      <c r="E297" t="s">
        <v>665</v>
      </c>
      <c r="F297" t="s">
        <v>666</v>
      </c>
      <c r="G297" t="s">
        <v>667</v>
      </c>
      <c r="H297">
        <v>234</v>
      </c>
    </row>
    <row r="298" spans="1:8">
      <c r="A298" t="str" cm="1">
        <f t="array" aca="1" ref="A298" ca="1">IFERROR(LEFT(INDIRECT("'"&amp;$D298&amp;"'!"&amp;E298&amp;$H298),FIND("(",SUBSTITUTE(INDIRECT("'"&amp;$D298&amp;"'!"&amp;E298&amp;$H298),"（","(")&amp;"(")-1),"")</f>
        <v/>
      </c>
      <c r="B298" t="str" cm="1">
        <f t="array" aca="1" ref="B298" ca="1">IFERROR(IF(INDIRECT("'"&amp;$D298&amp;"'!"&amp;F298&amp;$H298)="","",INDIRECT("'"&amp;$D298&amp;"'!"&amp;F298&amp;$H298)),"")</f>
        <v/>
      </c>
      <c r="C298" t="str" cm="1">
        <f t="array" aca="1" ref="C298" ca="1">IFERROR(IF(INDIRECT("'"&amp;$D298&amp;"'!"&amp;G298&amp;$H298)="","",INDIRECT("'"&amp;$D298&amp;"'!"&amp;G298&amp;$H298)),"")</f>
        <v/>
      </c>
      <c r="D298" t="s">
        <v>672</v>
      </c>
      <c r="E298" t="s">
        <v>665</v>
      </c>
      <c r="F298" t="s">
        <v>666</v>
      </c>
      <c r="G298" t="s">
        <v>667</v>
      </c>
      <c r="H298">
        <v>235</v>
      </c>
    </row>
    <row r="299" spans="1:8">
      <c r="A299" t="str" cm="1">
        <f t="array" aca="1" ref="A299" ca="1">IFERROR(LEFT(INDIRECT("'"&amp;$D299&amp;"'!"&amp;E299&amp;$H299),FIND("(",SUBSTITUTE(INDIRECT("'"&amp;$D299&amp;"'!"&amp;E299&amp;$H299),"（","(")&amp;"(")-1),"")</f>
        <v/>
      </c>
      <c r="B299" t="str" cm="1">
        <f t="array" aca="1" ref="B299" ca="1">IFERROR(IF(INDIRECT("'"&amp;$D299&amp;"'!"&amp;F299&amp;$H299)="","",INDIRECT("'"&amp;$D299&amp;"'!"&amp;F299&amp;$H299)),"")</f>
        <v/>
      </c>
      <c r="C299" t="str" cm="1">
        <f t="array" aca="1" ref="C299" ca="1">IFERROR(IF(INDIRECT("'"&amp;$D299&amp;"'!"&amp;G299&amp;$H299)="","",INDIRECT("'"&amp;$D299&amp;"'!"&amp;G299&amp;$H299)),"")</f>
        <v/>
      </c>
      <c r="D299" t="s">
        <v>672</v>
      </c>
      <c r="E299" t="s">
        <v>665</v>
      </c>
      <c r="F299" t="s">
        <v>666</v>
      </c>
      <c r="G299" t="s">
        <v>667</v>
      </c>
      <c r="H299">
        <v>236</v>
      </c>
    </row>
    <row r="300" spans="1:8">
      <c r="A300" t="str" cm="1">
        <f t="array" aca="1" ref="A300" ca="1">IFERROR(LEFT(INDIRECT("'"&amp;$D300&amp;"'!"&amp;E300&amp;$H300),FIND("(",SUBSTITUTE(INDIRECT("'"&amp;$D300&amp;"'!"&amp;E300&amp;$H300),"（","(")&amp;"(")-1),"")</f>
        <v/>
      </c>
      <c r="B300" t="str" cm="1">
        <f t="array" aca="1" ref="B300" ca="1">IFERROR(IF(INDIRECT("'"&amp;$D300&amp;"'!"&amp;F300&amp;$H300)="","",INDIRECT("'"&amp;$D300&amp;"'!"&amp;F300&amp;$H300)),"")</f>
        <v/>
      </c>
      <c r="C300" t="str" cm="1">
        <f t="array" aca="1" ref="C300" ca="1">IFERROR(IF(INDIRECT("'"&amp;$D300&amp;"'!"&amp;G300&amp;$H300)="","",INDIRECT("'"&amp;$D300&amp;"'!"&amp;G300&amp;$H300)),"")</f>
        <v/>
      </c>
      <c r="D300" t="s">
        <v>672</v>
      </c>
      <c r="E300" t="s">
        <v>665</v>
      </c>
      <c r="F300" t="s">
        <v>666</v>
      </c>
      <c r="G300" t="s">
        <v>667</v>
      </c>
      <c r="H300">
        <v>237</v>
      </c>
    </row>
    <row r="301" spans="1:8">
      <c r="A301" t="str" cm="1">
        <f t="array" aca="1" ref="A301" ca="1">IFERROR(LEFT(INDIRECT("'"&amp;$D301&amp;"'!"&amp;E301&amp;$H301),FIND("(",SUBSTITUTE(INDIRECT("'"&amp;$D301&amp;"'!"&amp;E301&amp;$H301),"（","(")&amp;"(")-1),"")</f>
        <v/>
      </c>
      <c r="B301" t="str" cm="1">
        <f t="array" aca="1" ref="B301" ca="1">IFERROR(IF(INDIRECT("'"&amp;$D301&amp;"'!"&amp;F301&amp;$H301)="","",INDIRECT("'"&amp;$D301&amp;"'!"&amp;F301&amp;$H301)),"")</f>
        <v/>
      </c>
      <c r="C301" t="str" cm="1">
        <f t="array" aca="1" ref="C301" ca="1">IFERROR(IF(INDIRECT("'"&amp;$D301&amp;"'!"&amp;G301&amp;$H301)="","",INDIRECT("'"&amp;$D301&amp;"'!"&amp;G301&amp;$H301)),"")</f>
        <v/>
      </c>
      <c r="D301" t="s">
        <v>672</v>
      </c>
      <c r="E301" t="s">
        <v>665</v>
      </c>
      <c r="F301" t="s">
        <v>666</v>
      </c>
      <c r="G301" t="s">
        <v>667</v>
      </c>
      <c r="H301">
        <v>238</v>
      </c>
    </row>
  </sheetData>
  <sheetProtection selectLockedCells="1" selectUnlockedCells="1"/>
  <phoneticPr fontId="3"/>
  <conditionalFormatting sqref="B4:B101">
    <cfRule type="expression" dxfId="53" priority="1">
      <formula>AND($B104&gt;"", $B104&lt;&gt;"車載器")</formula>
    </cfRule>
  </conditionalFormatting>
  <conditionalFormatting sqref="B104:B201">
    <cfRule type="expression" dxfId="52" priority="2">
      <formula>AND($B104&gt;"", $B104&lt;&gt;"車載器")</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4C3F2-98E2-449F-9C3C-F5DED54BE1CD}">
  <sheetPr codeName="Sheet9">
    <pageSetUpPr fitToPage="1"/>
  </sheetPr>
  <dimension ref="A1:E28"/>
  <sheetViews>
    <sheetView view="pageBreakPreview" topLeftCell="A27" zoomScale="80" zoomScaleNormal="100" zoomScaleSheetLayoutView="80" workbookViewId="0">
      <selection activeCell="C191" sqref="C191"/>
    </sheetView>
  </sheetViews>
  <sheetFormatPr defaultColWidth="8.09765625" defaultRowHeight="16.2"/>
  <cols>
    <col min="1" max="1" width="6.69921875" style="16" bestFit="1" customWidth="1"/>
    <col min="2" max="2" width="23.19921875" style="17" customWidth="1"/>
    <col min="3" max="3" width="41.19921875" style="17" customWidth="1"/>
    <col min="4" max="4" width="24.59765625" style="17" bestFit="1" customWidth="1"/>
    <col min="5" max="5" width="28.09765625" style="20" customWidth="1"/>
    <col min="6" max="16384" width="8.09765625" style="20"/>
  </cols>
  <sheetData>
    <row r="1" spans="1:5" ht="26.4">
      <c r="D1" s="44"/>
      <c r="E1" s="45"/>
    </row>
    <row r="2" spans="1:5" ht="22.2">
      <c r="A2" s="21"/>
      <c r="B2" s="22" t="s">
        <v>264</v>
      </c>
      <c r="C2" s="23"/>
      <c r="D2" s="23"/>
      <c r="E2" s="24"/>
    </row>
    <row r="3" spans="1:5" ht="21" customHeight="1">
      <c r="B3" s="46" t="s">
        <v>88</v>
      </c>
      <c r="C3" s="46"/>
      <c r="D3" s="47"/>
      <c r="E3" s="48"/>
    </row>
    <row r="4" spans="1:5" ht="20.100000000000001" customHeight="1">
      <c r="A4" s="453" t="s">
        <v>40</v>
      </c>
      <c r="B4" s="454"/>
      <c r="C4" s="49" t="s">
        <v>41</v>
      </c>
      <c r="D4" s="50" t="s">
        <v>42</v>
      </c>
      <c r="E4" s="51" t="s">
        <v>43</v>
      </c>
    </row>
    <row r="5" spans="1:5" ht="150" customHeight="1">
      <c r="A5" s="32" t="s">
        <v>381</v>
      </c>
      <c r="B5" s="52" t="s">
        <v>382</v>
      </c>
      <c r="C5" s="59" t="s">
        <v>383</v>
      </c>
      <c r="D5" s="40" t="s">
        <v>384</v>
      </c>
      <c r="E5" s="54"/>
    </row>
    <row r="6" spans="1:5" s="55" customFormat="1" ht="150" customHeight="1">
      <c r="A6" s="32" t="s">
        <v>89</v>
      </c>
      <c r="B6" s="40" t="s">
        <v>342</v>
      </c>
      <c r="C6" s="37" t="s">
        <v>385</v>
      </c>
      <c r="D6" s="40" t="s">
        <v>386</v>
      </c>
      <c r="E6" s="57"/>
    </row>
    <row r="7" spans="1:5" s="55" customFormat="1" ht="150" customHeight="1">
      <c r="A7" s="32" t="s">
        <v>90</v>
      </c>
      <c r="B7" s="40" t="s">
        <v>387</v>
      </c>
      <c r="C7" s="60" t="s">
        <v>388</v>
      </c>
      <c r="D7" s="40" t="s">
        <v>389</v>
      </c>
      <c r="E7" s="39"/>
    </row>
    <row r="8" spans="1:5" ht="150" customHeight="1">
      <c r="A8" s="32" t="s">
        <v>91</v>
      </c>
      <c r="B8" s="40" t="s">
        <v>272</v>
      </c>
      <c r="C8" s="60" t="s">
        <v>273</v>
      </c>
      <c r="D8" s="40" t="s">
        <v>271</v>
      </c>
      <c r="E8" s="39"/>
    </row>
    <row r="9" spans="1:5" ht="150" customHeight="1">
      <c r="A9" s="32" t="s">
        <v>92</v>
      </c>
      <c r="B9" s="40" t="s">
        <v>347</v>
      </c>
      <c r="C9" s="37" t="s">
        <v>390</v>
      </c>
      <c r="D9" s="40" t="s">
        <v>282</v>
      </c>
      <c r="E9" s="61"/>
    </row>
    <row r="10" spans="1:5" ht="150" customHeight="1">
      <c r="A10" s="32" t="s">
        <v>93</v>
      </c>
      <c r="B10" s="40" t="s">
        <v>349</v>
      </c>
      <c r="C10" s="37" t="s">
        <v>350</v>
      </c>
      <c r="D10" s="40" t="s">
        <v>351</v>
      </c>
      <c r="E10" s="39"/>
    </row>
    <row r="11" spans="1:5" ht="159.6" customHeight="1">
      <c r="A11" s="32" t="s">
        <v>94</v>
      </c>
      <c r="B11" s="40" t="s">
        <v>283</v>
      </c>
      <c r="C11" s="37" t="s">
        <v>284</v>
      </c>
      <c r="D11" s="40" t="s">
        <v>285</v>
      </c>
      <c r="E11" s="39"/>
    </row>
    <row r="12" spans="1:5" ht="150" customHeight="1">
      <c r="A12" s="32" t="s">
        <v>95</v>
      </c>
      <c r="B12" s="40" t="s">
        <v>66</v>
      </c>
      <c r="C12" s="37" t="s">
        <v>296</v>
      </c>
      <c r="D12" s="40" t="s">
        <v>297</v>
      </c>
      <c r="E12" s="39"/>
    </row>
    <row r="13" spans="1:5" ht="207" customHeight="1">
      <c r="A13" s="32" t="s">
        <v>391</v>
      </c>
      <c r="B13" s="40" t="s">
        <v>392</v>
      </c>
      <c r="C13" s="59" t="s">
        <v>393</v>
      </c>
      <c r="D13" s="40" t="s">
        <v>304</v>
      </c>
      <c r="E13" s="39"/>
    </row>
    <row r="14" spans="1:5" ht="150" customHeight="1">
      <c r="A14" s="32" t="s">
        <v>394</v>
      </c>
      <c r="B14" s="40" t="s">
        <v>395</v>
      </c>
      <c r="C14" s="37" t="s">
        <v>393</v>
      </c>
      <c r="D14" s="40" t="s">
        <v>304</v>
      </c>
      <c r="E14" s="53"/>
    </row>
    <row r="15" spans="1:5" ht="150" customHeight="1">
      <c r="A15" s="32" t="s">
        <v>396</v>
      </c>
      <c r="B15" s="40" t="s">
        <v>397</v>
      </c>
      <c r="C15" s="37" t="s">
        <v>398</v>
      </c>
      <c r="D15" s="40" t="s">
        <v>304</v>
      </c>
      <c r="E15" s="39"/>
    </row>
    <row r="16" spans="1:5" ht="150" customHeight="1">
      <c r="A16" s="32" t="s">
        <v>399</v>
      </c>
      <c r="B16" s="40" t="s">
        <v>400</v>
      </c>
      <c r="C16" s="37" t="s">
        <v>398</v>
      </c>
      <c r="D16" s="40" t="s">
        <v>304</v>
      </c>
      <c r="E16" s="39"/>
    </row>
    <row r="17" spans="1:5" ht="191.4" customHeight="1">
      <c r="A17" s="32" t="s">
        <v>96</v>
      </c>
      <c r="B17" s="40" t="s">
        <v>358</v>
      </c>
      <c r="C17" s="37" t="s">
        <v>401</v>
      </c>
      <c r="D17" s="40" t="s">
        <v>360</v>
      </c>
      <c r="E17" s="62"/>
    </row>
    <row r="18" spans="1:5" ht="210" customHeight="1">
      <c r="A18" s="369" t="s">
        <v>97</v>
      </c>
      <c r="B18" s="370" t="s">
        <v>309</v>
      </c>
      <c r="C18" s="59" t="s">
        <v>402</v>
      </c>
      <c r="D18" s="370" t="s">
        <v>403</v>
      </c>
      <c r="E18" s="371"/>
    </row>
    <row r="19" spans="1:5" ht="194.4">
      <c r="A19" s="30" t="s">
        <v>404</v>
      </c>
      <c r="B19" s="37" t="s">
        <v>362</v>
      </c>
      <c r="C19" s="37" t="s">
        <v>363</v>
      </c>
      <c r="D19" s="37" t="s">
        <v>364</v>
      </c>
      <c r="E19" s="58"/>
    </row>
    <row r="20" spans="1:5" ht="291.60000000000002">
      <c r="A20" s="30" t="s">
        <v>405</v>
      </c>
      <c r="B20" s="37" t="s">
        <v>406</v>
      </c>
      <c r="C20" s="37" t="s">
        <v>407</v>
      </c>
      <c r="D20" s="37" t="s">
        <v>408</v>
      </c>
      <c r="E20" s="58"/>
    </row>
    <row r="21" spans="1:5" ht="226.8">
      <c r="A21" s="30" t="s">
        <v>409</v>
      </c>
      <c r="B21" s="37" t="s">
        <v>318</v>
      </c>
      <c r="C21" s="37" t="s">
        <v>319</v>
      </c>
      <c r="D21" s="37" t="s">
        <v>320</v>
      </c>
      <c r="E21" s="58"/>
    </row>
    <row r="22" spans="1:5" ht="210.6">
      <c r="A22" s="30" t="s">
        <v>410</v>
      </c>
      <c r="B22" s="37" t="s">
        <v>371</v>
      </c>
      <c r="C22" s="37" t="s">
        <v>411</v>
      </c>
      <c r="D22" s="37" t="s">
        <v>373</v>
      </c>
      <c r="E22" s="58"/>
    </row>
    <row r="23" spans="1:5" ht="129.6">
      <c r="A23" s="30" t="s">
        <v>412</v>
      </c>
      <c r="B23" s="37" t="s">
        <v>413</v>
      </c>
      <c r="C23" s="37" t="s">
        <v>414</v>
      </c>
      <c r="D23" s="37" t="s">
        <v>323</v>
      </c>
      <c r="E23" s="58"/>
    </row>
    <row r="24" spans="1:5" ht="145.80000000000001">
      <c r="A24" s="30" t="s">
        <v>415</v>
      </c>
      <c r="B24" s="37" t="s">
        <v>416</v>
      </c>
      <c r="C24" s="37" t="s">
        <v>417</v>
      </c>
      <c r="D24" s="37" t="s">
        <v>323</v>
      </c>
      <c r="E24" s="58"/>
    </row>
    <row r="25" spans="1:5" ht="113.4">
      <c r="A25" s="30" t="s">
        <v>418</v>
      </c>
      <c r="B25" s="37" t="s">
        <v>324</v>
      </c>
      <c r="C25" s="37" t="s">
        <v>325</v>
      </c>
      <c r="D25" s="37" t="s">
        <v>326</v>
      </c>
      <c r="E25" s="58"/>
    </row>
    <row r="26" spans="1:5" ht="409.6">
      <c r="A26" s="30" t="s">
        <v>419</v>
      </c>
      <c r="B26" s="37" t="s">
        <v>327</v>
      </c>
      <c r="C26" s="37" t="s">
        <v>328</v>
      </c>
      <c r="D26" s="37" t="s">
        <v>326</v>
      </c>
      <c r="E26" s="58"/>
    </row>
    <row r="27" spans="1:5" ht="129.6">
      <c r="A27" s="30" t="s">
        <v>420</v>
      </c>
      <c r="B27" s="37" t="s">
        <v>330</v>
      </c>
      <c r="C27" s="37" t="s">
        <v>331</v>
      </c>
      <c r="D27" s="37" t="s">
        <v>326</v>
      </c>
      <c r="E27" s="58"/>
    </row>
    <row r="28" spans="1:5" ht="210.6">
      <c r="A28" s="30" t="s">
        <v>421</v>
      </c>
      <c r="B28" s="37" t="s">
        <v>337</v>
      </c>
      <c r="C28" s="37" t="s">
        <v>422</v>
      </c>
      <c r="D28" s="37" t="s">
        <v>339</v>
      </c>
      <c r="E28" s="58"/>
    </row>
  </sheetData>
  <mergeCells count="1">
    <mergeCell ref="A4:B4"/>
  </mergeCells>
  <phoneticPr fontId="3"/>
  <pageMargins left="0.23622047244094491" right="0.23622047244094491" top="0.74803149606299213" bottom="0.74803149606299213" header="0.31496062992125984" footer="0.31496062992125984"/>
  <pageSetup paperSize="9" scale="73"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DB75-4076-4C44-ADC3-2AC3FFA54347}">
  <sheetPr codeName="Sheet10">
    <tabColor theme="5"/>
    <pageSetUpPr fitToPage="1"/>
  </sheetPr>
  <dimension ref="A1:L60"/>
  <sheetViews>
    <sheetView view="pageBreakPreview" zoomScale="90" zoomScaleNormal="100" zoomScaleSheetLayoutView="90" workbookViewId="0">
      <pane xSplit="5" ySplit="4" topLeftCell="F59" activePane="bottomRight" state="frozen"/>
      <selection activeCell="C191" sqref="C191"/>
      <selection pane="topRight" activeCell="C191" sqref="C191"/>
      <selection pane="bottomLeft" activeCell="C191" sqref="C191"/>
      <selection pane="bottomRight" activeCell="C191" sqref="C191"/>
    </sheetView>
  </sheetViews>
  <sheetFormatPr defaultColWidth="8.09765625" defaultRowHeight="16.2"/>
  <cols>
    <col min="1" max="1" width="6.19921875" style="16" bestFit="1" customWidth="1"/>
    <col min="2" max="2" width="23.19921875" style="17" customWidth="1"/>
    <col min="3" max="3" width="25" style="17" customWidth="1"/>
    <col min="4" max="4" width="27.69921875" style="17" customWidth="1"/>
    <col min="5" max="5" width="28.09765625" style="20" customWidth="1"/>
    <col min="6" max="11" width="14.59765625" style="20" customWidth="1"/>
    <col min="12" max="16384" width="8.09765625" style="20"/>
  </cols>
  <sheetData>
    <row r="1" spans="1:11" ht="17.399999999999999" customHeight="1">
      <c r="D1" s="44"/>
      <c r="E1" s="45"/>
      <c r="F1" s="63" t="s">
        <v>98</v>
      </c>
    </row>
    <row r="2" spans="1:11" ht="17.399999999999999" customHeight="1">
      <c r="A2" s="21"/>
      <c r="B2" s="22" t="s">
        <v>340</v>
      </c>
      <c r="C2" s="23"/>
      <c r="D2" s="23"/>
      <c r="E2" s="24"/>
      <c r="F2" s="63" t="s">
        <v>99</v>
      </c>
    </row>
    <row r="3" spans="1:11" ht="21" customHeight="1">
      <c r="B3" s="46" t="s">
        <v>100</v>
      </c>
      <c r="C3" s="46"/>
      <c r="D3" s="47"/>
      <c r="E3" s="48"/>
      <c r="F3" s="64" t="s">
        <v>177</v>
      </c>
      <c r="G3" s="65"/>
      <c r="H3" s="64" t="s">
        <v>178</v>
      </c>
      <c r="I3" s="65"/>
      <c r="J3" s="64" t="s">
        <v>103</v>
      </c>
      <c r="K3" s="65"/>
    </row>
    <row r="4" spans="1:11" ht="20.100000000000001" customHeight="1">
      <c r="A4" s="453" t="s">
        <v>40</v>
      </c>
      <c r="B4" s="454"/>
      <c r="C4" s="49" t="s">
        <v>41</v>
      </c>
      <c r="D4" s="50" t="s">
        <v>42</v>
      </c>
      <c r="E4" s="51" t="s">
        <v>43</v>
      </c>
      <c r="F4" s="66" t="s">
        <v>104</v>
      </c>
      <c r="G4" s="66" t="s">
        <v>105</v>
      </c>
      <c r="H4" s="66" t="s">
        <v>104</v>
      </c>
      <c r="I4" s="66" t="s">
        <v>105</v>
      </c>
      <c r="J4" s="66" t="s">
        <v>104</v>
      </c>
      <c r="K4" s="66" t="s">
        <v>105</v>
      </c>
    </row>
    <row r="5" spans="1:11" ht="203.4" customHeight="1">
      <c r="A5" s="32" t="s">
        <v>525</v>
      </c>
      <c r="B5" s="40" t="s">
        <v>526</v>
      </c>
      <c r="C5" s="67" t="s">
        <v>527</v>
      </c>
      <c r="D5" s="40" t="s">
        <v>528</v>
      </c>
      <c r="E5" s="54"/>
      <c r="F5" s="68"/>
      <c r="G5" s="68"/>
      <c r="H5" s="376" t="s">
        <v>261</v>
      </c>
      <c r="I5" s="68"/>
      <c r="J5" s="68"/>
      <c r="K5" s="68"/>
    </row>
    <row r="6" spans="1:11" ht="113.4">
      <c r="A6" s="32" t="s">
        <v>106</v>
      </c>
      <c r="B6" s="40" t="s">
        <v>529</v>
      </c>
      <c r="C6" s="37" t="s">
        <v>530</v>
      </c>
      <c r="D6" s="40" t="s">
        <v>531</v>
      </c>
      <c r="E6" s="54"/>
      <c r="F6" s="68"/>
      <c r="G6" s="68"/>
      <c r="H6" s="68" t="s">
        <v>261</v>
      </c>
      <c r="I6" s="68"/>
      <c r="J6" s="68"/>
      <c r="K6" s="68"/>
    </row>
    <row r="7" spans="1:11" ht="150" customHeight="1">
      <c r="A7" s="32" t="s">
        <v>107</v>
      </c>
      <c r="B7" s="40" t="s">
        <v>532</v>
      </c>
      <c r="C7" s="37" t="s">
        <v>533</v>
      </c>
      <c r="D7" s="40" t="s">
        <v>534</v>
      </c>
      <c r="E7" s="54"/>
      <c r="F7" s="68" t="s">
        <v>645</v>
      </c>
      <c r="G7" s="68" t="s">
        <v>645</v>
      </c>
      <c r="H7" s="68" t="s">
        <v>645</v>
      </c>
      <c r="I7" s="68" t="s">
        <v>645</v>
      </c>
      <c r="J7" s="68" t="s">
        <v>645</v>
      </c>
      <c r="K7" s="68" t="s">
        <v>645</v>
      </c>
    </row>
    <row r="8" spans="1:11" ht="150" customHeight="1">
      <c r="A8" s="32" t="s">
        <v>108</v>
      </c>
      <c r="B8" s="70" t="s">
        <v>535</v>
      </c>
      <c r="C8" s="37" t="s">
        <v>536</v>
      </c>
      <c r="D8" s="40" t="s">
        <v>537</v>
      </c>
      <c r="E8" s="54"/>
      <c r="F8" s="68"/>
      <c r="G8" s="68"/>
      <c r="H8" s="68" t="s">
        <v>261</v>
      </c>
      <c r="I8" s="68"/>
      <c r="J8" s="68"/>
      <c r="K8" s="68"/>
    </row>
    <row r="9" spans="1:11" ht="150" customHeight="1">
      <c r="A9" s="32" t="s">
        <v>109</v>
      </c>
      <c r="B9" s="40" t="s">
        <v>538</v>
      </c>
      <c r="C9" s="37" t="s">
        <v>539</v>
      </c>
      <c r="D9" s="40" t="s">
        <v>537</v>
      </c>
      <c r="E9" s="54"/>
      <c r="F9" s="68"/>
      <c r="G9" s="68"/>
      <c r="H9" s="68" t="s">
        <v>261</v>
      </c>
      <c r="I9" s="68"/>
      <c r="J9" s="68"/>
      <c r="K9" s="68"/>
    </row>
    <row r="10" spans="1:11" s="55" customFormat="1" ht="150" customHeight="1">
      <c r="A10" s="32" t="s">
        <v>110</v>
      </c>
      <c r="B10" s="40" t="s">
        <v>540</v>
      </c>
      <c r="C10" s="37" t="s">
        <v>539</v>
      </c>
      <c r="D10" s="40" t="s">
        <v>537</v>
      </c>
      <c r="E10" s="57"/>
      <c r="F10" s="68"/>
      <c r="G10" s="68"/>
      <c r="H10" s="68" t="s">
        <v>261</v>
      </c>
      <c r="I10" s="68"/>
      <c r="J10" s="68"/>
      <c r="K10" s="68"/>
    </row>
    <row r="11" spans="1:11" s="55" customFormat="1" ht="150" customHeight="1">
      <c r="A11" s="32" t="s">
        <v>111</v>
      </c>
      <c r="B11" s="40" t="s">
        <v>541</v>
      </c>
      <c r="C11" s="37" t="s">
        <v>539</v>
      </c>
      <c r="D11" s="40" t="s">
        <v>537</v>
      </c>
      <c r="E11" s="54"/>
      <c r="F11" s="68"/>
      <c r="G11" s="68"/>
      <c r="H11" s="68" t="s">
        <v>261</v>
      </c>
      <c r="I11" s="68"/>
      <c r="J11" s="68"/>
      <c r="K11" s="68"/>
    </row>
    <row r="12" spans="1:11" s="55" customFormat="1" ht="191.4" customHeight="1">
      <c r="A12" s="32" t="s">
        <v>112</v>
      </c>
      <c r="B12" s="40" t="s">
        <v>542</v>
      </c>
      <c r="C12" s="40" t="s">
        <v>539</v>
      </c>
      <c r="D12" s="40" t="s">
        <v>537</v>
      </c>
      <c r="E12" s="57"/>
      <c r="F12" s="71"/>
      <c r="G12" s="71"/>
      <c r="H12" s="68" t="s">
        <v>261</v>
      </c>
      <c r="I12" s="71"/>
      <c r="J12" s="71"/>
      <c r="K12" s="71"/>
    </row>
    <row r="13" spans="1:11" s="55" customFormat="1" ht="150" customHeight="1">
      <c r="A13" s="32" t="s">
        <v>113</v>
      </c>
      <c r="B13" s="40" t="s">
        <v>543</v>
      </c>
      <c r="C13" s="37" t="s">
        <v>544</v>
      </c>
      <c r="D13" s="40" t="s">
        <v>545</v>
      </c>
      <c r="E13" s="57"/>
      <c r="F13" s="71" t="s">
        <v>645</v>
      </c>
      <c r="G13" s="71" t="s">
        <v>645</v>
      </c>
      <c r="H13" s="68" t="s">
        <v>645</v>
      </c>
      <c r="I13" s="71" t="s">
        <v>645</v>
      </c>
      <c r="J13" s="71" t="s">
        <v>645</v>
      </c>
      <c r="K13" s="71" t="s">
        <v>645</v>
      </c>
    </row>
    <row r="14" spans="1:11" ht="150" customHeight="1">
      <c r="A14" s="32" t="s">
        <v>114</v>
      </c>
      <c r="B14" s="40" t="s">
        <v>546</v>
      </c>
      <c r="C14" s="37" t="s">
        <v>547</v>
      </c>
      <c r="D14" s="40" t="s">
        <v>545</v>
      </c>
      <c r="E14" s="39"/>
      <c r="F14" s="68" t="s">
        <v>645</v>
      </c>
      <c r="G14" s="68" t="s">
        <v>645</v>
      </c>
      <c r="H14" s="68" t="s">
        <v>645</v>
      </c>
      <c r="I14" s="68" t="s">
        <v>645</v>
      </c>
      <c r="J14" s="68" t="s">
        <v>645</v>
      </c>
      <c r="K14" s="68" t="s">
        <v>645</v>
      </c>
    </row>
    <row r="15" spans="1:11" ht="150" customHeight="1">
      <c r="A15" s="32" t="s">
        <v>115</v>
      </c>
      <c r="B15" s="40" t="s">
        <v>548</v>
      </c>
      <c r="C15" s="37" t="s">
        <v>549</v>
      </c>
      <c r="D15" s="40" t="s">
        <v>545</v>
      </c>
      <c r="E15" s="39"/>
      <c r="F15" s="68" t="s">
        <v>645</v>
      </c>
      <c r="G15" s="68" t="s">
        <v>645</v>
      </c>
      <c r="H15" s="68" t="s">
        <v>645</v>
      </c>
      <c r="I15" s="68" t="s">
        <v>645</v>
      </c>
      <c r="J15" s="68" t="s">
        <v>645</v>
      </c>
      <c r="K15" s="68" t="s">
        <v>645</v>
      </c>
    </row>
    <row r="16" spans="1:11" ht="150" customHeight="1">
      <c r="A16" s="32" t="s">
        <v>116</v>
      </c>
      <c r="B16" s="40" t="s">
        <v>550</v>
      </c>
      <c r="C16" s="37" t="s">
        <v>551</v>
      </c>
      <c r="D16" s="40" t="s">
        <v>545</v>
      </c>
      <c r="E16" s="39"/>
      <c r="F16" s="68" t="s">
        <v>645</v>
      </c>
      <c r="G16" s="68" t="s">
        <v>645</v>
      </c>
      <c r="H16" s="68" t="s">
        <v>645</v>
      </c>
      <c r="I16" s="68" t="s">
        <v>645</v>
      </c>
      <c r="J16" s="68" t="s">
        <v>645</v>
      </c>
      <c r="K16" s="68" t="s">
        <v>645</v>
      </c>
    </row>
    <row r="17" spans="1:11" ht="195" customHeight="1">
      <c r="A17" s="32" t="s">
        <v>117</v>
      </c>
      <c r="B17" s="40" t="s">
        <v>552</v>
      </c>
      <c r="C17" s="40" t="s">
        <v>553</v>
      </c>
      <c r="D17" s="40" t="s">
        <v>545</v>
      </c>
      <c r="E17" s="39"/>
      <c r="F17" s="376" t="s">
        <v>645</v>
      </c>
      <c r="G17" s="376" t="s">
        <v>645</v>
      </c>
      <c r="H17" s="376" t="s">
        <v>645</v>
      </c>
      <c r="I17" s="376" t="s">
        <v>645</v>
      </c>
      <c r="J17" s="376" t="s">
        <v>645</v>
      </c>
      <c r="K17" s="376" t="s">
        <v>645</v>
      </c>
    </row>
    <row r="18" spans="1:11" ht="169.8" customHeight="1">
      <c r="A18" s="32" t="s">
        <v>554</v>
      </c>
      <c r="B18" s="40" t="s">
        <v>555</v>
      </c>
      <c r="C18" s="40" t="s">
        <v>556</v>
      </c>
      <c r="D18" s="40" t="s">
        <v>545</v>
      </c>
      <c r="E18" s="39"/>
      <c r="F18" s="68" t="s">
        <v>645</v>
      </c>
      <c r="G18" s="68" t="s">
        <v>645</v>
      </c>
      <c r="H18" s="68" t="s">
        <v>645</v>
      </c>
      <c r="I18" s="68" t="s">
        <v>645</v>
      </c>
      <c r="J18" s="68" t="s">
        <v>645</v>
      </c>
      <c r="K18" s="68" t="s">
        <v>645</v>
      </c>
    </row>
    <row r="19" spans="1:11" ht="169.8" customHeight="1">
      <c r="A19" s="32" t="s">
        <v>118</v>
      </c>
      <c r="B19" s="40" t="s">
        <v>557</v>
      </c>
      <c r="C19" s="40" t="s">
        <v>558</v>
      </c>
      <c r="D19" s="40" t="s">
        <v>559</v>
      </c>
      <c r="E19" s="39"/>
      <c r="F19" s="68" t="s">
        <v>645</v>
      </c>
      <c r="G19" s="68" t="s">
        <v>645</v>
      </c>
      <c r="H19" s="68" t="s">
        <v>645</v>
      </c>
      <c r="I19" s="68" t="s">
        <v>645</v>
      </c>
      <c r="J19" s="373" t="s">
        <v>645</v>
      </c>
      <c r="K19" s="68" t="s">
        <v>645</v>
      </c>
    </row>
    <row r="20" spans="1:11" ht="196.2" customHeight="1">
      <c r="A20" s="32" t="s">
        <v>119</v>
      </c>
      <c r="B20" s="40" t="s">
        <v>560</v>
      </c>
      <c r="C20" s="40" t="s">
        <v>561</v>
      </c>
      <c r="D20" s="40" t="s">
        <v>562</v>
      </c>
      <c r="E20" s="39"/>
      <c r="F20" s="68"/>
      <c r="G20" s="68"/>
      <c r="H20" s="68" t="s">
        <v>261</v>
      </c>
      <c r="I20" s="68"/>
      <c r="J20" s="373"/>
      <c r="K20" s="68"/>
    </row>
    <row r="21" spans="1:11" ht="193.2" customHeight="1">
      <c r="A21" s="32" t="s">
        <v>120</v>
      </c>
      <c r="B21" s="40" t="s">
        <v>563</v>
      </c>
      <c r="C21" s="40" t="s">
        <v>564</v>
      </c>
      <c r="D21" s="40" t="s">
        <v>565</v>
      </c>
      <c r="E21" s="39"/>
      <c r="F21" s="68" t="s">
        <v>645</v>
      </c>
      <c r="G21" s="68" t="s">
        <v>645</v>
      </c>
      <c r="H21" s="68" t="s">
        <v>645</v>
      </c>
      <c r="I21" s="68" t="s">
        <v>645</v>
      </c>
      <c r="J21" s="68" t="s">
        <v>645</v>
      </c>
      <c r="K21" s="68" t="s">
        <v>645</v>
      </c>
    </row>
    <row r="22" spans="1:11" ht="150" customHeight="1">
      <c r="A22" s="32" t="s">
        <v>121</v>
      </c>
      <c r="B22" s="40" t="s">
        <v>566</v>
      </c>
      <c r="C22" s="40" t="s">
        <v>567</v>
      </c>
      <c r="D22" s="40" t="s">
        <v>291</v>
      </c>
      <c r="E22" s="39"/>
      <c r="F22" s="68"/>
      <c r="G22" s="68"/>
      <c r="H22" s="68" t="s">
        <v>261</v>
      </c>
      <c r="I22" s="68"/>
      <c r="J22" s="68"/>
      <c r="K22" s="68"/>
    </row>
    <row r="23" spans="1:11" ht="202.2" customHeight="1">
      <c r="A23" s="32" t="s">
        <v>122</v>
      </c>
      <c r="B23" s="40" t="s">
        <v>568</v>
      </c>
      <c r="C23" s="40" t="s">
        <v>569</v>
      </c>
      <c r="D23" s="40" t="s">
        <v>146</v>
      </c>
      <c r="E23" s="42"/>
      <c r="F23" s="68"/>
      <c r="G23" s="68"/>
      <c r="H23" s="68"/>
      <c r="I23" s="68"/>
      <c r="J23" s="68" t="s">
        <v>261</v>
      </c>
      <c r="K23" s="68"/>
    </row>
    <row r="24" spans="1:11" ht="150" customHeight="1">
      <c r="A24" s="32" t="s">
        <v>123</v>
      </c>
      <c r="B24" s="40" t="s">
        <v>570</v>
      </c>
      <c r="C24" s="40" t="s">
        <v>571</v>
      </c>
      <c r="D24" s="40" t="s">
        <v>146</v>
      </c>
      <c r="E24" s="42"/>
      <c r="F24" s="68"/>
      <c r="G24" s="68"/>
      <c r="H24" s="68"/>
      <c r="I24" s="68"/>
      <c r="J24" s="373" t="s">
        <v>261</v>
      </c>
      <c r="K24" s="68"/>
    </row>
    <row r="25" spans="1:11" ht="188.4" customHeight="1">
      <c r="A25" s="32" t="s">
        <v>124</v>
      </c>
      <c r="B25" s="40" t="s">
        <v>572</v>
      </c>
      <c r="C25" s="40" t="s">
        <v>573</v>
      </c>
      <c r="D25" s="40" t="s">
        <v>146</v>
      </c>
      <c r="E25" s="42"/>
      <c r="F25" s="68" t="s">
        <v>645</v>
      </c>
      <c r="G25" s="68" t="s">
        <v>645</v>
      </c>
      <c r="H25" s="68" t="s">
        <v>645</v>
      </c>
      <c r="I25" s="68" t="s">
        <v>645</v>
      </c>
      <c r="J25" s="68" t="s">
        <v>645</v>
      </c>
      <c r="K25" s="68" t="s">
        <v>645</v>
      </c>
    </row>
    <row r="26" spans="1:11" ht="150" customHeight="1">
      <c r="A26" s="32" t="s">
        <v>125</v>
      </c>
      <c r="B26" s="40" t="s">
        <v>574</v>
      </c>
      <c r="C26" s="40" t="s">
        <v>575</v>
      </c>
      <c r="D26" s="40" t="s">
        <v>146</v>
      </c>
      <c r="E26" s="72"/>
      <c r="F26" s="68" t="s">
        <v>645</v>
      </c>
      <c r="G26" s="68" t="s">
        <v>645</v>
      </c>
      <c r="H26" s="68" t="s">
        <v>645</v>
      </c>
      <c r="I26" s="68" t="s">
        <v>645</v>
      </c>
      <c r="J26" s="68" t="s">
        <v>645</v>
      </c>
      <c r="K26" s="68" t="s">
        <v>645</v>
      </c>
    </row>
    <row r="27" spans="1:11" ht="150" customHeight="1">
      <c r="A27" s="32" t="s">
        <v>126</v>
      </c>
      <c r="B27" s="40" t="s">
        <v>576</v>
      </c>
      <c r="C27" s="40" t="s">
        <v>577</v>
      </c>
      <c r="D27" s="40" t="s">
        <v>135</v>
      </c>
      <c r="E27" s="39"/>
      <c r="F27" s="68" t="s">
        <v>645</v>
      </c>
      <c r="G27" s="68" t="s">
        <v>645</v>
      </c>
      <c r="H27" s="68" t="s">
        <v>645</v>
      </c>
      <c r="I27" s="68" t="s">
        <v>645</v>
      </c>
      <c r="J27" s="373" t="s">
        <v>645</v>
      </c>
      <c r="K27" s="68" t="s">
        <v>645</v>
      </c>
    </row>
    <row r="28" spans="1:11" ht="182.4" customHeight="1">
      <c r="A28" s="32" t="s">
        <v>127</v>
      </c>
      <c r="B28" s="40" t="s">
        <v>578</v>
      </c>
      <c r="C28" s="40" t="s">
        <v>579</v>
      </c>
      <c r="D28" s="40" t="s">
        <v>135</v>
      </c>
      <c r="E28" s="73"/>
      <c r="F28" s="68"/>
      <c r="G28" s="68"/>
      <c r="H28" s="68" t="s">
        <v>261</v>
      </c>
      <c r="I28" s="68"/>
      <c r="J28" s="373"/>
      <c r="K28" s="68"/>
    </row>
    <row r="29" spans="1:11" ht="195" customHeight="1">
      <c r="A29" s="32" t="s">
        <v>128</v>
      </c>
      <c r="B29" s="40" t="s">
        <v>580</v>
      </c>
      <c r="C29" s="40" t="s">
        <v>581</v>
      </c>
      <c r="D29" s="40" t="s">
        <v>135</v>
      </c>
      <c r="E29" s="73"/>
      <c r="F29" s="68"/>
      <c r="G29" s="68"/>
      <c r="H29" s="68" t="s">
        <v>261</v>
      </c>
      <c r="I29" s="68"/>
      <c r="J29" s="373"/>
      <c r="K29" s="68"/>
    </row>
    <row r="30" spans="1:11" ht="188.4" customHeight="1">
      <c r="A30" s="32" t="s">
        <v>129</v>
      </c>
      <c r="B30" s="40" t="s">
        <v>582</v>
      </c>
      <c r="C30" s="74" t="s">
        <v>583</v>
      </c>
      <c r="D30" s="40" t="s">
        <v>135</v>
      </c>
      <c r="E30" s="73"/>
      <c r="F30" s="68"/>
      <c r="G30" s="68"/>
      <c r="H30" s="68" t="s">
        <v>261</v>
      </c>
      <c r="I30" s="68"/>
      <c r="J30" s="68"/>
      <c r="K30" s="68"/>
    </row>
    <row r="31" spans="1:11" ht="150" customHeight="1">
      <c r="A31" s="32" t="s">
        <v>131</v>
      </c>
      <c r="B31" s="34" t="s">
        <v>584</v>
      </c>
      <c r="C31" s="74" t="s">
        <v>585</v>
      </c>
      <c r="D31" s="40" t="s">
        <v>135</v>
      </c>
      <c r="E31" s="73"/>
      <c r="F31" s="68"/>
      <c r="G31" s="68"/>
      <c r="H31" s="68" t="s">
        <v>261</v>
      </c>
      <c r="I31" s="68"/>
      <c r="J31" s="68"/>
      <c r="K31" s="68"/>
    </row>
    <row r="32" spans="1:11" ht="150" customHeight="1">
      <c r="A32" s="32" t="s">
        <v>132</v>
      </c>
      <c r="B32" s="34" t="s">
        <v>586</v>
      </c>
      <c r="C32" s="74" t="s">
        <v>587</v>
      </c>
      <c r="D32" s="40" t="s">
        <v>135</v>
      </c>
      <c r="E32" s="73"/>
      <c r="F32" s="68"/>
      <c r="G32" s="68"/>
      <c r="H32" s="68" t="s">
        <v>261</v>
      </c>
      <c r="I32" s="68"/>
      <c r="J32" s="68"/>
      <c r="K32" s="68"/>
    </row>
    <row r="33" spans="1:11" ht="150" customHeight="1">
      <c r="A33" s="32" t="s">
        <v>588</v>
      </c>
      <c r="B33" s="40" t="s">
        <v>589</v>
      </c>
      <c r="C33" s="75" t="s">
        <v>590</v>
      </c>
      <c r="D33" s="40" t="s">
        <v>135</v>
      </c>
      <c r="E33" s="73"/>
      <c r="F33" s="68"/>
      <c r="G33" s="68"/>
      <c r="H33" s="68" t="s">
        <v>261</v>
      </c>
      <c r="I33" s="68"/>
      <c r="J33" s="68"/>
      <c r="K33" s="68"/>
    </row>
    <row r="34" spans="1:11" ht="286.2" customHeight="1">
      <c r="A34" s="32" t="s">
        <v>133</v>
      </c>
      <c r="B34" s="367" t="s">
        <v>591</v>
      </c>
      <c r="C34" s="76" t="s">
        <v>592</v>
      </c>
      <c r="D34" s="40" t="s">
        <v>593</v>
      </c>
      <c r="E34" s="73"/>
      <c r="F34" s="373"/>
      <c r="G34" s="68"/>
      <c r="H34" s="68" t="s">
        <v>646</v>
      </c>
      <c r="I34" s="68"/>
      <c r="J34" s="68"/>
      <c r="K34" s="68"/>
    </row>
    <row r="35" spans="1:11" ht="286.2" customHeight="1">
      <c r="A35" s="32" t="s">
        <v>134</v>
      </c>
      <c r="B35" s="76" t="s">
        <v>594</v>
      </c>
      <c r="C35" s="76" t="s">
        <v>595</v>
      </c>
      <c r="D35" s="40" t="s">
        <v>593</v>
      </c>
      <c r="E35" s="73"/>
      <c r="F35" s="68" t="s">
        <v>645</v>
      </c>
      <c r="G35" s="68" t="s">
        <v>645</v>
      </c>
      <c r="H35" s="68" t="s">
        <v>645</v>
      </c>
      <c r="I35" s="68" t="s">
        <v>645</v>
      </c>
      <c r="J35" s="68" t="s">
        <v>645</v>
      </c>
      <c r="K35" s="68" t="s">
        <v>645</v>
      </c>
    </row>
    <row r="36" spans="1:11" ht="251.4" customHeight="1">
      <c r="A36" s="32" t="s">
        <v>136</v>
      </c>
      <c r="B36" s="40" t="s">
        <v>596</v>
      </c>
      <c r="C36" s="40" t="s">
        <v>595</v>
      </c>
      <c r="D36" s="40" t="s">
        <v>593</v>
      </c>
      <c r="E36" s="73"/>
      <c r="F36" s="68" t="s">
        <v>645</v>
      </c>
      <c r="G36" s="68" t="s">
        <v>645</v>
      </c>
      <c r="H36" s="68" t="s">
        <v>645</v>
      </c>
      <c r="I36" s="68" t="s">
        <v>645</v>
      </c>
      <c r="J36" s="68" t="s">
        <v>645</v>
      </c>
      <c r="K36" s="68" t="s">
        <v>645</v>
      </c>
    </row>
    <row r="37" spans="1:11" ht="150" customHeight="1">
      <c r="A37" s="32" t="s">
        <v>137</v>
      </c>
      <c r="B37" s="40" t="s">
        <v>597</v>
      </c>
      <c r="C37" s="40" t="s">
        <v>598</v>
      </c>
      <c r="D37" s="40" t="s">
        <v>593</v>
      </c>
      <c r="E37" s="36"/>
      <c r="F37" s="68" t="s">
        <v>645</v>
      </c>
      <c r="G37" s="68" t="s">
        <v>645</v>
      </c>
      <c r="H37" s="68" t="s">
        <v>645</v>
      </c>
      <c r="I37" s="68" t="s">
        <v>645</v>
      </c>
      <c r="J37" s="68" t="s">
        <v>645</v>
      </c>
      <c r="K37" s="68" t="s">
        <v>645</v>
      </c>
    </row>
    <row r="38" spans="1:11" ht="172.8" customHeight="1">
      <c r="A38" s="32" t="s">
        <v>138</v>
      </c>
      <c r="B38" s="52" t="s">
        <v>599</v>
      </c>
      <c r="C38" s="52" t="s">
        <v>600</v>
      </c>
      <c r="D38" s="40" t="s">
        <v>593</v>
      </c>
      <c r="E38" s="36"/>
      <c r="F38" s="68" t="s">
        <v>645</v>
      </c>
      <c r="G38" s="68" t="s">
        <v>645</v>
      </c>
      <c r="H38" s="68" t="s">
        <v>645</v>
      </c>
      <c r="I38" s="68" t="s">
        <v>645</v>
      </c>
      <c r="J38" s="68" t="s">
        <v>645</v>
      </c>
      <c r="K38" s="68" t="s">
        <v>645</v>
      </c>
    </row>
    <row r="39" spans="1:11" ht="263.39999999999998" customHeight="1">
      <c r="A39" s="32" t="s">
        <v>139</v>
      </c>
      <c r="B39" s="52" t="s">
        <v>601</v>
      </c>
      <c r="C39" s="52" t="s">
        <v>602</v>
      </c>
      <c r="D39" s="77" t="s">
        <v>593</v>
      </c>
      <c r="E39"/>
      <c r="F39" s="68" t="s">
        <v>645</v>
      </c>
      <c r="G39" s="68" t="s">
        <v>645</v>
      </c>
      <c r="H39" s="68" t="s">
        <v>645</v>
      </c>
      <c r="I39" s="68" t="s">
        <v>645</v>
      </c>
      <c r="J39" s="68" t="s">
        <v>645</v>
      </c>
      <c r="K39" s="68" t="s">
        <v>645</v>
      </c>
    </row>
    <row r="40" spans="1:11" ht="303.60000000000002" customHeight="1">
      <c r="A40" s="32" t="s">
        <v>140</v>
      </c>
      <c r="B40" s="52" t="s">
        <v>603</v>
      </c>
      <c r="C40" s="52" t="s">
        <v>604</v>
      </c>
      <c r="D40" s="78" t="s">
        <v>593</v>
      </c>
      <c r="E40" s="73"/>
      <c r="F40" s="68" t="s">
        <v>645</v>
      </c>
      <c r="G40" s="68" t="s">
        <v>645</v>
      </c>
      <c r="H40" s="68" t="s">
        <v>645</v>
      </c>
      <c r="I40" s="68" t="s">
        <v>645</v>
      </c>
      <c r="J40" s="68" t="s">
        <v>645</v>
      </c>
      <c r="K40" s="68" t="s">
        <v>645</v>
      </c>
    </row>
    <row r="41" spans="1:11" ht="257.39999999999998" customHeight="1">
      <c r="A41" s="32" t="s">
        <v>141</v>
      </c>
      <c r="B41" s="40" t="s">
        <v>605</v>
      </c>
      <c r="C41" s="40" t="s">
        <v>606</v>
      </c>
      <c r="D41" s="40" t="s">
        <v>593</v>
      </c>
      <c r="E41"/>
      <c r="F41" s="68" t="s">
        <v>645</v>
      </c>
      <c r="G41" s="68" t="s">
        <v>645</v>
      </c>
      <c r="H41" s="68" t="s">
        <v>645</v>
      </c>
      <c r="I41" s="68" t="s">
        <v>645</v>
      </c>
      <c r="J41" s="68" t="s">
        <v>645</v>
      </c>
      <c r="K41" s="68" t="s">
        <v>645</v>
      </c>
    </row>
    <row r="42" spans="1:11" ht="250.8" customHeight="1">
      <c r="A42" s="32" t="s">
        <v>142</v>
      </c>
      <c r="B42" s="40" t="s">
        <v>607</v>
      </c>
      <c r="C42" s="40" t="s">
        <v>608</v>
      </c>
      <c r="D42" s="40" t="s">
        <v>593</v>
      </c>
      <c r="E42" s="36"/>
      <c r="F42" s="68" t="s">
        <v>645</v>
      </c>
      <c r="G42" s="68" t="s">
        <v>645</v>
      </c>
      <c r="H42" s="68" t="s">
        <v>645</v>
      </c>
      <c r="I42" s="68" t="s">
        <v>645</v>
      </c>
      <c r="J42" s="68" t="s">
        <v>645</v>
      </c>
      <c r="K42" s="68" t="s">
        <v>645</v>
      </c>
    </row>
    <row r="43" spans="1:11" ht="150" customHeight="1">
      <c r="A43" s="32" t="s">
        <v>143</v>
      </c>
      <c r="B43" s="40" t="s">
        <v>609</v>
      </c>
      <c r="C43" s="40" t="s">
        <v>610</v>
      </c>
      <c r="D43" s="40" t="s">
        <v>593</v>
      </c>
      <c r="E43" s="73"/>
      <c r="F43" s="68" t="s">
        <v>645</v>
      </c>
      <c r="G43" s="68" t="s">
        <v>645</v>
      </c>
      <c r="H43" s="68" t="s">
        <v>645</v>
      </c>
      <c r="I43" s="68" t="s">
        <v>645</v>
      </c>
      <c r="J43" s="68" t="s">
        <v>645</v>
      </c>
      <c r="K43" s="68" t="s">
        <v>645</v>
      </c>
    </row>
    <row r="44" spans="1:11" ht="150" customHeight="1">
      <c r="A44" s="32" t="s">
        <v>144</v>
      </c>
      <c r="B44" s="40" t="s">
        <v>611</v>
      </c>
      <c r="C44" s="37" t="s">
        <v>612</v>
      </c>
      <c r="D44" s="40" t="s">
        <v>593</v>
      </c>
      <c r="E44" s="73"/>
      <c r="F44" s="68" t="s">
        <v>645</v>
      </c>
      <c r="G44" s="68" t="s">
        <v>645</v>
      </c>
      <c r="H44" s="68" t="s">
        <v>645</v>
      </c>
      <c r="I44" s="68" t="s">
        <v>645</v>
      </c>
      <c r="J44" s="373" t="s">
        <v>645</v>
      </c>
      <c r="K44" s="68" t="s">
        <v>645</v>
      </c>
    </row>
    <row r="45" spans="1:11" ht="150" customHeight="1">
      <c r="A45" s="32" t="s">
        <v>145</v>
      </c>
      <c r="B45" s="40" t="s">
        <v>613</v>
      </c>
      <c r="C45" s="37" t="s">
        <v>614</v>
      </c>
      <c r="D45" s="40" t="s">
        <v>593</v>
      </c>
      <c r="E45" s="73"/>
      <c r="F45" s="68" t="s">
        <v>645</v>
      </c>
      <c r="G45" s="68" t="s">
        <v>645</v>
      </c>
      <c r="H45" s="68" t="s">
        <v>645</v>
      </c>
      <c r="I45" s="68" t="s">
        <v>645</v>
      </c>
      <c r="J45" s="373" t="s">
        <v>645</v>
      </c>
      <c r="K45" s="68" t="s">
        <v>645</v>
      </c>
    </row>
    <row r="46" spans="1:11" ht="150" customHeight="1">
      <c r="A46" s="32" t="s">
        <v>147</v>
      </c>
      <c r="B46" s="40" t="s">
        <v>615</v>
      </c>
      <c r="C46" s="37" t="s">
        <v>616</v>
      </c>
      <c r="D46" s="40" t="s">
        <v>593</v>
      </c>
      <c r="E46" s="73"/>
      <c r="F46" s="68" t="s">
        <v>645</v>
      </c>
      <c r="G46" s="68" t="s">
        <v>645</v>
      </c>
      <c r="H46" s="68" t="s">
        <v>645</v>
      </c>
      <c r="I46" s="68" t="s">
        <v>645</v>
      </c>
      <c r="J46" s="68" t="s">
        <v>645</v>
      </c>
      <c r="K46" s="68" t="s">
        <v>645</v>
      </c>
    </row>
    <row r="47" spans="1:11" ht="150" customHeight="1">
      <c r="A47" s="32" t="s">
        <v>148</v>
      </c>
      <c r="B47" s="40" t="s">
        <v>617</v>
      </c>
      <c r="C47" s="60" t="s">
        <v>618</v>
      </c>
      <c r="D47" s="40" t="s">
        <v>593</v>
      </c>
      <c r="E47" s="73"/>
      <c r="F47" s="68" t="s">
        <v>645</v>
      </c>
      <c r="G47" s="68" t="s">
        <v>645</v>
      </c>
      <c r="H47" s="68" t="s">
        <v>645</v>
      </c>
      <c r="I47" s="68" t="s">
        <v>645</v>
      </c>
      <c r="J47" s="373" t="s">
        <v>645</v>
      </c>
      <c r="K47" s="68" t="s">
        <v>645</v>
      </c>
    </row>
    <row r="48" spans="1:11" ht="150" customHeight="1">
      <c r="A48" s="32" t="s">
        <v>149</v>
      </c>
      <c r="B48" s="40" t="s">
        <v>619</v>
      </c>
      <c r="C48" s="60" t="s">
        <v>620</v>
      </c>
      <c r="D48" s="40" t="s">
        <v>593</v>
      </c>
      <c r="E48" s="79"/>
      <c r="F48" s="68" t="s">
        <v>645</v>
      </c>
      <c r="G48" s="68" t="s">
        <v>645</v>
      </c>
      <c r="H48" s="68" t="s">
        <v>645</v>
      </c>
      <c r="I48" s="68" t="s">
        <v>645</v>
      </c>
      <c r="J48" s="373" t="s">
        <v>645</v>
      </c>
      <c r="K48" s="68" t="s">
        <v>645</v>
      </c>
    </row>
    <row r="49" spans="1:12" ht="150" customHeight="1">
      <c r="A49" s="97" t="s">
        <v>649</v>
      </c>
      <c r="B49" s="378" t="s">
        <v>621</v>
      </c>
      <c r="C49" s="60" t="s">
        <v>622</v>
      </c>
      <c r="D49" s="40" t="s">
        <v>623</v>
      </c>
      <c r="E49" s="79"/>
      <c r="F49" s="68"/>
      <c r="G49" s="68"/>
      <c r="H49" s="377" t="s">
        <v>647</v>
      </c>
      <c r="I49" s="68"/>
      <c r="J49" s="377"/>
      <c r="K49" s="68"/>
    </row>
    <row r="50" spans="1:12" ht="150" customHeight="1">
      <c r="A50" s="97" t="s">
        <v>650</v>
      </c>
      <c r="B50" s="378" t="s">
        <v>621</v>
      </c>
      <c r="C50" s="60" t="s">
        <v>622</v>
      </c>
      <c r="D50" s="40" t="s">
        <v>623</v>
      </c>
      <c r="E50" s="79"/>
      <c r="F50" s="68"/>
      <c r="G50" s="68"/>
      <c r="H50" s="377"/>
      <c r="I50" s="68"/>
      <c r="J50" s="377" t="s">
        <v>648</v>
      </c>
      <c r="K50" s="68"/>
    </row>
    <row r="51" spans="1:12" ht="174" customHeight="1">
      <c r="A51" s="97" t="s">
        <v>651</v>
      </c>
      <c r="B51" s="378" t="s">
        <v>624</v>
      </c>
      <c r="C51" s="60" t="s">
        <v>625</v>
      </c>
      <c r="D51" s="40" t="s">
        <v>297</v>
      </c>
      <c r="E51" s="73"/>
      <c r="F51" s="68" t="s">
        <v>261</v>
      </c>
      <c r="G51" s="68"/>
      <c r="H51" s="68"/>
      <c r="I51" s="68"/>
      <c r="J51" s="68"/>
      <c r="K51" s="68"/>
    </row>
    <row r="52" spans="1:12" ht="174" customHeight="1">
      <c r="A52" s="97" t="s">
        <v>652</v>
      </c>
      <c r="B52" s="378" t="s">
        <v>624</v>
      </c>
      <c r="C52" s="60" t="s">
        <v>625</v>
      </c>
      <c r="D52" s="40" t="s">
        <v>297</v>
      </c>
      <c r="E52" s="73"/>
      <c r="F52" s="68"/>
      <c r="G52" s="68"/>
      <c r="H52" s="68"/>
      <c r="I52" s="68"/>
      <c r="J52" s="68" t="s">
        <v>261</v>
      </c>
      <c r="K52" s="68"/>
    </row>
    <row r="53" spans="1:12" ht="204.6" customHeight="1">
      <c r="A53" s="97" t="s">
        <v>653</v>
      </c>
      <c r="B53" s="378" t="s">
        <v>471</v>
      </c>
      <c r="C53" s="37" t="s">
        <v>472</v>
      </c>
      <c r="D53" s="40" t="s">
        <v>297</v>
      </c>
      <c r="E53" s="54"/>
      <c r="F53" s="69" t="s">
        <v>261</v>
      </c>
      <c r="G53" s="69"/>
      <c r="H53" s="69"/>
      <c r="I53" s="69"/>
      <c r="J53" s="69"/>
      <c r="K53" s="69"/>
    </row>
    <row r="54" spans="1:12" ht="204.6" customHeight="1">
      <c r="A54" s="97" t="s">
        <v>654</v>
      </c>
      <c r="B54" s="378" t="s">
        <v>471</v>
      </c>
      <c r="C54" s="37" t="s">
        <v>472</v>
      </c>
      <c r="D54" s="40" t="s">
        <v>297</v>
      </c>
      <c r="E54" s="54"/>
      <c r="F54" s="69"/>
      <c r="G54" s="69"/>
      <c r="H54" s="69"/>
      <c r="I54" s="69"/>
      <c r="J54" s="69" t="s">
        <v>261</v>
      </c>
      <c r="K54" s="69"/>
    </row>
    <row r="55" spans="1:12" ht="150" customHeight="1">
      <c r="A55" s="32" t="s">
        <v>626</v>
      </c>
      <c r="B55" s="40" t="s">
        <v>130</v>
      </c>
      <c r="C55" s="60" t="s">
        <v>627</v>
      </c>
      <c r="D55" s="40" t="s">
        <v>628</v>
      </c>
      <c r="E55" s="73"/>
      <c r="F55" s="68" t="s">
        <v>645</v>
      </c>
      <c r="G55" s="68" t="s">
        <v>645</v>
      </c>
      <c r="H55" s="68" t="s">
        <v>645</v>
      </c>
      <c r="I55" s="68" t="s">
        <v>645</v>
      </c>
      <c r="J55" s="68" t="s">
        <v>645</v>
      </c>
      <c r="K55" s="68" t="s">
        <v>645</v>
      </c>
    </row>
    <row r="56" spans="1:12" ht="150" customHeight="1">
      <c r="A56" s="30" t="s">
        <v>629</v>
      </c>
      <c r="B56" s="37" t="s">
        <v>630</v>
      </c>
      <c r="C56" s="37" t="s">
        <v>631</v>
      </c>
      <c r="D56" s="37" t="s">
        <v>628</v>
      </c>
      <c r="E56" s="368"/>
      <c r="F56" s="375" t="s">
        <v>645</v>
      </c>
      <c r="G56" s="375" t="s">
        <v>645</v>
      </c>
      <c r="H56" s="375" t="s">
        <v>645</v>
      </c>
      <c r="I56" s="375" t="s">
        <v>645</v>
      </c>
      <c r="J56" s="375" t="s">
        <v>645</v>
      </c>
      <c r="K56" s="375" t="s">
        <v>645</v>
      </c>
      <c r="L56" s="17"/>
    </row>
    <row r="57" spans="1:12" ht="409.6">
      <c r="A57" s="30" t="s">
        <v>632</v>
      </c>
      <c r="B57" s="37" t="s">
        <v>633</v>
      </c>
      <c r="C57" s="37" t="s">
        <v>634</v>
      </c>
      <c r="D57" s="37" t="s">
        <v>635</v>
      </c>
      <c r="E57" s="58"/>
      <c r="F57" s="373" t="s">
        <v>645</v>
      </c>
      <c r="G57" s="373" t="s">
        <v>645</v>
      </c>
      <c r="H57" s="373" t="s">
        <v>645</v>
      </c>
      <c r="I57" s="373" t="s">
        <v>645</v>
      </c>
      <c r="J57" s="373" t="s">
        <v>645</v>
      </c>
      <c r="K57" s="373" t="s">
        <v>645</v>
      </c>
    </row>
    <row r="58" spans="1:12" ht="291.60000000000002">
      <c r="A58" s="30" t="s">
        <v>636</v>
      </c>
      <c r="B58" s="37" t="s">
        <v>637</v>
      </c>
      <c r="C58" s="37" t="s">
        <v>638</v>
      </c>
      <c r="D58" s="37" t="s">
        <v>639</v>
      </c>
      <c r="E58" s="58"/>
      <c r="F58" s="373"/>
      <c r="G58" s="373"/>
      <c r="H58" s="373" t="s">
        <v>261</v>
      </c>
      <c r="I58" s="373"/>
      <c r="J58" s="373"/>
      <c r="K58" s="373"/>
    </row>
    <row r="59" spans="1:12" ht="372.6">
      <c r="A59" s="30" t="s">
        <v>640</v>
      </c>
      <c r="B59" s="37" t="s">
        <v>641</v>
      </c>
      <c r="C59" s="37" t="s">
        <v>642</v>
      </c>
      <c r="D59" s="37" t="s">
        <v>643</v>
      </c>
      <c r="E59" s="58"/>
      <c r="F59" s="373" t="s">
        <v>645</v>
      </c>
      <c r="G59" s="373" t="s">
        <v>645</v>
      </c>
      <c r="H59" s="373" t="s">
        <v>645</v>
      </c>
      <c r="I59" s="373" t="s">
        <v>645</v>
      </c>
      <c r="J59" s="373" t="s">
        <v>645</v>
      </c>
      <c r="K59" s="373" t="s">
        <v>645</v>
      </c>
    </row>
    <row r="60" spans="1:12" ht="340.2">
      <c r="A60" s="30" t="s">
        <v>644</v>
      </c>
      <c r="B60" s="37" t="s">
        <v>443</v>
      </c>
      <c r="C60" s="37" t="s">
        <v>444</v>
      </c>
      <c r="D60" s="37" t="s">
        <v>445</v>
      </c>
      <c r="E60" s="58"/>
      <c r="F60" s="373" t="s">
        <v>645</v>
      </c>
      <c r="G60" s="373" t="s">
        <v>645</v>
      </c>
      <c r="H60" s="373" t="s">
        <v>645</v>
      </c>
      <c r="I60" s="373" t="s">
        <v>645</v>
      </c>
      <c r="J60" s="373" t="s">
        <v>645</v>
      </c>
      <c r="K60" s="373" t="s">
        <v>645</v>
      </c>
    </row>
  </sheetData>
  <mergeCells count="1">
    <mergeCell ref="A4:B4"/>
  </mergeCells>
  <phoneticPr fontId="3"/>
  <dataValidations disablePrompts="1" count="1">
    <dataValidation imeMode="off" allowBlank="1" showInputMessage="1" showErrorMessage="1" sqref="B38:C40" xr:uid="{BFCD7DF4-07ED-43B0-89B5-A788C612BB48}"/>
  </dataValidations>
  <pageMargins left="0.23622047244094491" right="0.23622047244094491" top="0.74803149606299213" bottom="0.74803149606299213" header="0.31496062992125984" footer="0.31496062992125984"/>
  <pageSetup paperSize="9" scale="4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53257-BB98-441A-A62D-AE178F0FB486}">
  <sheetPr codeName="Sheet11">
    <pageSetUpPr fitToPage="1"/>
  </sheetPr>
  <dimension ref="A1:E11"/>
  <sheetViews>
    <sheetView view="pageBreakPreview" topLeftCell="A9" zoomScale="80" zoomScaleNormal="100" zoomScaleSheetLayoutView="80" workbookViewId="0">
      <selection activeCell="C191" sqref="C191"/>
    </sheetView>
  </sheetViews>
  <sheetFormatPr defaultColWidth="8.09765625" defaultRowHeight="16.2"/>
  <cols>
    <col min="1" max="1" width="6.69921875" style="16" bestFit="1" customWidth="1"/>
    <col min="2" max="2" width="23.19921875" style="17" customWidth="1"/>
    <col min="3" max="3" width="41.19921875" style="17" customWidth="1"/>
    <col min="4" max="4" width="32.19921875" style="17" customWidth="1"/>
    <col min="5" max="5" width="31" style="20" customWidth="1"/>
    <col min="6" max="16384" width="8.09765625" style="20"/>
  </cols>
  <sheetData>
    <row r="1" spans="1:5" ht="17.399999999999999" customHeight="1">
      <c r="D1" s="44"/>
      <c r="E1" s="45"/>
    </row>
    <row r="2" spans="1:5" ht="17.399999999999999" customHeight="1">
      <c r="B2" s="22" t="s">
        <v>340</v>
      </c>
      <c r="C2" s="23"/>
      <c r="D2" s="23"/>
      <c r="E2" s="24"/>
    </row>
    <row r="3" spans="1:5" ht="21" customHeight="1">
      <c r="B3" s="25" t="s">
        <v>150</v>
      </c>
      <c r="C3" s="26"/>
    </row>
    <row r="4" spans="1:5" ht="20.100000000000001" customHeight="1">
      <c r="A4" s="455" t="s">
        <v>40</v>
      </c>
      <c r="B4" s="456"/>
      <c r="C4" s="29" t="s">
        <v>41</v>
      </c>
      <c r="D4" s="30" t="s">
        <v>42</v>
      </c>
      <c r="E4" s="31" t="s">
        <v>43</v>
      </c>
    </row>
    <row r="5" spans="1:5" ht="138.6" customHeight="1">
      <c r="A5" s="30" t="s">
        <v>423</v>
      </c>
      <c r="B5" s="35" t="s">
        <v>424</v>
      </c>
      <c r="C5" s="80" t="s">
        <v>425</v>
      </c>
      <c r="D5" s="35" t="s">
        <v>426</v>
      </c>
      <c r="E5" s="42"/>
    </row>
    <row r="6" spans="1:5" ht="150" customHeight="1">
      <c r="A6" s="30" t="s">
        <v>151</v>
      </c>
      <c r="B6" s="35" t="s">
        <v>427</v>
      </c>
      <c r="C6" s="34" t="s">
        <v>428</v>
      </c>
      <c r="D6" s="35" t="s">
        <v>429</v>
      </c>
      <c r="E6"/>
    </row>
    <row r="7" spans="1:5" ht="150" customHeight="1">
      <c r="A7" s="30" t="s">
        <v>152</v>
      </c>
      <c r="B7" s="40" t="s">
        <v>430</v>
      </c>
      <c r="C7" s="59" t="s">
        <v>431</v>
      </c>
      <c r="D7" s="35" t="s">
        <v>432</v>
      </c>
      <c r="E7" s="42"/>
    </row>
    <row r="8" spans="1:5" ht="183" customHeight="1">
      <c r="A8" s="30" t="s">
        <v>153</v>
      </c>
      <c r="B8" s="81" t="s">
        <v>433</v>
      </c>
      <c r="C8" s="82" t="s">
        <v>434</v>
      </c>
      <c r="D8" s="81" t="s">
        <v>435</v>
      </c>
      <c r="E8" s="83"/>
    </row>
    <row r="9" spans="1:5" ht="150" customHeight="1">
      <c r="A9" s="30" t="s">
        <v>155</v>
      </c>
      <c r="B9" s="40" t="s">
        <v>154</v>
      </c>
      <c r="C9" s="74" t="s">
        <v>436</v>
      </c>
      <c r="D9" s="40" t="s">
        <v>437</v>
      </c>
      <c r="E9" s="84"/>
    </row>
    <row r="10" spans="1:5" ht="220.8" customHeight="1">
      <c r="A10" s="32" t="s">
        <v>438</v>
      </c>
      <c r="B10" s="40" t="s">
        <v>439</v>
      </c>
      <c r="C10" s="85" t="s">
        <v>440</v>
      </c>
      <c r="D10" s="40" t="s">
        <v>441</v>
      </c>
      <c r="E10" s="73"/>
    </row>
    <row r="11" spans="1:5" ht="226.8">
      <c r="A11" s="30" t="s">
        <v>442</v>
      </c>
      <c r="B11" s="37" t="s">
        <v>443</v>
      </c>
      <c r="C11" s="37" t="s">
        <v>444</v>
      </c>
      <c r="D11" s="37" t="s">
        <v>445</v>
      </c>
      <c r="E11" s="58"/>
    </row>
  </sheetData>
  <mergeCells count="1">
    <mergeCell ref="A4:B4"/>
  </mergeCells>
  <phoneticPr fontId="3"/>
  <pageMargins left="0.98425196850393704" right="0.98425196850393704" top="0.98425196850393704" bottom="0.98425196850393704" header="0.51181102362204722" footer="0.51181102362204722"/>
  <pageSetup paperSize="9" scale="55" fitToHeight="0" orientation="portrait" r:id="rId1"/>
  <colBreaks count="1" manualBreakCount="1">
    <brk id="5"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896CB-85A2-455C-B842-B23B5F4414D7}">
  <sheetPr codeName="Sheet12">
    <tabColor theme="5"/>
    <pageSetUpPr fitToPage="1"/>
  </sheetPr>
  <dimension ref="A1:K51"/>
  <sheetViews>
    <sheetView view="pageBreakPreview" zoomScale="70" zoomScaleNormal="75" zoomScaleSheetLayoutView="70" workbookViewId="0">
      <pane xSplit="5" ySplit="4" topLeftCell="F42" activePane="bottomRight" state="frozen"/>
      <selection activeCell="E182" sqref="E182"/>
      <selection pane="topRight" activeCell="E182" sqref="E182"/>
      <selection pane="bottomLeft" activeCell="E182" sqref="E182"/>
      <selection pane="bottomRight" activeCell="E182" sqref="E182"/>
    </sheetView>
  </sheetViews>
  <sheetFormatPr defaultColWidth="8.09765625" defaultRowHeight="16.2"/>
  <cols>
    <col min="1" max="1" width="6.69921875" style="16" customWidth="1"/>
    <col min="2" max="2" width="23.19921875" style="17" customWidth="1"/>
    <col min="3" max="3" width="41.19921875" style="17" customWidth="1"/>
    <col min="4" max="4" width="25.796875" style="17" customWidth="1"/>
    <col min="5" max="5" width="25.796875" style="20" customWidth="1"/>
    <col min="6" max="8" width="14.8984375" style="20" customWidth="1"/>
    <col min="9" max="9" width="15.59765625" style="20" customWidth="1"/>
    <col min="10" max="11" width="14.8984375" style="20" customWidth="1"/>
    <col min="12" max="16384" width="8.09765625" style="20"/>
  </cols>
  <sheetData>
    <row r="1" spans="1:11" ht="17.399999999999999" customHeight="1">
      <c r="D1" s="44"/>
      <c r="E1" s="45"/>
      <c r="F1" s="63" t="s">
        <v>98</v>
      </c>
    </row>
    <row r="2" spans="1:11" ht="17.399999999999999" customHeight="1">
      <c r="A2" s="21"/>
      <c r="B2" s="22" t="s">
        <v>264</v>
      </c>
      <c r="C2" s="23"/>
      <c r="D2" s="23"/>
      <c r="E2" s="24"/>
      <c r="F2" s="63" t="s">
        <v>99</v>
      </c>
    </row>
    <row r="3" spans="1:11" ht="21" customHeight="1">
      <c r="B3" s="25" t="s">
        <v>156</v>
      </c>
      <c r="C3" s="46"/>
      <c r="F3" s="64" t="s">
        <v>101</v>
      </c>
      <c r="G3" s="65"/>
      <c r="H3" s="64" t="s">
        <v>102</v>
      </c>
      <c r="I3" s="65"/>
      <c r="J3" s="64" t="s">
        <v>103</v>
      </c>
      <c r="K3" s="65"/>
    </row>
    <row r="4" spans="1:11" ht="19.8" customHeight="1">
      <c r="A4" s="27"/>
      <c r="B4" s="86" t="s">
        <v>40</v>
      </c>
      <c r="C4" s="29" t="s">
        <v>41</v>
      </c>
      <c r="D4" s="30" t="s">
        <v>42</v>
      </c>
      <c r="E4" s="31" t="s">
        <v>43</v>
      </c>
      <c r="F4" s="68" t="s">
        <v>104</v>
      </c>
      <c r="G4" s="68" t="s">
        <v>105</v>
      </c>
      <c r="H4" s="68" t="s">
        <v>104</v>
      </c>
      <c r="I4" s="68" t="s">
        <v>105</v>
      </c>
      <c r="J4" s="68" t="s">
        <v>104</v>
      </c>
      <c r="K4" s="68" t="s">
        <v>105</v>
      </c>
    </row>
    <row r="5" spans="1:11" ht="150" customHeight="1">
      <c r="A5" s="97" t="s">
        <v>503</v>
      </c>
      <c r="B5" s="372" t="s">
        <v>160</v>
      </c>
      <c r="C5" s="40" t="s">
        <v>446</v>
      </c>
      <c r="D5" s="35" t="s">
        <v>447</v>
      </c>
      <c r="E5" s="42"/>
      <c r="F5" s="68" t="s">
        <v>261</v>
      </c>
      <c r="G5" s="68"/>
      <c r="H5" s="68"/>
      <c r="I5" s="68"/>
      <c r="J5" s="68"/>
      <c r="K5" s="68"/>
    </row>
    <row r="6" spans="1:11" ht="150" customHeight="1">
      <c r="A6" s="97" t="s">
        <v>504</v>
      </c>
      <c r="B6" s="372" t="s">
        <v>160</v>
      </c>
      <c r="C6" s="40" t="s">
        <v>446</v>
      </c>
      <c r="D6" s="35" t="s">
        <v>447</v>
      </c>
      <c r="E6" s="42"/>
      <c r="F6" s="68"/>
      <c r="G6" s="68"/>
      <c r="H6" s="68"/>
      <c r="I6" s="68"/>
      <c r="J6" s="68" t="s">
        <v>261</v>
      </c>
      <c r="K6" s="68"/>
    </row>
    <row r="7" spans="1:11" ht="150" customHeight="1">
      <c r="A7" s="32" t="s">
        <v>157</v>
      </c>
      <c r="B7" s="87" t="s">
        <v>448</v>
      </c>
      <c r="C7" s="74" t="s">
        <v>449</v>
      </c>
      <c r="D7" s="35" t="s">
        <v>450</v>
      </c>
      <c r="E7" s="88"/>
      <c r="F7" s="68" t="s">
        <v>261</v>
      </c>
      <c r="G7" s="68"/>
      <c r="H7" s="68"/>
      <c r="I7" s="68"/>
      <c r="J7" s="68"/>
      <c r="K7" s="68"/>
    </row>
    <row r="8" spans="1:11" ht="150" customHeight="1">
      <c r="A8" s="32" t="s">
        <v>158</v>
      </c>
      <c r="B8" s="87" t="s">
        <v>451</v>
      </c>
      <c r="C8" s="74" t="s">
        <v>452</v>
      </c>
      <c r="D8" s="35" t="s">
        <v>453</v>
      </c>
      <c r="E8" s="42"/>
      <c r="F8" s="68" t="s">
        <v>261</v>
      </c>
      <c r="G8" s="68"/>
      <c r="H8" s="68"/>
      <c r="I8" s="68"/>
      <c r="J8" s="68"/>
      <c r="K8" s="68"/>
    </row>
    <row r="9" spans="1:11" ht="150" customHeight="1">
      <c r="A9" s="32" t="s">
        <v>159</v>
      </c>
      <c r="B9" s="89" t="s">
        <v>454</v>
      </c>
      <c r="C9" s="90" t="s">
        <v>455</v>
      </c>
      <c r="D9" s="89" t="s">
        <v>453</v>
      </c>
      <c r="E9" s="91"/>
      <c r="F9" s="69"/>
      <c r="G9" s="68"/>
      <c r="H9" s="68"/>
      <c r="I9" s="68"/>
      <c r="J9" s="373" t="s">
        <v>261</v>
      </c>
      <c r="K9" s="68"/>
    </row>
    <row r="10" spans="1:11" ht="150" customHeight="1">
      <c r="A10" s="32" t="s">
        <v>161</v>
      </c>
      <c r="B10" s="35" t="s">
        <v>456</v>
      </c>
      <c r="C10" s="40" t="s">
        <v>457</v>
      </c>
      <c r="D10" s="35" t="s">
        <v>291</v>
      </c>
      <c r="E10" s="92"/>
      <c r="F10" s="68" t="s">
        <v>261</v>
      </c>
      <c r="G10" s="68"/>
      <c r="H10" s="68"/>
      <c r="I10" s="68"/>
      <c r="J10" s="68"/>
      <c r="K10" s="68"/>
    </row>
    <row r="11" spans="1:11" ht="184.8" customHeight="1">
      <c r="A11" s="32" t="s">
        <v>162</v>
      </c>
      <c r="B11" s="35" t="s">
        <v>458</v>
      </c>
      <c r="C11" s="40" t="s">
        <v>457</v>
      </c>
      <c r="D11" s="35" t="s">
        <v>291</v>
      </c>
      <c r="E11" s="92"/>
      <c r="F11" s="68"/>
      <c r="G11" s="68"/>
      <c r="H11" s="68"/>
      <c r="I11" s="68"/>
      <c r="J11" s="68" t="s">
        <v>261</v>
      </c>
      <c r="K11" s="68"/>
    </row>
    <row r="12" spans="1:11" ht="280.8" customHeight="1">
      <c r="A12" s="32" t="s">
        <v>163</v>
      </c>
      <c r="B12" s="35" t="s">
        <v>459</v>
      </c>
      <c r="C12" s="40" t="s">
        <v>457</v>
      </c>
      <c r="D12" s="35" t="s">
        <v>291</v>
      </c>
      <c r="E12" s="34"/>
      <c r="F12" s="68"/>
      <c r="G12" s="68"/>
      <c r="H12" s="68"/>
      <c r="I12" s="68"/>
      <c r="J12" s="68" t="s">
        <v>261</v>
      </c>
      <c r="K12" s="68"/>
    </row>
    <row r="13" spans="1:11" ht="255.6" customHeight="1">
      <c r="A13" s="32" t="s">
        <v>164</v>
      </c>
      <c r="B13" s="35" t="s">
        <v>460</v>
      </c>
      <c r="C13" s="40" t="s">
        <v>461</v>
      </c>
      <c r="D13" s="35" t="s">
        <v>291</v>
      </c>
      <c r="E13" s="32"/>
      <c r="F13" s="68" t="s">
        <v>261</v>
      </c>
      <c r="G13" s="68"/>
      <c r="H13" s="68"/>
      <c r="I13" s="68"/>
      <c r="J13" s="68"/>
      <c r="K13" s="68"/>
    </row>
    <row r="14" spans="1:11" ht="158.4" customHeight="1">
      <c r="A14" s="32" t="s">
        <v>462</v>
      </c>
      <c r="B14" s="35" t="s">
        <v>289</v>
      </c>
      <c r="C14" s="40" t="s">
        <v>290</v>
      </c>
      <c r="D14" s="40" t="s">
        <v>291</v>
      </c>
      <c r="E14" s="34"/>
      <c r="F14" s="373"/>
      <c r="G14" s="68"/>
      <c r="H14" s="68"/>
      <c r="I14" s="68"/>
      <c r="J14" s="68" t="s">
        <v>261</v>
      </c>
      <c r="K14" s="68"/>
    </row>
    <row r="15" spans="1:11" ht="158.4" customHeight="1">
      <c r="A15" s="32" t="s">
        <v>165</v>
      </c>
      <c r="B15" s="35" t="s">
        <v>463</v>
      </c>
      <c r="C15" s="40" t="s">
        <v>293</v>
      </c>
      <c r="D15" s="40" t="s">
        <v>291</v>
      </c>
      <c r="E15" s="34"/>
      <c r="F15" s="68"/>
      <c r="G15" s="68"/>
      <c r="H15" s="68"/>
      <c r="I15" s="68"/>
      <c r="J15" s="68" t="s">
        <v>261</v>
      </c>
      <c r="K15" s="68"/>
    </row>
    <row r="16" spans="1:11" ht="150" customHeight="1">
      <c r="A16" s="32" t="s">
        <v>166</v>
      </c>
      <c r="B16" s="35" t="s">
        <v>294</v>
      </c>
      <c r="C16" s="74" t="s">
        <v>295</v>
      </c>
      <c r="D16" s="35" t="s">
        <v>291</v>
      </c>
      <c r="E16" s="42"/>
      <c r="F16" s="68"/>
      <c r="G16" s="68"/>
      <c r="H16" s="68"/>
      <c r="I16" s="68"/>
      <c r="J16" s="68" t="s">
        <v>261</v>
      </c>
      <c r="K16" s="68"/>
    </row>
    <row r="17" spans="1:11" ht="150" customHeight="1">
      <c r="A17" s="97" t="s">
        <v>505</v>
      </c>
      <c r="B17" s="374" t="s">
        <v>464</v>
      </c>
      <c r="C17" s="40" t="s">
        <v>465</v>
      </c>
      <c r="D17" s="35" t="s">
        <v>466</v>
      </c>
      <c r="E17" s="42"/>
      <c r="F17" s="68" t="s">
        <v>261</v>
      </c>
      <c r="G17" s="68"/>
      <c r="H17" s="68"/>
      <c r="I17" s="68"/>
      <c r="J17" s="68"/>
      <c r="K17" s="68"/>
    </row>
    <row r="18" spans="1:11" ht="150" customHeight="1">
      <c r="A18" s="97" t="s">
        <v>506</v>
      </c>
      <c r="B18" s="374" t="s">
        <v>464</v>
      </c>
      <c r="C18" s="40" t="s">
        <v>465</v>
      </c>
      <c r="D18" s="35" t="s">
        <v>466</v>
      </c>
      <c r="E18" s="42"/>
      <c r="F18" s="68"/>
      <c r="G18" s="68"/>
      <c r="H18" s="68"/>
      <c r="I18" s="68"/>
      <c r="J18" s="68" t="s">
        <v>502</v>
      </c>
      <c r="K18" s="68"/>
    </row>
    <row r="19" spans="1:11" ht="150" customHeight="1">
      <c r="A19" s="32" t="s">
        <v>167</v>
      </c>
      <c r="B19" s="35" t="s">
        <v>467</v>
      </c>
      <c r="C19" s="40" t="s">
        <v>468</v>
      </c>
      <c r="D19" s="35" t="s">
        <v>297</v>
      </c>
      <c r="E19" s="42"/>
      <c r="F19" s="68" t="s">
        <v>261</v>
      </c>
      <c r="G19" s="68"/>
      <c r="H19" s="68"/>
      <c r="I19" s="68"/>
      <c r="J19" s="68"/>
      <c r="K19" s="68"/>
    </row>
    <row r="20" spans="1:11" ht="150" customHeight="1">
      <c r="A20" s="97" t="s">
        <v>507</v>
      </c>
      <c r="B20" s="374" t="s">
        <v>469</v>
      </c>
      <c r="C20" s="40" t="s">
        <v>470</v>
      </c>
      <c r="D20" s="35" t="s">
        <v>297</v>
      </c>
      <c r="E20" s="88"/>
      <c r="F20" s="68" t="s">
        <v>261</v>
      </c>
      <c r="G20" s="68"/>
      <c r="H20" s="68"/>
      <c r="I20" s="68"/>
      <c r="J20" s="68"/>
      <c r="K20" s="68"/>
    </row>
    <row r="21" spans="1:11" ht="150" customHeight="1">
      <c r="A21" s="97" t="s">
        <v>508</v>
      </c>
      <c r="B21" s="374" t="s">
        <v>469</v>
      </c>
      <c r="C21" s="40" t="s">
        <v>470</v>
      </c>
      <c r="D21" s="35" t="s">
        <v>297</v>
      </c>
      <c r="E21" s="88"/>
      <c r="F21" s="68"/>
      <c r="G21" s="68"/>
      <c r="H21" s="68"/>
      <c r="I21" s="68"/>
      <c r="J21" s="68" t="s">
        <v>261</v>
      </c>
      <c r="K21" s="68"/>
    </row>
    <row r="22" spans="1:11" ht="150" customHeight="1">
      <c r="A22" s="97" t="s">
        <v>509</v>
      </c>
      <c r="B22" s="374" t="s">
        <v>471</v>
      </c>
      <c r="C22" s="40" t="s">
        <v>472</v>
      </c>
      <c r="D22" s="40" t="s">
        <v>297</v>
      </c>
      <c r="E22" s="34"/>
      <c r="F22" s="68" t="s">
        <v>261</v>
      </c>
      <c r="G22" s="68"/>
      <c r="H22" s="68"/>
      <c r="I22" s="68"/>
      <c r="J22" s="68"/>
      <c r="K22" s="68"/>
    </row>
    <row r="23" spans="1:11" ht="150" customHeight="1">
      <c r="A23" s="97" t="s">
        <v>510</v>
      </c>
      <c r="B23" s="374" t="s">
        <v>471</v>
      </c>
      <c r="C23" s="40" t="s">
        <v>472</v>
      </c>
      <c r="D23" s="40" t="s">
        <v>297</v>
      </c>
      <c r="E23" s="34"/>
      <c r="F23" s="68"/>
      <c r="G23" s="68"/>
      <c r="H23" s="68"/>
      <c r="I23" s="68"/>
      <c r="J23" s="68" t="s">
        <v>261</v>
      </c>
      <c r="K23" s="68"/>
    </row>
    <row r="24" spans="1:11" ht="150" customHeight="1">
      <c r="A24" s="32" t="s">
        <v>473</v>
      </c>
      <c r="B24" s="35" t="s">
        <v>474</v>
      </c>
      <c r="C24" s="40" t="s">
        <v>475</v>
      </c>
      <c r="D24" s="40" t="s">
        <v>476</v>
      </c>
      <c r="E24" s="34"/>
      <c r="F24" s="68"/>
      <c r="G24" s="68"/>
      <c r="H24" s="68"/>
      <c r="I24" s="68"/>
      <c r="J24" s="68" t="s">
        <v>261</v>
      </c>
      <c r="K24" s="68"/>
    </row>
    <row r="25" spans="1:11" ht="150" customHeight="1">
      <c r="A25" s="32" t="s">
        <v>168</v>
      </c>
      <c r="B25" s="35" t="s">
        <v>477</v>
      </c>
      <c r="C25" s="40" t="s">
        <v>478</v>
      </c>
      <c r="D25" s="40" t="s">
        <v>51</v>
      </c>
      <c r="E25" s="34"/>
      <c r="F25" s="68" t="s">
        <v>261</v>
      </c>
      <c r="G25" s="68"/>
      <c r="H25" s="68"/>
      <c r="I25" s="68"/>
      <c r="J25" s="68"/>
      <c r="K25" s="68"/>
    </row>
    <row r="26" spans="1:11" ht="192" customHeight="1">
      <c r="A26" s="32" t="s">
        <v>169</v>
      </c>
      <c r="B26" s="35" t="s">
        <v>479</v>
      </c>
      <c r="C26" s="74" t="s">
        <v>480</v>
      </c>
      <c r="D26" s="35" t="s">
        <v>51</v>
      </c>
      <c r="E26" s="42"/>
      <c r="F26" s="68" t="s">
        <v>261</v>
      </c>
      <c r="G26" s="68"/>
      <c r="H26" s="68"/>
      <c r="I26" s="68"/>
      <c r="J26" s="68"/>
      <c r="K26" s="68"/>
    </row>
    <row r="27" spans="1:11" ht="150" customHeight="1">
      <c r="A27" s="97" t="s">
        <v>511</v>
      </c>
      <c r="B27" s="374" t="s">
        <v>298</v>
      </c>
      <c r="C27" s="74" t="s">
        <v>299</v>
      </c>
      <c r="D27" s="35" t="s">
        <v>51</v>
      </c>
      <c r="E27" s="42"/>
      <c r="F27" s="373" t="s">
        <v>261</v>
      </c>
      <c r="G27" s="68"/>
      <c r="H27" s="68"/>
      <c r="I27" s="68"/>
      <c r="J27" s="68"/>
      <c r="K27" s="68"/>
    </row>
    <row r="28" spans="1:11" ht="150" customHeight="1">
      <c r="A28" s="97" t="s">
        <v>512</v>
      </c>
      <c r="B28" s="374" t="s">
        <v>298</v>
      </c>
      <c r="C28" s="74" t="s">
        <v>299</v>
      </c>
      <c r="D28" s="35" t="s">
        <v>51</v>
      </c>
      <c r="E28" s="42"/>
      <c r="F28" s="373"/>
      <c r="G28" s="68"/>
      <c r="H28" s="68"/>
      <c r="I28" s="68"/>
      <c r="J28" s="68" t="s">
        <v>502</v>
      </c>
      <c r="K28" s="68"/>
    </row>
    <row r="29" spans="1:11" ht="150" customHeight="1">
      <c r="A29" s="97" t="s">
        <v>513</v>
      </c>
      <c r="B29" s="374" t="s">
        <v>300</v>
      </c>
      <c r="C29" s="74" t="s">
        <v>301</v>
      </c>
      <c r="D29" s="35" t="s">
        <v>51</v>
      </c>
      <c r="E29" s="42"/>
      <c r="F29" s="68" t="s">
        <v>261</v>
      </c>
      <c r="G29" s="68"/>
      <c r="H29" s="68"/>
      <c r="I29" s="68"/>
      <c r="J29" s="68"/>
      <c r="K29" s="68"/>
    </row>
    <row r="30" spans="1:11" ht="150" customHeight="1">
      <c r="A30" s="97" t="s">
        <v>514</v>
      </c>
      <c r="B30" s="374" t="s">
        <v>300</v>
      </c>
      <c r="C30" s="74" t="s">
        <v>301</v>
      </c>
      <c r="D30" s="35" t="s">
        <v>51</v>
      </c>
      <c r="E30" s="42"/>
      <c r="F30" s="68"/>
      <c r="G30" s="68"/>
      <c r="H30" s="68"/>
      <c r="I30" s="68"/>
      <c r="J30" s="68" t="s">
        <v>502</v>
      </c>
      <c r="K30" s="68"/>
    </row>
    <row r="31" spans="1:11" ht="150" customHeight="1">
      <c r="A31" s="32" t="s">
        <v>170</v>
      </c>
      <c r="B31" s="35" t="s">
        <v>481</v>
      </c>
      <c r="C31" s="74" t="s">
        <v>482</v>
      </c>
      <c r="D31" s="35" t="s">
        <v>304</v>
      </c>
      <c r="E31" s="42"/>
      <c r="F31" s="68" t="s">
        <v>261</v>
      </c>
      <c r="G31" s="68"/>
      <c r="H31" s="68"/>
      <c r="I31" s="68"/>
      <c r="J31" s="68"/>
      <c r="K31" s="68"/>
    </row>
    <row r="32" spans="1:11" ht="150" customHeight="1">
      <c r="A32" s="97" t="s">
        <v>515</v>
      </c>
      <c r="B32" s="374" t="s">
        <v>483</v>
      </c>
      <c r="C32" s="74" t="s">
        <v>484</v>
      </c>
      <c r="D32" s="35" t="s">
        <v>304</v>
      </c>
      <c r="E32" s="42"/>
      <c r="F32" s="68" t="s">
        <v>261</v>
      </c>
      <c r="G32" s="68"/>
      <c r="H32" s="68"/>
      <c r="I32" s="68"/>
      <c r="J32" s="68"/>
      <c r="K32" s="68"/>
    </row>
    <row r="33" spans="1:11" ht="150" customHeight="1">
      <c r="A33" s="97" t="s">
        <v>516</v>
      </c>
      <c r="B33" s="374" t="s">
        <v>483</v>
      </c>
      <c r="C33" s="74" t="s">
        <v>484</v>
      </c>
      <c r="D33" s="35" t="s">
        <v>304</v>
      </c>
      <c r="E33" s="42"/>
      <c r="F33" s="68"/>
      <c r="G33" s="68"/>
      <c r="H33" s="68"/>
      <c r="I33" s="68"/>
      <c r="J33" s="68" t="s">
        <v>261</v>
      </c>
      <c r="K33" s="68"/>
    </row>
    <row r="34" spans="1:11" ht="150" customHeight="1">
      <c r="A34" s="97" t="s">
        <v>517</v>
      </c>
      <c r="B34" s="374" t="s">
        <v>485</v>
      </c>
      <c r="C34" s="74" t="s">
        <v>486</v>
      </c>
      <c r="D34" s="35" t="s">
        <v>304</v>
      </c>
      <c r="E34" s="42"/>
      <c r="F34" s="68" t="s">
        <v>261</v>
      </c>
      <c r="G34" s="68"/>
      <c r="H34" s="68"/>
      <c r="I34" s="68"/>
      <c r="J34" s="68"/>
      <c r="K34" s="68"/>
    </row>
    <row r="35" spans="1:11" ht="150" customHeight="1">
      <c r="A35" s="97" t="s">
        <v>518</v>
      </c>
      <c r="B35" s="374" t="s">
        <v>485</v>
      </c>
      <c r="C35" s="74" t="s">
        <v>486</v>
      </c>
      <c r="D35" s="35" t="s">
        <v>304</v>
      </c>
      <c r="E35" s="42"/>
      <c r="F35" s="68"/>
      <c r="G35" s="68"/>
      <c r="H35" s="68"/>
      <c r="I35" s="68"/>
      <c r="J35" s="68" t="s">
        <v>261</v>
      </c>
      <c r="K35" s="68"/>
    </row>
    <row r="36" spans="1:11" ht="150" customHeight="1">
      <c r="A36" s="97" t="s">
        <v>519</v>
      </c>
      <c r="B36" s="374" t="s">
        <v>487</v>
      </c>
      <c r="C36" s="74" t="s">
        <v>488</v>
      </c>
      <c r="D36" s="35" t="s">
        <v>304</v>
      </c>
      <c r="E36" s="42"/>
      <c r="F36" s="68" t="s">
        <v>261</v>
      </c>
      <c r="G36" s="68"/>
      <c r="H36" s="68"/>
      <c r="I36" s="68"/>
      <c r="J36" s="68"/>
      <c r="K36" s="68"/>
    </row>
    <row r="37" spans="1:11" ht="150" customHeight="1">
      <c r="A37" s="97" t="s">
        <v>520</v>
      </c>
      <c r="B37" s="374" t="s">
        <v>487</v>
      </c>
      <c r="C37" s="74" t="s">
        <v>488</v>
      </c>
      <c r="D37" s="35" t="s">
        <v>304</v>
      </c>
      <c r="E37" s="42"/>
      <c r="F37" s="68"/>
      <c r="G37" s="68"/>
      <c r="H37" s="68"/>
      <c r="I37" s="68"/>
      <c r="J37" s="68" t="s">
        <v>261</v>
      </c>
      <c r="K37" s="68"/>
    </row>
    <row r="38" spans="1:11" ht="150" customHeight="1">
      <c r="A38" s="97" t="s">
        <v>521</v>
      </c>
      <c r="B38" s="374" t="s">
        <v>306</v>
      </c>
      <c r="C38" s="74" t="s">
        <v>489</v>
      </c>
      <c r="D38" s="35" t="s">
        <v>308</v>
      </c>
      <c r="E38" s="42"/>
      <c r="F38" s="68" t="s">
        <v>261</v>
      </c>
      <c r="G38" s="68"/>
      <c r="H38" s="68"/>
      <c r="I38" s="68"/>
      <c r="J38" s="68"/>
      <c r="K38" s="68"/>
    </row>
    <row r="39" spans="1:11" ht="150" customHeight="1">
      <c r="A39" s="97" t="s">
        <v>522</v>
      </c>
      <c r="B39" s="374" t="s">
        <v>306</v>
      </c>
      <c r="C39" s="74" t="s">
        <v>489</v>
      </c>
      <c r="D39" s="35" t="s">
        <v>308</v>
      </c>
      <c r="E39" s="42"/>
      <c r="F39" s="68"/>
      <c r="G39" s="68"/>
      <c r="H39" s="68"/>
      <c r="I39" s="68"/>
      <c r="J39" s="68" t="s">
        <v>502</v>
      </c>
      <c r="K39" s="68"/>
    </row>
    <row r="40" spans="1:11" ht="150" customHeight="1">
      <c r="A40" s="32" t="s">
        <v>490</v>
      </c>
      <c r="B40" s="35" t="s">
        <v>491</v>
      </c>
      <c r="C40" s="74" t="s">
        <v>492</v>
      </c>
      <c r="D40" s="35" t="s">
        <v>308</v>
      </c>
      <c r="E40" s="42"/>
      <c r="F40" s="68" t="s">
        <v>261</v>
      </c>
      <c r="G40" s="68"/>
      <c r="H40" s="68"/>
      <c r="I40" s="68"/>
      <c r="J40" s="68"/>
      <c r="K40" s="68"/>
    </row>
    <row r="41" spans="1:11" ht="184.2" customHeight="1">
      <c r="A41" s="32" t="s">
        <v>493</v>
      </c>
      <c r="B41" s="35" t="s">
        <v>494</v>
      </c>
      <c r="C41" s="74" t="s">
        <v>495</v>
      </c>
      <c r="D41" s="35" t="s">
        <v>308</v>
      </c>
      <c r="E41" s="42"/>
      <c r="F41" s="68" t="s">
        <v>261</v>
      </c>
      <c r="G41" s="68"/>
      <c r="H41" s="68"/>
      <c r="I41" s="68"/>
      <c r="J41" s="68"/>
      <c r="K41" s="68"/>
    </row>
    <row r="42" spans="1:11" ht="177" customHeight="1">
      <c r="A42" s="97" t="s">
        <v>673</v>
      </c>
      <c r="B42" s="374" t="s">
        <v>333</v>
      </c>
      <c r="C42" s="74" t="s">
        <v>334</v>
      </c>
      <c r="D42" s="35" t="s">
        <v>335</v>
      </c>
      <c r="E42" s="42"/>
      <c r="F42" s="68"/>
      <c r="G42" s="68"/>
      <c r="H42" s="68" t="s">
        <v>261</v>
      </c>
      <c r="I42" s="68"/>
      <c r="J42" s="69"/>
      <c r="K42" s="68"/>
    </row>
    <row r="43" spans="1:11" ht="177" customHeight="1">
      <c r="A43" s="97" t="s">
        <v>674</v>
      </c>
      <c r="B43" s="374" t="s">
        <v>333</v>
      </c>
      <c r="C43" s="74" t="s">
        <v>334</v>
      </c>
      <c r="D43" s="35" t="s">
        <v>335</v>
      </c>
      <c r="E43" s="42"/>
      <c r="F43" s="68"/>
      <c r="G43" s="68"/>
      <c r="H43" s="68"/>
      <c r="I43" s="68"/>
      <c r="J43" s="68" t="s">
        <v>261</v>
      </c>
      <c r="K43" s="68"/>
    </row>
    <row r="44" spans="1:11" ht="189" customHeight="1">
      <c r="A44" s="97" t="s">
        <v>523</v>
      </c>
      <c r="B44" s="374" t="s">
        <v>496</v>
      </c>
      <c r="C44" s="74" t="s">
        <v>497</v>
      </c>
      <c r="D44" s="35" t="s">
        <v>498</v>
      </c>
      <c r="E44" s="42"/>
      <c r="F44" s="68" t="s">
        <v>261</v>
      </c>
      <c r="G44" s="68"/>
      <c r="H44" s="68"/>
      <c r="I44" s="68"/>
      <c r="J44" s="68"/>
      <c r="K44" s="68"/>
    </row>
    <row r="45" spans="1:11" ht="189" customHeight="1">
      <c r="A45" s="97" t="s">
        <v>524</v>
      </c>
      <c r="B45" s="374" t="s">
        <v>496</v>
      </c>
      <c r="C45" s="74" t="s">
        <v>497</v>
      </c>
      <c r="D45" s="35" t="s">
        <v>498</v>
      </c>
      <c r="E45" s="42"/>
      <c r="F45" s="68"/>
      <c r="G45" s="68"/>
      <c r="H45" s="68"/>
      <c r="I45" s="68"/>
      <c r="J45" s="68" t="s">
        <v>502</v>
      </c>
      <c r="K45" s="68"/>
    </row>
    <row r="46" spans="1:11" ht="150" customHeight="1">
      <c r="A46" s="32" t="s">
        <v>171</v>
      </c>
      <c r="B46" s="35" t="s">
        <v>499</v>
      </c>
      <c r="C46" s="74" t="s">
        <v>500</v>
      </c>
      <c r="D46" s="35" t="s">
        <v>501</v>
      </c>
      <c r="E46" s="34"/>
      <c r="F46" s="68"/>
      <c r="G46" s="68"/>
      <c r="H46" s="68"/>
      <c r="I46" s="68"/>
      <c r="J46" s="68" t="s">
        <v>261</v>
      </c>
      <c r="K46" s="68"/>
    </row>
    <row r="47" spans="1:11" ht="150" customHeight="1"/>
    <row r="48" spans="1:11" ht="150" customHeight="1"/>
    <row r="49" ht="150" customHeight="1"/>
    <row r="50" ht="150" customHeight="1"/>
    <row r="51" ht="150" customHeight="1"/>
  </sheetData>
  <phoneticPr fontId="3"/>
  <pageMargins left="0.70866141732283472" right="0.70866141732283472" top="0.74803149606299213" bottom="0.74803149606299213" header="0.31496062992125984" footer="0.31496062992125984"/>
  <pageSetup paperSize="9" scale="3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C65C-9E6B-459D-BCD5-79057FA9EB25}">
  <sheetPr codeName="Sheet1">
    <tabColor rgb="FFFFFF00"/>
    <pageSetUpPr fitToPage="1"/>
  </sheetPr>
  <dimension ref="A1:F54"/>
  <sheetViews>
    <sheetView showGridLines="0" view="pageBreakPreview" zoomScaleNormal="100" zoomScaleSheetLayoutView="100" workbookViewId="0">
      <pane ySplit="3" topLeftCell="A4" activePane="bottomLeft" state="frozen"/>
      <selection activeCell="G61" sqref="G61:H61"/>
      <selection pane="bottomLeft" activeCell="J10" sqref="J10"/>
    </sheetView>
  </sheetViews>
  <sheetFormatPr defaultColWidth="8" defaultRowHeight="13.2"/>
  <cols>
    <col min="1" max="1" width="6" style="14" customWidth="1"/>
    <col min="2" max="2" width="14.09765625" style="15" customWidth="1"/>
    <col min="3" max="3" width="14.09765625" style="14" customWidth="1"/>
    <col min="4" max="4" width="18.59765625" style="4" customWidth="1"/>
    <col min="5" max="5" width="53" style="4" customWidth="1"/>
    <col min="6" max="6" width="28.5" style="4" customWidth="1"/>
    <col min="7" max="7" width="2.3984375" style="4" customWidth="1"/>
    <col min="8" max="16384" width="8" style="4"/>
  </cols>
  <sheetData>
    <row r="1" spans="1:6" ht="16.2">
      <c r="A1" s="3" t="s">
        <v>27</v>
      </c>
      <c r="B1" s="4"/>
      <c r="C1" s="4" t="s">
        <v>28</v>
      </c>
    </row>
    <row r="2" spans="1:6">
      <c r="A2" s="4"/>
      <c r="B2" s="4"/>
      <c r="C2" s="4"/>
    </row>
    <row r="3" spans="1:6">
      <c r="A3" s="5" t="s">
        <v>29</v>
      </c>
      <c r="B3" s="5" t="s">
        <v>30</v>
      </c>
      <c r="C3" s="5" t="s">
        <v>31</v>
      </c>
      <c r="D3" s="5" t="s">
        <v>32</v>
      </c>
      <c r="E3" s="5" t="s">
        <v>33</v>
      </c>
      <c r="F3" s="5" t="s">
        <v>34</v>
      </c>
    </row>
    <row r="4" spans="1:6" ht="36" customHeight="1">
      <c r="A4" s="6" t="s">
        <v>35</v>
      </c>
      <c r="B4" s="7">
        <v>45866</v>
      </c>
      <c r="C4" s="6" t="s">
        <v>36</v>
      </c>
      <c r="D4" s="8" t="s">
        <v>37</v>
      </c>
      <c r="E4" s="9" t="s">
        <v>38</v>
      </c>
      <c r="F4" s="8"/>
    </row>
    <row r="5" spans="1:6" ht="41.1" customHeight="1">
      <c r="A5" s="10">
        <v>1</v>
      </c>
      <c r="B5" s="458">
        <v>46216</v>
      </c>
      <c r="C5" s="457" t="s">
        <v>675</v>
      </c>
      <c r="D5" s="459" t="s">
        <v>676</v>
      </c>
      <c r="E5" s="460" t="s">
        <v>677</v>
      </c>
      <c r="F5" s="13"/>
    </row>
    <row r="6" spans="1:6" ht="41.1" customHeight="1">
      <c r="A6" s="10">
        <v>2</v>
      </c>
      <c r="B6" s="458">
        <v>46230</v>
      </c>
      <c r="C6" s="457" t="s">
        <v>675</v>
      </c>
      <c r="D6" s="459" t="s">
        <v>676</v>
      </c>
      <c r="E6" s="460" t="s">
        <v>678</v>
      </c>
      <c r="F6" s="13" t="s">
        <v>681</v>
      </c>
    </row>
    <row r="7" spans="1:6" ht="41.1" customHeight="1">
      <c r="A7" s="10">
        <v>3</v>
      </c>
      <c r="B7" s="458">
        <v>46231</v>
      </c>
      <c r="C7" s="457" t="s">
        <v>675</v>
      </c>
      <c r="D7" s="459" t="s">
        <v>676</v>
      </c>
      <c r="E7" s="460" t="s">
        <v>679</v>
      </c>
      <c r="F7" s="13" t="s">
        <v>680</v>
      </c>
    </row>
    <row r="8" spans="1:6" ht="41.1" customHeight="1">
      <c r="A8" s="10">
        <v>4</v>
      </c>
      <c r="B8" s="11"/>
      <c r="C8" s="10"/>
      <c r="D8" s="12"/>
      <c r="E8" s="13"/>
      <c r="F8" s="13"/>
    </row>
    <row r="9" spans="1:6" ht="41.1" customHeight="1">
      <c r="A9" s="10">
        <v>5</v>
      </c>
      <c r="B9" s="11"/>
      <c r="C9" s="10"/>
      <c r="D9" s="12"/>
      <c r="E9" s="285"/>
      <c r="F9" s="13"/>
    </row>
    <row r="10" spans="1:6" ht="41.1" customHeight="1">
      <c r="A10" s="10">
        <v>6</v>
      </c>
      <c r="B10" s="11"/>
      <c r="C10" s="10"/>
      <c r="D10" s="12"/>
      <c r="E10" s="13"/>
      <c r="F10" s="13"/>
    </row>
    <row r="11" spans="1:6" ht="41.1" customHeight="1">
      <c r="A11" s="10">
        <v>7</v>
      </c>
      <c r="B11" s="11"/>
      <c r="C11" s="10"/>
      <c r="D11" s="12"/>
      <c r="E11" s="13"/>
      <c r="F11" s="13"/>
    </row>
    <row r="12" spans="1:6" ht="41.1" customHeight="1">
      <c r="A12" s="10">
        <v>8</v>
      </c>
      <c r="B12" s="11"/>
      <c r="C12" s="10"/>
      <c r="D12" s="12"/>
      <c r="E12" s="13"/>
      <c r="F12" s="13"/>
    </row>
    <row r="13" spans="1:6" ht="41.1" customHeight="1">
      <c r="A13" s="10">
        <v>9</v>
      </c>
      <c r="B13" s="11"/>
      <c r="C13" s="10"/>
      <c r="D13" s="12"/>
      <c r="E13" s="13"/>
      <c r="F13" s="13"/>
    </row>
    <row r="14" spans="1:6" ht="41.1" customHeight="1">
      <c r="A14" s="10">
        <v>10</v>
      </c>
      <c r="B14" s="11"/>
      <c r="C14" s="10"/>
      <c r="D14" s="12"/>
      <c r="E14" s="13"/>
      <c r="F14" s="13"/>
    </row>
    <row r="15" spans="1:6" ht="41.1" customHeight="1">
      <c r="A15" s="10">
        <v>11</v>
      </c>
      <c r="B15" s="11"/>
      <c r="C15" s="10"/>
      <c r="D15" s="12"/>
      <c r="E15" s="13"/>
      <c r="F15" s="13"/>
    </row>
    <row r="16" spans="1:6" ht="41.1" customHeight="1">
      <c r="A16" s="10">
        <v>12</v>
      </c>
      <c r="B16" s="11"/>
      <c r="C16" s="10"/>
      <c r="D16" s="12"/>
      <c r="E16" s="13"/>
      <c r="F16" s="13"/>
    </row>
    <row r="17" spans="1:6" ht="41.1" customHeight="1">
      <c r="A17" s="10">
        <v>13</v>
      </c>
      <c r="B17" s="11"/>
      <c r="C17" s="10"/>
      <c r="D17" s="12"/>
      <c r="E17" s="13"/>
      <c r="F17" s="13"/>
    </row>
    <row r="18" spans="1:6" ht="41.1" customHeight="1">
      <c r="A18" s="10">
        <v>14</v>
      </c>
      <c r="B18" s="11"/>
      <c r="C18" s="10"/>
      <c r="D18" s="12"/>
      <c r="E18" s="13"/>
      <c r="F18" s="13"/>
    </row>
    <row r="19" spans="1:6" ht="41.1" customHeight="1">
      <c r="A19" s="10">
        <v>15</v>
      </c>
      <c r="B19" s="11"/>
      <c r="C19" s="10"/>
      <c r="D19" s="12"/>
      <c r="E19" s="13"/>
      <c r="F19" s="13"/>
    </row>
    <row r="20" spans="1:6" ht="41.1" customHeight="1">
      <c r="A20" s="10">
        <v>16</v>
      </c>
      <c r="B20" s="11"/>
      <c r="C20" s="10"/>
      <c r="D20" s="12"/>
      <c r="E20" s="13"/>
      <c r="F20" s="13"/>
    </row>
    <row r="21" spans="1:6" ht="41.1" customHeight="1">
      <c r="A21" s="10">
        <v>17</v>
      </c>
      <c r="B21" s="11"/>
      <c r="C21" s="10"/>
      <c r="D21" s="12"/>
      <c r="E21" s="13"/>
      <c r="F21" s="13"/>
    </row>
    <row r="22" spans="1:6" ht="41.1" customHeight="1">
      <c r="A22" s="10">
        <v>18</v>
      </c>
      <c r="B22" s="11"/>
      <c r="C22" s="10"/>
      <c r="D22" s="12"/>
      <c r="E22" s="13"/>
      <c r="F22" s="13"/>
    </row>
    <row r="23" spans="1:6" ht="41.1" customHeight="1">
      <c r="A23" s="10">
        <v>19</v>
      </c>
      <c r="B23" s="11"/>
      <c r="C23" s="10"/>
      <c r="D23" s="12"/>
      <c r="E23" s="13"/>
      <c r="F23" s="13"/>
    </row>
    <row r="24" spans="1:6" ht="41.1" customHeight="1">
      <c r="A24" s="10">
        <v>20</v>
      </c>
      <c r="B24" s="11"/>
      <c r="C24" s="10"/>
      <c r="D24" s="12"/>
      <c r="E24" s="13"/>
      <c r="F24" s="13"/>
    </row>
    <row r="25" spans="1:6" ht="41.1" customHeight="1">
      <c r="A25" s="10">
        <v>21</v>
      </c>
      <c r="B25" s="11"/>
      <c r="C25" s="10"/>
      <c r="D25" s="12"/>
      <c r="E25" s="13"/>
      <c r="F25" s="13"/>
    </row>
    <row r="26" spans="1:6" ht="41.1" customHeight="1">
      <c r="A26" s="10">
        <v>22</v>
      </c>
      <c r="B26" s="11"/>
      <c r="C26" s="10"/>
      <c r="D26" s="12"/>
      <c r="E26" s="13"/>
      <c r="F26" s="13"/>
    </row>
    <row r="27" spans="1:6" ht="41.1" customHeight="1">
      <c r="A27" s="10">
        <v>23</v>
      </c>
      <c r="B27" s="11"/>
      <c r="C27" s="10"/>
      <c r="D27" s="12"/>
      <c r="E27" s="13"/>
      <c r="F27" s="13"/>
    </row>
    <row r="28" spans="1:6" ht="41.1" customHeight="1">
      <c r="A28" s="10">
        <v>24</v>
      </c>
      <c r="B28" s="11"/>
      <c r="C28" s="10"/>
      <c r="D28" s="12"/>
      <c r="E28" s="13"/>
      <c r="F28" s="13"/>
    </row>
    <row r="29" spans="1:6" ht="41.1" customHeight="1">
      <c r="A29" s="10">
        <v>25</v>
      </c>
      <c r="B29" s="11"/>
      <c r="C29" s="10"/>
      <c r="D29" s="12"/>
      <c r="E29" s="13"/>
      <c r="F29" s="13"/>
    </row>
    <row r="30" spans="1:6" ht="41.1" customHeight="1">
      <c r="A30" s="10">
        <v>26</v>
      </c>
      <c r="B30" s="11"/>
      <c r="C30" s="10"/>
      <c r="D30" s="12"/>
      <c r="E30" s="13"/>
      <c r="F30" s="13"/>
    </row>
    <row r="31" spans="1:6" ht="41.1" customHeight="1">
      <c r="A31" s="10">
        <v>27</v>
      </c>
      <c r="B31" s="11"/>
      <c r="C31" s="10"/>
      <c r="D31" s="12"/>
      <c r="E31" s="13"/>
      <c r="F31" s="13"/>
    </row>
    <row r="32" spans="1:6" ht="41.1" customHeight="1">
      <c r="A32" s="10">
        <v>28</v>
      </c>
      <c r="B32" s="11"/>
      <c r="C32" s="10"/>
      <c r="D32" s="12"/>
      <c r="E32" s="13"/>
      <c r="F32" s="13"/>
    </row>
    <row r="33" spans="1:6" ht="41.1" customHeight="1">
      <c r="A33" s="10">
        <v>29</v>
      </c>
      <c r="B33" s="11"/>
      <c r="C33" s="10"/>
      <c r="D33" s="12"/>
      <c r="E33" s="13"/>
      <c r="F33" s="13"/>
    </row>
    <row r="34" spans="1:6" ht="41.1" customHeight="1">
      <c r="A34" s="10">
        <v>30</v>
      </c>
      <c r="B34" s="11"/>
      <c r="C34" s="10"/>
      <c r="D34" s="12"/>
      <c r="E34" s="13"/>
      <c r="F34" s="13"/>
    </row>
    <row r="35" spans="1:6" ht="41.1" customHeight="1">
      <c r="A35" s="10">
        <v>31</v>
      </c>
      <c r="B35" s="11"/>
      <c r="C35" s="10"/>
      <c r="D35" s="12"/>
      <c r="E35" s="13"/>
      <c r="F35" s="13"/>
    </row>
    <row r="36" spans="1:6" ht="41.1" customHeight="1">
      <c r="A36" s="10">
        <v>32</v>
      </c>
      <c r="B36" s="11"/>
      <c r="C36" s="10"/>
      <c r="D36" s="12"/>
      <c r="E36" s="13"/>
      <c r="F36" s="13"/>
    </row>
    <row r="37" spans="1:6" ht="41.1" customHeight="1">
      <c r="A37" s="10">
        <v>33</v>
      </c>
      <c r="B37" s="11"/>
      <c r="C37" s="10"/>
      <c r="D37" s="12"/>
      <c r="E37" s="13"/>
      <c r="F37" s="13"/>
    </row>
    <row r="38" spans="1:6" ht="41.1" customHeight="1">
      <c r="A38" s="10">
        <v>34</v>
      </c>
      <c r="B38" s="11"/>
      <c r="C38" s="10"/>
      <c r="D38" s="12"/>
      <c r="E38" s="13"/>
      <c r="F38" s="13"/>
    </row>
    <row r="39" spans="1:6" ht="41.1" customHeight="1">
      <c r="A39" s="10">
        <v>35</v>
      </c>
      <c r="B39" s="11"/>
      <c r="C39" s="10"/>
      <c r="D39" s="12"/>
      <c r="E39" s="13"/>
      <c r="F39" s="13"/>
    </row>
    <row r="40" spans="1:6" ht="41.1" customHeight="1">
      <c r="A40" s="10">
        <v>36</v>
      </c>
      <c r="B40" s="11"/>
      <c r="C40" s="10"/>
      <c r="D40" s="12"/>
      <c r="E40" s="13"/>
      <c r="F40" s="13"/>
    </row>
    <row r="41" spans="1:6" ht="41.1" customHeight="1">
      <c r="A41" s="10">
        <v>37</v>
      </c>
      <c r="B41" s="11"/>
      <c r="C41" s="10"/>
      <c r="D41" s="12"/>
      <c r="E41" s="13"/>
      <c r="F41" s="13"/>
    </row>
    <row r="42" spans="1:6" ht="41.1" customHeight="1">
      <c r="A42" s="10">
        <v>38</v>
      </c>
      <c r="B42" s="11"/>
      <c r="C42" s="10"/>
      <c r="D42" s="12"/>
      <c r="E42" s="13"/>
      <c r="F42" s="13"/>
    </row>
    <row r="43" spans="1:6" ht="41.1" customHeight="1">
      <c r="A43" s="10">
        <v>39</v>
      </c>
      <c r="B43" s="11"/>
      <c r="C43" s="10"/>
      <c r="D43" s="12"/>
      <c r="E43" s="13"/>
      <c r="F43" s="13"/>
    </row>
    <row r="44" spans="1:6" ht="41.1" customHeight="1">
      <c r="A44" s="10">
        <v>40</v>
      </c>
      <c r="B44" s="11"/>
      <c r="C44" s="10"/>
      <c r="D44" s="12"/>
      <c r="E44" s="13"/>
      <c r="F44" s="13"/>
    </row>
    <row r="45" spans="1:6" ht="41.1" customHeight="1">
      <c r="A45" s="10">
        <v>41</v>
      </c>
      <c r="B45" s="11"/>
      <c r="C45" s="10"/>
      <c r="D45" s="12"/>
      <c r="E45" s="13"/>
      <c r="F45" s="13"/>
    </row>
    <row r="46" spans="1:6" ht="41.1" customHeight="1">
      <c r="A46" s="10">
        <v>42</v>
      </c>
      <c r="B46" s="11"/>
      <c r="C46" s="10"/>
      <c r="D46" s="12"/>
      <c r="E46" s="13"/>
      <c r="F46" s="13"/>
    </row>
    <row r="47" spans="1:6" ht="41.1" customHeight="1">
      <c r="A47" s="10">
        <v>43</v>
      </c>
      <c r="B47" s="11"/>
      <c r="C47" s="10"/>
      <c r="D47" s="12"/>
      <c r="E47" s="13"/>
      <c r="F47" s="13"/>
    </row>
    <row r="48" spans="1:6" ht="41.1" customHeight="1">
      <c r="A48" s="10">
        <v>44</v>
      </c>
      <c r="B48" s="11"/>
      <c r="C48" s="10"/>
      <c r="D48" s="12"/>
      <c r="E48" s="13"/>
      <c r="F48" s="13"/>
    </row>
    <row r="49" spans="1:6" ht="41.1" customHeight="1">
      <c r="A49" s="10">
        <v>45</v>
      </c>
      <c r="B49" s="11"/>
      <c r="C49" s="10"/>
      <c r="D49" s="12"/>
      <c r="E49" s="13"/>
      <c r="F49" s="13"/>
    </row>
    <row r="50" spans="1:6" ht="41.1" customHeight="1">
      <c r="A50" s="10">
        <v>46</v>
      </c>
      <c r="B50" s="11"/>
      <c r="C50" s="10"/>
      <c r="D50" s="12"/>
      <c r="E50" s="13"/>
      <c r="F50" s="13"/>
    </row>
    <row r="51" spans="1:6" ht="41.1" customHeight="1">
      <c r="A51" s="10">
        <v>47</v>
      </c>
      <c r="B51" s="11"/>
      <c r="C51" s="10"/>
      <c r="D51" s="12"/>
      <c r="E51" s="13"/>
      <c r="F51" s="13"/>
    </row>
    <row r="52" spans="1:6" ht="41.1" customHeight="1">
      <c r="A52" s="10">
        <v>48</v>
      </c>
      <c r="B52" s="11"/>
      <c r="C52" s="10"/>
      <c r="D52" s="12"/>
      <c r="E52" s="13"/>
      <c r="F52" s="13"/>
    </row>
    <row r="53" spans="1:6" ht="41.1" customHeight="1">
      <c r="A53" s="10">
        <v>49</v>
      </c>
      <c r="B53" s="11"/>
      <c r="C53" s="10"/>
      <c r="D53" s="12"/>
      <c r="E53" s="13"/>
      <c r="F53" s="13"/>
    </row>
    <row r="54" spans="1:6" ht="41.1" customHeight="1">
      <c r="A54" s="10">
        <v>50</v>
      </c>
      <c r="B54" s="11"/>
      <c r="C54" s="10"/>
      <c r="D54" s="12"/>
      <c r="E54" s="13"/>
      <c r="F54" s="13"/>
    </row>
  </sheetData>
  <phoneticPr fontId="3"/>
  <pageMargins left="0.19685039370078741" right="0.19685039370078741" top="0.39370078740157483" bottom="0.59055118110236227" header="0.19685039370078741" footer="0.39370078740157483"/>
  <pageSetup paperSize="9" scale="96" fitToHeight="0" orientation="landscape"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0B2A5-2666-4E9F-A7B2-A9732B279A6C}">
  <sheetPr codeName="Sheet2">
    <tabColor rgb="FFFF0000"/>
    <pageSetUpPr fitToPage="1"/>
  </sheetPr>
  <dimension ref="B1:X262"/>
  <sheetViews>
    <sheetView showGridLines="0" zoomScale="50" zoomScaleNormal="50" workbookViewId="0">
      <selection activeCell="V114" sqref="V114"/>
    </sheetView>
  </sheetViews>
  <sheetFormatPr defaultColWidth="8.69921875" defaultRowHeight="18"/>
  <cols>
    <col min="1" max="1" width="3.59765625" style="135" customWidth="1"/>
    <col min="2" max="2" width="7" style="135" customWidth="1"/>
    <col min="3" max="3" width="35.69921875" style="135" customWidth="1"/>
    <col min="4" max="5" width="30.69921875" style="135" customWidth="1"/>
    <col min="6" max="7" width="30.69921875" style="136" customWidth="1"/>
    <col min="8" max="10" width="30.69921875" style="135" customWidth="1"/>
    <col min="11" max="11" width="15.69921875" style="135" customWidth="1"/>
    <col min="12" max="12" width="15.69921875" style="138" hidden="1" customWidth="1"/>
    <col min="13" max="13" width="22.8984375" style="135" hidden="1" customWidth="1"/>
    <col min="14" max="14" width="22.8984375" style="135" customWidth="1"/>
    <col min="15" max="15" width="35.3984375" style="135" customWidth="1"/>
    <col min="16" max="16" width="8.69921875" style="135"/>
    <col min="17" max="17" width="30.59765625" style="135" customWidth="1"/>
    <col min="18" max="18" width="8.69921875" style="135"/>
    <col min="19" max="19" width="28.8984375" style="135" customWidth="1"/>
    <col min="20" max="21" width="8.69921875" style="135"/>
    <col min="22" max="22" width="14.69921875" style="135" customWidth="1"/>
    <col min="23" max="23" width="14" style="135" customWidth="1"/>
    <col min="24" max="16384" width="8.69921875" style="135"/>
  </cols>
  <sheetData>
    <row r="1" spans="2:13" ht="27" thickBot="1">
      <c r="B1" s="134" t="s">
        <v>0</v>
      </c>
      <c r="I1" s="136" t="s">
        <v>1</v>
      </c>
      <c r="J1" s="281" t="s">
        <v>262</v>
      </c>
    </row>
    <row r="2" spans="2:13" ht="25.05" customHeight="1" thickTop="1">
      <c r="B2" s="139"/>
      <c r="C2" s="255" t="s">
        <v>228</v>
      </c>
      <c r="D2" s="140"/>
      <c r="E2" s="424" t="s">
        <v>234</v>
      </c>
      <c r="F2" s="428" t="s">
        <v>235</v>
      </c>
      <c r="G2" s="428"/>
      <c r="H2" s="428"/>
      <c r="I2" s="428"/>
      <c r="J2" s="429"/>
    </row>
    <row r="3" spans="2:13" ht="25.05" customHeight="1" thickBot="1">
      <c r="B3" s="141"/>
      <c r="C3" s="255" t="s">
        <v>219</v>
      </c>
      <c r="D3" s="140"/>
      <c r="E3" s="425"/>
      <c r="F3" s="430"/>
      <c r="G3" s="430"/>
      <c r="H3" s="430"/>
      <c r="I3" s="430"/>
      <c r="J3" s="431"/>
    </row>
    <row r="4" spans="2:13" ht="30.6" customHeight="1" thickTop="1" thickBot="1">
      <c r="B4" s="231" t="s">
        <v>23</v>
      </c>
      <c r="C4" s="142"/>
      <c r="D4" s="142"/>
    </row>
    <row r="5" spans="2:13" ht="25.95" customHeight="1">
      <c r="B5" s="142"/>
      <c r="C5" s="406" t="s">
        <v>2</v>
      </c>
      <c r="D5" s="143" t="s">
        <v>3</v>
      </c>
      <c r="E5" s="144" t="s">
        <v>4</v>
      </c>
      <c r="F5" s="144" t="s">
        <v>5</v>
      </c>
      <c r="G5" s="145" t="s">
        <v>6</v>
      </c>
      <c r="H5" s="146" t="s">
        <v>7</v>
      </c>
      <c r="I5" s="147"/>
    </row>
    <row r="6" spans="2:13" ht="34.950000000000003" customHeight="1" thickBot="1">
      <c r="B6" s="142"/>
      <c r="C6" s="407"/>
      <c r="D6" s="323"/>
      <c r="E6" s="324"/>
      <c r="F6" s="324"/>
      <c r="G6" s="324"/>
      <c r="H6" s="325"/>
      <c r="I6" s="148"/>
    </row>
    <row r="7" spans="2:13" ht="34.950000000000003" customHeight="1" thickBot="1">
      <c r="B7" s="142"/>
      <c r="C7" s="237" t="s">
        <v>24</v>
      </c>
      <c r="D7" s="449"/>
      <c r="E7" s="449"/>
      <c r="F7" s="450"/>
      <c r="G7" s="228"/>
      <c r="H7" s="229"/>
      <c r="I7" s="229"/>
      <c r="J7" s="229"/>
    </row>
    <row r="8" spans="2:13" ht="48.6" customHeight="1" thickTop="1" thickBot="1">
      <c r="B8" s="142"/>
      <c r="C8" s="136"/>
      <c r="D8" s="432" t="s">
        <v>236</v>
      </c>
      <c r="E8" s="433"/>
      <c r="F8" s="434"/>
      <c r="G8" s="230"/>
    </row>
    <row r="9" spans="2:13" ht="63" customHeight="1" thickTop="1">
      <c r="B9" s="142"/>
      <c r="C9" s="136"/>
      <c r="D9" s="230"/>
      <c r="E9" s="230"/>
      <c r="F9" s="230"/>
      <c r="G9" s="230"/>
    </row>
    <row r="10" spans="2:13" ht="38.4" customHeight="1" thickBot="1">
      <c r="B10" s="231" t="s">
        <v>181</v>
      </c>
      <c r="D10" s="151"/>
      <c r="E10" s="149"/>
      <c r="F10" s="149"/>
    </row>
    <row r="11" spans="2:13" ht="18.45" customHeight="1">
      <c r="C11" s="410" t="s">
        <v>8</v>
      </c>
      <c r="D11" s="421" t="s">
        <v>9</v>
      </c>
      <c r="E11" s="422"/>
      <c r="F11" s="422"/>
      <c r="G11" s="422"/>
      <c r="H11" s="422"/>
      <c r="I11" s="422"/>
      <c r="J11" s="423"/>
    </row>
    <row r="12" spans="2:13" ht="66" customHeight="1">
      <c r="C12" s="411"/>
      <c r="D12" s="152" t="s">
        <v>176</v>
      </c>
      <c r="E12" s="152" t="s">
        <v>182</v>
      </c>
      <c r="F12" s="152" t="s">
        <v>190</v>
      </c>
      <c r="G12" s="152" t="s">
        <v>172</v>
      </c>
      <c r="H12" s="152" t="s">
        <v>173</v>
      </c>
      <c r="I12" s="152" t="s">
        <v>22</v>
      </c>
      <c r="J12" s="153" t="s">
        <v>10</v>
      </c>
      <c r="K12" s="154"/>
      <c r="L12" s="155"/>
    </row>
    <row r="13" spans="2:13" ht="73.5" customHeight="1">
      <c r="C13" s="100" t="s">
        <v>257</v>
      </c>
      <c r="D13" s="326"/>
      <c r="E13" s="110" t="s">
        <v>257</v>
      </c>
      <c r="F13" s="110" t="s">
        <v>257</v>
      </c>
      <c r="G13" s="110" t="s">
        <v>257</v>
      </c>
      <c r="H13" s="111" t="s">
        <v>257</v>
      </c>
      <c r="I13" s="327"/>
      <c r="J13" s="328"/>
      <c r="L13" s="156"/>
      <c r="M13" s="157"/>
    </row>
    <row r="14" spans="2:13" ht="73.5" customHeight="1">
      <c r="C14" s="100" t="s">
        <v>257</v>
      </c>
      <c r="D14" s="326"/>
      <c r="E14" s="110" t="s">
        <v>257</v>
      </c>
      <c r="F14" s="110" t="s">
        <v>257</v>
      </c>
      <c r="G14" s="110" t="s">
        <v>257</v>
      </c>
      <c r="H14" s="111" t="s">
        <v>257</v>
      </c>
      <c r="I14" s="327"/>
      <c r="J14" s="328"/>
      <c r="L14" s="156"/>
      <c r="M14" s="157"/>
    </row>
    <row r="15" spans="2:13" ht="73.5" customHeight="1">
      <c r="C15" s="100" t="s">
        <v>257</v>
      </c>
      <c r="D15" s="329"/>
      <c r="E15" s="110" t="s">
        <v>257</v>
      </c>
      <c r="F15" s="110" t="s">
        <v>257</v>
      </c>
      <c r="G15" s="110" t="s">
        <v>257</v>
      </c>
      <c r="H15" s="111" t="s">
        <v>257</v>
      </c>
      <c r="I15" s="327"/>
      <c r="J15" s="328"/>
      <c r="L15" s="156"/>
      <c r="M15" s="157"/>
    </row>
    <row r="16" spans="2:13" ht="73.5" customHeight="1">
      <c r="C16" s="100" t="s">
        <v>257</v>
      </c>
      <c r="D16" s="326"/>
      <c r="E16" s="110" t="s">
        <v>257</v>
      </c>
      <c r="F16" s="110" t="s">
        <v>257</v>
      </c>
      <c r="G16" s="110" t="s">
        <v>257</v>
      </c>
      <c r="H16" s="111" t="s">
        <v>257</v>
      </c>
      <c r="I16" s="327"/>
      <c r="J16" s="328"/>
      <c r="L16" s="156"/>
      <c r="M16" s="157"/>
    </row>
    <row r="17" spans="2:13" ht="73.5" customHeight="1">
      <c r="C17" s="100" t="s">
        <v>257</v>
      </c>
      <c r="D17" s="326"/>
      <c r="E17" s="110" t="s">
        <v>257</v>
      </c>
      <c r="F17" s="110" t="s">
        <v>257</v>
      </c>
      <c r="G17" s="110" t="s">
        <v>257</v>
      </c>
      <c r="H17" s="111" t="s">
        <v>257</v>
      </c>
      <c r="I17" s="327"/>
      <c r="J17" s="328"/>
      <c r="L17" s="156"/>
      <c r="M17" s="157"/>
    </row>
    <row r="18" spans="2:13" ht="73.5" customHeight="1">
      <c r="C18" s="100" t="s">
        <v>257</v>
      </c>
      <c r="D18" s="326"/>
      <c r="E18" s="110" t="s">
        <v>257</v>
      </c>
      <c r="F18" s="110" t="s">
        <v>257</v>
      </c>
      <c r="G18" s="110" t="s">
        <v>257</v>
      </c>
      <c r="H18" s="111" t="s">
        <v>257</v>
      </c>
      <c r="I18" s="327"/>
      <c r="J18" s="328"/>
      <c r="L18" s="156"/>
      <c r="M18" s="157"/>
    </row>
    <row r="19" spans="2:13" ht="73.5" customHeight="1" thickBot="1">
      <c r="C19" s="286" t="s">
        <v>257</v>
      </c>
      <c r="D19" s="330"/>
      <c r="E19" s="287" t="s">
        <v>257</v>
      </c>
      <c r="F19" s="287" t="s">
        <v>257</v>
      </c>
      <c r="G19" s="287" t="s">
        <v>257</v>
      </c>
      <c r="H19" s="288" t="s">
        <v>257</v>
      </c>
      <c r="I19" s="331"/>
      <c r="J19" s="332"/>
      <c r="L19" s="156"/>
      <c r="M19" s="157"/>
    </row>
    <row r="20" spans="2:13" ht="73.5" customHeight="1" thickTop="1">
      <c r="B20" s="439" t="s">
        <v>253</v>
      </c>
      <c r="C20" s="303" t="s">
        <v>257</v>
      </c>
      <c r="D20" s="333"/>
      <c r="E20" s="318" t="s">
        <v>257</v>
      </c>
      <c r="F20" s="318" t="s">
        <v>257</v>
      </c>
      <c r="G20" s="318" t="s">
        <v>257</v>
      </c>
      <c r="H20" s="319" t="s">
        <v>257</v>
      </c>
      <c r="I20" s="334"/>
      <c r="J20" s="335"/>
      <c r="L20" s="108" t="s">
        <v>201</v>
      </c>
      <c r="M20" s="109">
        <v>0</v>
      </c>
    </row>
    <row r="21" spans="2:13" ht="73.5" customHeight="1">
      <c r="B21" s="439"/>
      <c r="C21" s="309" t="s">
        <v>257</v>
      </c>
      <c r="D21" s="326"/>
      <c r="E21" s="110" t="s">
        <v>257</v>
      </c>
      <c r="F21" s="110" t="s">
        <v>257</v>
      </c>
      <c r="G21" s="110" t="s">
        <v>257</v>
      </c>
      <c r="H21" s="111" t="s">
        <v>257</v>
      </c>
      <c r="I21" s="327"/>
      <c r="J21" s="336"/>
      <c r="L21" s="108" t="s">
        <v>197</v>
      </c>
      <c r="M21" s="218">
        <v>0</v>
      </c>
    </row>
    <row r="22" spans="2:13" ht="73.5" customHeight="1" thickBot="1">
      <c r="B22" s="439"/>
      <c r="C22" s="311" t="s">
        <v>257</v>
      </c>
      <c r="D22" s="337"/>
      <c r="E22" s="321" t="s">
        <v>257</v>
      </c>
      <c r="F22" s="321" t="s">
        <v>257</v>
      </c>
      <c r="G22" s="321" t="s">
        <v>257</v>
      </c>
      <c r="H22" s="322" t="s">
        <v>257</v>
      </c>
      <c r="I22" s="338"/>
      <c r="J22" s="339"/>
      <c r="L22" s="108" t="s">
        <v>198</v>
      </c>
      <c r="M22" s="109">
        <v>0</v>
      </c>
    </row>
    <row r="23" spans="2:13" ht="73.5" customHeight="1" collapsed="1" thickTop="1" thickBot="1">
      <c r="B23" s="142" t="s">
        <v>11</v>
      </c>
      <c r="C23" s="291">
        <v>0</v>
      </c>
      <c r="D23" s="292"/>
      <c r="E23" s="293"/>
      <c r="F23" s="293"/>
      <c r="G23" s="292"/>
      <c r="H23" s="294"/>
      <c r="I23" s="295"/>
      <c r="J23" s="295"/>
      <c r="L23" s="108" t="s">
        <v>199</v>
      </c>
      <c r="M23" s="109">
        <v>0</v>
      </c>
    </row>
    <row r="24" spans="2:13" ht="144" customHeight="1">
      <c r="C24" s="94"/>
      <c r="D24" s="158"/>
      <c r="E24" s="159"/>
      <c r="F24" s="160"/>
      <c r="G24" s="161"/>
      <c r="H24" s="162"/>
      <c r="I24" s="162"/>
    </row>
    <row r="25" spans="2:13" ht="30" customHeight="1" thickBot="1">
      <c r="B25" s="231" t="s">
        <v>183</v>
      </c>
      <c r="C25" s="93"/>
      <c r="D25" s="163"/>
      <c r="E25" s="164"/>
      <c r="F25" s="165"/>
      <c r="G25" s="166"/>
      <c r="H25" s="167"/>
      <c r="I25" s="167"/>
    </row>
    <row r="26" spans="2:13" ht="30" customHeight="1" thickBot="1">
      <c r="C26" s="168" t="s">
        <v>185</v>
      </c>
      <c r="D26" s="390" t="s">
        <v>257</v>
      </c>
      <c r="E26" s="391"/>
      <c r="F26" s="391"/>
      <c r="G26" s="169"/>
      <c r="H26" s="167"/>
      <c r="I26" s="167"/>
    </row>
    <row r="27" spans="2:13" ht="30" customHeight="1" thickBot="1">
      <c r="C27" s="232" t="s">
        <v>223</v>
      </c>
      <c r="E27" s="170"/>
      <c r="F27" s="170"/>
      <c r="G27" s="166"/>
      <c r="H27" s="167"/>
      <c r="I27" s="167"/>
    </row>
    <row r="28" spans="2:13" ht="30" customHeight="1" thickBot="1">
      <c r="C28" s="234" t="s">
        <v>188</v>
      </c>
      <c r="D28" s="418" t="s">
        <v>257</v>
      </c>
      <c r="E28" s="419"/>
      <c r="F28" s="420"/>
      <c r="G28" s="135"/>
      <c r="I28" s="167"/>
    </row>
    <row r="29" spans="2:13" ht="30" customHeight="1" thickBot="1">
      <c r="B29" s="150"/>
      <c r="C29" s="171"/>
      <c r="D29" s="123"/>
      <c r="E29" s="172"/>
      <c r="F29" s="173"/>
      <c r="G29" s="166"/>
      <c r="H29" s="167"/>
      <c r="I29" s="167"/>
    </row>
    <row r="30" spans="2:13" ht="18.45" customHeight="1">
      <c r="C30" s="412" t="s">
        <v>8</v>
      </c>
      <c r="D30" s="415" t="s">
        <v>174</v>
      </c>
      <c r="E30" s="416"/>
      <c r="F30" s="416"/>
      <c r="G30" s="416"/>
      <c r="H30" s="416"/>
      <c r="I30" s="416"/>
      <c r="J30" s="417"/>
    </row>
    <row r="31" spans="2:13" ht="132" customHeight="1">
      <c r="C31" s="413"/>
      <c r="D31" s="246" t="s">
        <v>224</v>
      </c>
      <c r="E31" s="246" t="s">
        <v>240</v>
      </c>
      <c r="F31" s="214" t="s">
        <v>195</v>
      </c>
      <c r="G31" s="414" t="s">
        <v>237</v>
      </c>
      <c r="H31" s="414"/>
      <c r="I31" s="211" t="s">
        <v>212</v>
      </c>
      <c r="J31" s="174" t="s">
        <v>10</v>
      </c>
      <c r="K31" s="175"/>
      <c r="L31" s="155"/>
    </row>
    <row r="32" spans="2:13" ht="30" customHeight="1">
      <c r="C32" s="100" t="s">
        <v>257</v>
      </c>
      <c r="D32" s="340"/>
      <c r="E32" s="341"/>
      <c r="F32" s="213" t="s">
        <v>257</v>
      </c>
      <c r="G32" s="447"/>
      <c r="H32" s="448"/>
      <c r="I32" s="327"/>
      <c r="J32" s="328"/>
    </row>
    <row r="33" spans="3:10" ht="30" customHeight="1">
      <c r="C33" s="100" t="s">
        <v>257</v>
      </c>
      <c r="D33" s="340"/>
      <c r="E33" s="341"/>
      <c r="F33" s="213" t="s">
        <v>257</v>
      </c>
      <c r="G33" s="442"/>
      <c r="H33" s="444"/>
      <c r="I33" s="327"/>
      <c r="J33" s="328"/>
    </row>
    <row r="34" spans="3:10" ht="30" hidden="1" customHeight="1">
      <c r="C34" s="100" t="s">
        <v>257</v>
      </c>
      <c r="D34" s="340"/>
      <c r="E34" s="341"/>
      <c r="F34" s="213" t="s">
        <v>257</v>
      </c>
      <c r="G34" s="442"/>
      <c r="H34" s="444"/>
      <c r="I34" s="327"/>
      <c r="J34" s="328"/>
    </row>
    <row r="35" spans="3:10" ht="30" hidden="1" customHeight="1">
      <c r="C35" s="100" t="s">
        <v>257</v>
      </c>
      <c r="D35" s="340"/>
      <c r="E35" s="341"/>
      <c r="F35" s="213" t="s">
        <v>257</v>
      </c>
      <c r="G35" s="442"/>
      <c r="H35" s="444"/>
      <c r="I35" s="327"/>
      <c r="J35" s="328"/>
    </row>
    <row r="36" spans="3:10" ht="30" hidden="1" customHeight="1">
      <c r="C36" s="100" t="s">
        <v>257</v>
      </c>
      <c r="D36" s="340"/>
      <c r="E36" s="341"/>
      <c r="F36" s="213" t="s">
        <v>257</v>
      </c>
      <c r="G36" s="442"/>
      <c r="H36" s="444"/>
      <c r="I36" s="327"/>
      <c r="J36" s="328"/>
    </row>
    <row r="37" spans="3:10" ht="30" hidden="1" customHeight="1">
      <c r="C37" s="100" t="s">
        <v>257</v>
      </c>
      <c r="D37" s="340"/>
      <c r="E37" s="341"/>
      <c r="F37" s="213" t="s">
        <v>257</v>
      </c>
      <c r="G37" s="442"/>
      <c r="H37" s="444"/>
      <c r="I37" s="327"/>
      <c r="J37" s="328"/>
    </row>
    <row r="38" spans="3:10" ht="30" hidden="1" customHeight="1">
      <c r="C38" s="100" t="s">
        <v>257</v>
      </c>
      <c r="D38" s="340"/>
      <c r="E38" s="341"/>
      <c r="F38" s="213" t="s">
        <v>257</v>
      </c>
      <c r="G38" s="442"/>
      <c r="H38" s="444"/>
      <c r="I38" s="327"/>
      <c r="J38" s="328"/>
    </row>
    <row r="39" spans="3:10" ht="30" hidden="1" customHeight="1">
      <c r="C39" s="100" t="s">
        <v>257</v>
      </c>
      <c r="D39" s="340"/>
      <c r="E39" s="341"/>
      <c r="F39" s="213" t="s">
        <v>257</v>
      </c>
      <c r="G39" s="442"/>
      <c r="H39" s="444"/>
      <c r="I39" s="327"/>
      <c r="J39" s="328"/>
    </row>
    <row r="40" spans="3:10" ht="30" hidden="1" customHeight="1">
      <c r="C40" s="100" t="s">
        <v>257</v>
      </c>
      <c r="D40" s="340"/>
      <c r="E40" s="341"/>
      <c r="F40" s="213" t="s">
        <v>257</v>
      </c>
      <c r="G40" s="442"/>
      <c r="H40" s="444"/>
      <c r="I40" s="327"/>
      <c r="J40" s="328"/>
    </row>
    <row r="41" spans="3:10" ht="30" hidden="1" customHeight="1">
      <c r="C41" s="100" t="s">
        <v>257</v>
      </c>
      <c r="D41" s="340"/>
      <c r="E41" s="341"/>
      <c r="F41" s="213" t="s">
        <v>257</v>
      </c>
      <c r="G41" s="442"/>
      <c r="H41" s="444"/>
      <c r="I41" s="327"/>
      <c r="J41" s="328"/>
    </row>
    <row r="42" spans="3:10" ht="30" hidden="1" customHeight="1">
      <c r="C42" s="100" t="s">
        <v>257</v>
      </c>
      <c r="D42" s="340"/>
      <c r="E42" s="341"/>
      <c r="F42" s="213" t="s">
        <v>257</v>
      </c>
      <c r="G42" s="442"/>
      <c r="H42" s="444"/>
      <c r="I42" s="327"/>
      <c r="J42" s="328"/>
    </row>
    <row r="43" spans="3:10" ht="30" hidden="1" customHeight="1">
      <c r="C43" s="100" t="s">
        <v>257</v>
      </c>
      <c r="D43" s="340"/>
      <c r="E43" s="341"/>
      <c r="F43" s="213" t="s">
        <v>257</v>
      </c>
      <c r="G43" s="442"/>
      <c r="H43" s="444"/>
      <c r="I43" s="327"/>
      <c r="J43" s="328"/>
    </row>
    <row r="44" spans="3:10" ht="30" hidden="1" customHeight="1">
      <c r="C44" s="100" t="s">
        <v>257</v>
      </c>
      <c r="D44" s="342"/>
      <c r="E44" s="341"/>
      <c r="F44" s="213" t="s">
        <v>257</v>
      </c>
      <c r="G44" s="442"/>
      <c r="H44" s="444"/>
      <c r="I44" s="327"/>
      <c r="J44" s="328"/>
    </row>
    <row r="45" spans="3:10" ht="30" hidden="1" customHeight="1">
      <c r="C45" s="100" t="s">
        <v>257</v>
      </c>
      <c r="D45" s="342"/>
      <c r="E45" s="341"/>
      <c r="F45" s="213" t="s">
        <v>257</v>
      </c>
      <c r="G45" s="442"/>
      <c r="H45" s="444"/>
      <c r="I45" s="327"/>
      <c r="J45" s="328"/>
    </row>
    <row r="46" spans="3:10" ht="30" hidden="1" customHeight="1">
      <c r="C46" s="100" t="s">
        <v>257</v>
      </c>
      <c r="D46" s="342"/>
      <c r="E46" s="341"/>
      <c r="F46" s="213" t="s">
        <v>257</v>
      </c>
      <c r="G46" s="442"/>
      <c r="H46" s="444"/>
      <c r="I46" s="327"/>
      <c r="J46" s="328"/>
    </row>
    <row r="47" spans="3:10" ht="30" hidden="1" customHeight="1">
      <c r="C47" s="100" t="s">
        <v>257</v>
      </c>
      <c r="D47" s="342"/>
      <c r="E47" s="341"/>
      <c r="F47" s="213" t="s">
        <v>257</v>
      </c>
      <c r="G47" s="442"/>
      <c r="H47" s="444"/>
      <c r="I47" s="327"/>
      <c r="J47" s="328"/>
    </row>
    <row r="48" spans="3:10" ht="30" hidden="1" customHeight="1">
      <c r="C48" s="100" t="s">
        <v>257</v>
      </c>
      <c r="D48" s="342"/>
      <c r="E48" s="341"/>
      <c r="F48" s="213" t="s">
        <v>257</v>
      </c>
      <c r="G48" s="442"/>
      <c r="H48" s="444"/>
      <c r="I48" s="327"/>
      <c r="J48" s="328"/>
    </row>
    <row r="49" spans="2:10" ht="30" hidden="1" customHeight="1">
      <c r="C49" s="100" t="s">
        <v>257</v>
      </c>
      <c r="D49" s="342"/>
      <c r="E49" s="341"/>
      <c r="F49" s="213" t="s">
        <v>257</v>
      </c>
      <c r="G49" s="442"/>
      <c r="H49" s="444"/>
      <c r="I49" s="327"/>
      <c r="J49" s="328"/>
    </row>
    <row r="50" spans="2:10" ht="30" hidden="1" customHeight="1">
      <c r="C50" s="100" t="s">
        <v>257</v>
      </c>
      <c r="D50" s="342"/>
      <c r="E50" s="341"/>
      <c r="F50" s="213" t="s">
        <v>257</v>
      </c>
      <c r="G50" s="442"/>
      <c r="H50" s="444"/>
      <c r="I50" s="327"/>
      <c r="J50" s="328"/>
    </row>
    <row r="51" spans="2:10" ht="30" hidden="1" customHeight="1">
      <c r="C51" s="100" t="s">
        <v>257</v>
      </c>
      <c r="D51" s="342"/>
      <c r="E51" s="341"/>
      <c r="F51" s="213" t="s">
        <v>257</v>
      </c>
      <c r="G51" s="442"/>
      <c r="H51" s="444"/>
      <c r="I51" s="327"/>
      <c r="J51" s="328"/>
    </row>
    <row r="52" spans="2:10" ht="30" hidden="1" customHeight="1">
      <c r="C52" s="100" t="s">
        <v>257</v>
      </c>
      <c r="D52" s="342"/>
      <c r="E52" s="341"/>
      <c r="F52" s="213" t="s">
        <v>257</v>
      </c>
      <c r="G52" s="442"/>
      <c r="H52" s="444"/>
      <c r="I52" s="327"/>
      <c r="J52" s="328"/>
    </row>
    <row r="53" spans="2:10" ht="30" hidden="1" customHeight="1">
      <c r="C53" s="100" t="s">
        <v>257</v>
      </c>
      <c r="D53" s="342"/>
      <c r="E53" s="341"/>
      <c r="F53" s="213" t="s">
        <v>257</v>
      </c>
      <c r="G53" s="442"/>
      <c r="H53" s="444"/>
      <c r="I53" s="327"/>
      <c r="J53" s="328"/>
    </row>
    <row r="54" spans="2:10" ht="30" hidden="1" customHeight="1">
      <c r="C54" s="100" t="s">
        <v>257</v>
      </c>
      <c r="D54" s="342"/>
      <c r="E54" s="341"/>
      <c r="F54" s="213" t="s">
        <v>257</v>
      </c>
      <c r="G54" s="442"/>
      <c r="H54" s="443"/>
      <c r="I54" s="327"/>
      <c r="J54" s="328"/>
    </row>
    <row r="55" spans="2:10" ht="30" hidden="1" customHeight="1">
      <c r="C55" s="100" t="s">
        <v>257</v>
      </c>
      <c r="D55" s="342"/>
      <c r="E55" s="341"/>
      <c r="F55" s="213" t="s">
        <v>257</v>
      </c>
      <c r="G55" s="442"/>
      <c r="H55" s="443"/>
      <c r="I55" s="327"/>
      <c r="J55" s="328"/>
    </row>
    <row r="56" spans="2:10" ht="30" customHeight="1" thickBot="1">
      <c r="C56" s="286" t="s">
        <v>257</v>
      </c>
      <c r="D56" s="343"/>
      <c r="E56" s="344"/>
      <c r="F56" s="298" t="s">
        <v>257</v>
      </c>
      <c r="G56" s="437"/>
      <c r="H56" s="438"/>
      <c r="I56" s="331"/>
      <c r="J56" s="332"/>
    </row>
    <row r="57" spans="2:10" ht="30" customHeight="1" thickTop="1">
      <c r="B57" s="439" t="s">
        <v>253</v>
      </c>
      <c r="C57" s="303" t="s">
        <v>257</v>
      </c>
      <c r="D57" s="345"/>
      <c r="E57" s="346"/>
      <c r="F57" s="306" t="s">
        <v>257</v>
      </c>
      <c r="G57" s="440"/>
      <c r="H57" s="441"/>
      <c r="I57" s="334"/>
      <c r="J57" s="335"/>
    </row>
    <row r="58" spans="2:10" ht="30" customHeight="1">
      <c r="B58" s="439"/>
      <c r="C58" s="309" t="s">
        <v>257</v>
      </c>
      <c r="D58" s="342"/>
      <c r="E58" s="341"/>
      <c r="F58" s="213" t="s">
        <v>257</v>
      </c>
      <c r="G58" s="442"/>
      <c r="H58" s="443"/>
      <c r="I58" s="327"/>
      <c r="J58" s="336"/>
    </row>
    <row r="59" spans="2:10" ht="30" customHeight="1">
      <c r="B59" s="439"/>
      <c r="C59" s="309" t="s">
        <v>257</v>
      </c>
      <c r="D59" s="342"/>
      <c r="E59" s="341"/>
      <c r="F59" s="213" t="s">
        <v>257</v>
      </c>
      <c r="G59" s="442"/>
      <c r="H59" s="443"/>
      <c r="I59" s="327"/>
      <c r="J59" s="336"/>
    </row>
    <row r="60" spans="2:10" ht="30" customHeight="1">
      <c r="B60" s="439"/>
      <c r="C60" s="309" t="s">
        <v>257</v>
      </c>
      <c r="D60" s="342"/>
      <c r="E60" s="341"/>
      <c r="F60" s="213" t="s">
        <v>257</v>
      </c>
      <c r="G60" s="442"/>
      <c r="H60" s="444"/>
      <c r="I60" s="327"/>
      <c r="J60" s="336"/>
    </row>
    <row r="61" spans="2:10" ht="30" customHeight="1" thickBot="1">
      <c r="B61" s="439"/>
      <c r="C61" s="311" t="s">
        <v>257</v>
      </c>
      <c r="D61" s="347"/>
      <c r="E61" s="348"/>
      <c r="F61" s="314" t="s">
        <v>257</v>
      </c>
      <c r="G61" s="445"/>
      <c r="H61" s="446"/>
      <c r="I61" s="338"/>
      <c r="J61" s="339"/>
    </row>
    <row r="62" spans="2:10" ht="70.05" customHeight="1" collapsed="1" thickTop="1">
      <c r="C62" s="299" t="s">
        <v>257</v>
      </c>
      <c r="D62" s="300" t="s">
        <v>210</v>
      </c>
      <c r="E62" s="217" t="s">
        <v>196</v>
      </c>
      <c r="F62" s="213" t="s">
        <v>191</v>
      </c>
      <c r="G62" s="392" t="s">
        <v>251</v>
      </c>
      <c r="H62" s="393"/>
      <c r="I62" s="349"/>
      <c r="J62" s="350"/>
    </row>
    <row r="63" spans="2:10" ht="70.05" customHeight="1">
      <c r="C63" s="106" t="s">
        <v>257</v>
      </c>
      <c r="D63" s="396" t="s">
        <v>211</v>
      </c>
      <c r="E63" s="216" t="s">
        <v>196</v>
      </c>
      <c r="F63" s="216" t="s">
        <v>177</v>
      </c>
      <c r="G63" s="394" t="s">
        <v>207</v>
      </c>
      <c r="H63" s="395"/>
      <c r="I63" s="351"/>
      <c r="J63" s="328"/>
    </row>
    <row r="64" spans="2:10" ht="70.05" customHeight="1">
      <c r="C64" s="106" t="s">
        <v>257</v>
      </c>
      <c r="D64" s="397"/>
      <c r="E64" s="217" t="s">
        <v>196</v>
      </c>
      <c r="F64" s="217" t="s">
        <v>194</v>
      </c>
      <c r="G64" s="394" t="s">
        <v>208</v>
      </c>
      <c r="H64" s="395"/>
      <c r="I64" s="351"/>
      <c r="J64" s="328"/>
    </row>
    <row r="65" spans="2:13" ht="70.05" customHeight="1" thickBot="1">
      <c r="C65" s="106" t="s">
        <v>257</v>
      </c>
      <c r="D65" s="397"/>
      <c r="E65" s="247" t="s">
        <v>196</v>
      </c>
      <c r="F65" s="247" t="s">
        <v>193</v>
      </c>
      <c r="G65" s="394" t="s">
        <v>209</v>
      </c>
      <c r="H65" s="395"/>
      <c r="I65" s="351"/>
      <c r="J65" s="352"/>
      <c r="K65" s="176"/>
      <c r="L65" s="140"/>
      <c r="M65" s="140"/>
    </row>
    <row r="66" spans="2:13" ht="70.05" hidden="1" customHeight="1" thickBot="1">
      <c r="C66" s="248"/>
      <c r="D66" s="249" t="s">
        <v>211</v>
      </c>
      <c r="E66" s="250" t="s">
        <v>179</v>
      </c>
      <c r="F66" s="250" t="s">
        <v>231</v>
      </c>
      <c r="G66" s="251"/>
      <c r="H66" s="252"/>
      <c r="I66" s="353"/>
      <c r="J66" s="354"/>
      <c r="K66" s="176"/>
      <c r="L66" s="140"/>
      <c r="M66" s="140"/>
    </row>
    <row r="67" spans="2:13" ht="30" customHeight="1" thickBot="1">
      <c r="B67" s="177" t="s">
        <v>11</v>
      </c>
      <c r="C67" s="107">
        <v>0</v>
      </c>
      <c r="D67" s="112"/>
      <c r="E67" s="113"/>
      <c r="F67" s="114"/>
      <c r="G67" s="115"/>
      <c r="H67" s="115"/>
      <c r="I67" s="116"/>
      <c r="J67" s="117"/>
      <c r="K67" s="176"/>
      <c r="L67" s="178"/>
      <c r="M67" s="178"/>
    </row>
    <row r="68" spans="2:13" ht="24" customHeight="1">
      <c r="C68" s="179"/>
      <c r="D68" s="179"/>
    </row>
    <row r="69" spans="2:13" ht="16.5" customHeight="1">
      <c r="B69" s="177"/>
      <c r="C69" s="171"/>
      <c r="D69" s="180"/>
      <c r="F69" s="181"/>
      <c r="G69" s="181"/>
    </row>
    <row r="70" spans="2:13" ht="30" customHeight="1">
      <c r="C70" s="426" t="s">
        <v>238</v>
      </c>
      <c r="D70" s="426"/>
      <c r="E70" s="238">
        <v>0</v>
      </c>
      <c r="F70" s="182" t="s">
        <v>12</v>
      </c>
    </row>
    <row r="71" spans="2:13" ht="30" customHeight="1">
      <c r="C71" s="426" t="s">
        <v>239</v>
      </c>
      <c r="D71" s="426"/>
      <c r="E71" s="267">
        <v>0</v>
      </c>
      <c r="F71" s="182" t="s">
        <v>12</v>
      </c>
    </row>
    <row r="72" spans="2:13" ht="30.6" customHeight="1">
      <c r="E72" s="268" t="s">
        <v>258</v>
      </c>
      <c r="F72" s="269"/>
    </row>
    <row r="73" spans="2:13" ht="18.600000000000001" customHeight="1"/>
    <row r="74" spans="2:13" ht="19.8" hidden="1">
      <c r="B74" s="231" t="s">
        <v>25</v>
      </c>
    </row>
    <row r="75" spans="2:13" hidden="1">
      <c r="B75" s="142"/>
    </row>
    <row r="76" spans="2:13" hidden="1">
      <c r="B76" s="142"/>
      <c r="C76" s="135" t="s">
        <v>189</v>
      </c>
      <c r="D76" s="136"/>
    </row>
    <row r="77" spans="2:13" hidden="1">
      <c r="B77" s="142"/>
      <c r="C77" s="137" t="s">
        <v>180</v>
      </c>
      <c r="D77" s="101">
        <v>0</v>
      </c>
      <c r="E77" s="184" t="s">
        <v>12</v>
      </c>
      <c r="F77" s="219"/>
      <c r="H77" s="137"/>
    </row>
    <row r="78" spans="2:13" hidden="1">
      <c r="B78" s="142"/>
      <c r="C78" s="137" t="s">
        <v>217</v>
      </c>
      <c r="D78" s="104">
        <v>0</v>
      </c>
      <c r="E78" s="135" t="s">
        <v>12</v>
      </c>
    </row>
    <row r="79" spans="2:13" hidden="1">
      <c r="B79" s="142"/>
      <c r="C79" s="137" t="s">
        <v>14</v>
      </c>
      <c r="D79" s="105">
        <v>0</v>
      </c>
      <c r="E79" s="135" t="s">
        <v>184</v>
      </c>
    </row>
    <row r="80" spans="2:13" hidden="1">
      <c r="B80" s="142"/>
      <c r="C80" s="136"/>
      <c r="D80" s="135" t="s">
        <v>214</v>
      </c>
    </row>
    <row r="81" spans="2:11" hidden="1">
      <c r="B81" s="142"/>
      <c r="C81" s="136"/>
      <c r="D81" s="135" t="s">
        <v>216</v>
      </c>
    </row>
    <row r="82" spans="2:11" hidden="1">
      <c r="B82" s="142"/>
    </row>
    <row r="83" spans="2:11" hidden="1">
      <c r="B83" s="142"/>
      <c r="C83" s="135" t="s">
        <v>200</v>
      </c>
      <c r="E83" s="183"/>
      <c r="F83" s="135" t="s">
        <v>202</v>
      </c>
      <c r="G83" s="135"/>
    </row>
    <row r="84" spans="2:11" hidden="1">
      <c r="B84" s="142"/>
      <c r="C84" s="137" t="s">
        <v>180</v>
      </c>
      <c r="D84" s="101">
        <v>0</v>
      </c>
      <c r="E84" s="183" t="s">
        <v>12</v>
      </c>
      <c r="F84" s="137" t="s">
        <v>180</v>
      </c>
      <c r="G84" s="101">
        <v>0</v>
      </c>
      <c r="H84" s="183" t="s">
        <v>12</v>
      </c>
      <c r="K84" s="183"/>
    </row>
    <row r="85" spans="2:11" hidden="1">
      <c r="C85" s="137" t="s">
        <v>217</v>
      </c>
      <c r="D85" s="102">
        <v>0</v>
      </c>
      <c r="E85" s="135" t="s">
        <v>12</v>
      </c>
      <c r="F85" s="137" t="s">
        <v>217</v>
      </c>
      <c r="G85" s="102">
        <v>0</v>
      </c>
      <c r="H85" s="135" t="s">
        <v>12</v>
      </c>
    </row>
    <row r="86" spans="2:11" hidden="1">
      <c r="C86" s="137" t="s">
        <v>215</v>
      </c>
      <c r="D86" s="118">
        <v>0</v>
      </c>
      <c r="E86" s="135" t="s">
        <v>12</v>
      </c>
      <c r="F86" s="137" t="s">
        <v>215</v>
      </c>
      <c r="G86" s="118">
        <v>0</v>
      </c>
      <c r="H86" s="135" t="s">
        <v>12</v>
      </c>
      <c r="I86" s="140"/>
    </row>
    <row r="87" spans="2:11" hidden="1">
      <c r="B87" s="142"/>
      <c r="C87" s="137" t="s">
        <v>14</v>
      </c>
      <c r="D87" s="103">
        <v>0</v>
      </c>
      <c r="E87" s="135" t="s">
        <v>184</v>
      </c>
      <c r="F87" s="137" t="s">
        <v>14</v>
      </c>
      <c r="G87" s="103">
        <v>0</v>
      </c>
      <c r="H87" s="135" t="s">
        <v>184</v>
      </c>
    </row>
    <row r="88" spans="2:11" hidden="1">
      <c r="B88" s="142"/>
      <c r="D88" s="135" t="s">
        <v>214</v>
      </c>
      <c r="F88" s="135"/>
      <c r="G88" s="135" t="s">
        <v>214</v>
      </c>
    </row>
    <row r="89" spans="2:11" hidden="1">
      <c r="B89" s="142"/>
      <c r="D89" s="135" t="s">
        <v>216</v>
      </c>
      <c r="F89" s="135"/>
      <c r="G89" s="135" t="s">
        <v>216</v>
      </c>
    </row>
    <row r="90" spans="2:11" hidden="1">
      <c r="B90" s="142"/>
      <c r="D90" s="135" t="s">
        <v>218</v>
      </c>
      <c r="F90" s="135"/>
      <c r="G90" s="135" t="s">
        <v>218</v>
      </c>
    </row>
    <row r="91" spans="2:11" hidden="1">
      <c r="B91" s="142"/>
      <c r="F91" s="135"/>
      <c r="G91" s="135"/>
    </row>
    <row r="92" spans="2:11" hidden="1">
      <c r="B92" s="142"/>
      <c r="C92" s="135" t="s">
        <v>203</v>
      </c>
      <c r="F92" s="135" t="s">
        <v>232</v>
      </c>
      <c r="G92" s="135"/>
    </row>
    <row r="93" spans="2:11" hidden="1">
      <c r="B93" s="142"/>
      <c r="C93" s="137" t="s">
        <v>180</v>
      </c>
      <c r="D93" s="101">
        <v>0</v>
      </c>
      <c r="F93" s="137" t="s">
        <v>180</v>
      </c>
      <c r="G93" s="101">
        <v>0</v>
      </c>
      <c r="H93" s="183" t="s">
        <v>12</v>
      </c>
    </row>
    <row r="94" spans="2:11" hidden="1">
      <c r="B94" s="142"/>
      <c r="C94" s="137" t="s">
        <v>217</v>
      </c>
      <c r="D94" s="102">
        <v>0</v>
      </c>
      <c r="F94" s="137" t="s">
        <v>217</v>
      </c>
      <c r="G94" s="102">
        <v>0</v>
      </c>
      <c r="H94" s="135" t="s">
        <v>12</v>
      </c>
    </row>
    <row r="95" spans="2:11" hidden="1">
      <c r="B95" s="142"/>
      <c r="C95" s="137" t="s">
        <v>215</v>
      </c>
      <c r="D95" s="118">
        <v>0</v>
      </c>
      <c r="F95" s="137" t="s">
        <v>215</v>
      </c>
      <c r="G95" s="118">
        <v>0</v>
      </c>
      <c r="H95" s="135" t="s">
        <v>12</v>
      </c>
    </row>
    <row r="96" spans="2:11" hidden="1">
      <c r="B96" s="142"/>
      <c r="C96" s="137" t="s">
        <v>14</v>
      </c>
      <c r="D96" s="103">
        <v>0</v>
      </c>
      <c r="F96" s="137" t="s">
        <v>14</v>
      </c>
      <c r="G96" s="103">
        <v>0</v>
      </c>
      <c r="H96" s="135" t="s">
        <v>184</v>
      </c>
    </row>
    <row r="97" spans="2:24" hidden="1">
      <c r="B97" s="142"/>
      <c r="D97" s="135" t="s">
        <v>214</v>
      </c>
      <c r="F97" s="135"/>
      <c r="G97" s="135" t="s">
        <v>214</v>
      </c>
    </row>
    <row r="98" spans="2:24" hidden="1">
      <c r="B98" s="142"/>
      <c r="D98" s="135" t="s">
        <v>216</v>
      </c>
      <c r="F98" s="135"/>
      <c r="G98" s="135" t="s">
        <v>216</v>
      </c>
    </row>
    <row r="99" spans="2:24" hidden="1">
      <c r="B99" s="142"/>
      <c r="D99" s="135" t="s">
        <v>218</v>
      </c>
      <c r="F99" s="135"/>
      <c r="G99" s="135" t="s">
        <v>218</v>
      </c>
    </row>
    <row r="100" spans="2:24">
      <c r="B100" s="142"/>
      <c r="F100" s="135"/>
      <c r="G100" s="135"/>
    </row>
    <row r="101" spans="2:24" ht="17.55" customHeight="1">
      <c r="B101" s="142"/>
      <c r="C101" s="135" t="s">
        <v>204</v>
      </c>
      <c r="E101" s="183"/>
      <c r="F101" s="135" t="s">
        <v>205</v>
      </c>
      <c r="G101" s="135"/>
      <c r="L101" s="135"/>
      <c r="M101" s="138"/>
      <c r="V101" s="137"/>
      <c r="W101" s="220"/>
      <c r="X101" s="183"/>
    </row>
    <row r="102" spans="2:24">
      <c r="B102" s="142"/>
      <c r="C102" s="137" t="s">
        <v>180</v>
      </c>
      <c r="D102" s="101">
        <v>0</v>
      </c>
      <c r="E102" s="183" t="s">
        <v>12</v>
      </c>
      <c r="F102" s="137" t="s">
        <v>180</v>
      </c>
      <c r="G102" s="101">
        <v>0</v>
      </c>
      <c r="H102" s="183" t="s">
        <v>12</v>
      </c>
    </row>
    <row r="103" spans="2:24">
      <c r="C103" s="137" t="s">
        <v>217</v>
      </c>
      <c r="D103" s="102">
        <v>0</v>
      </c>
      <c r="E103" s="135" t="s">
        <v>12</v>
      </c>
      <c r="F103" s="137" t="s">
        <v>217</v>
      </c>
      <c r="G103" s="102">
        <v>0</v>
      </c>
      <c r="H103" s="135" t="s">
        <v>12</v>
      </c>
    </row>
    <row r="104" spans="2:24">
      <c r="C104" s="137" t="s">
        <v>215</v>
      </c>
      <c r="D104" s="118">
        <v>0</v>
      </c>
      <c r="E104" s="135" t="s">
        <v>12</v>
      </c>
      <c r="F104" s="137" t="s">
        <v>215</v>
      </c>
      <c r="G104" s="118">
        <v>0</v>
      </c>
      <c r="H104" s="135" t="s">
        <v>12</v>
      </c>
    </row>
    <row r="105" spans="2:24">
      <c r="B105" s="142"/>
      <c r="C105" s="137" t="s">
        <v>14</v>
      </c>
      <c r="D105" s="103">
        <v>0</v>
      </c>
      <c r="E105" s="135" t="s">
        <v>184</v>
      </c>
      <c r="F105" s="137" t="s">
        <v>14</v>
      </c>
      <c r="G105" s="103">
        <v>0</v>
      </c>
      <c r="H105" s="135" t="s">
        <v>184</v>
      </c>
    </row>
    <row r="106" spans="2:24">
      <c r="B106" s="142"/>
      <c r="D106" s="135" t="s">
        <v>214</v>
      </c>
      <c r="F106" s="135"/>
      <c r="G106" s="135" t="s">
        <v>214</v>
      </c>
    </row>
    <row r="107" spans="2:24">
      <c r="B107" s="142"/>
      <c r="D107" s="135" t="s">
        <v>216</v>
      </c>
      <c r="F107" s="135"/>
      <c r="G107" s="135" t="s">
        <v>216</v>
      </c>
    </row>
    <row r="108" spans="2:24">
      <c r="B108" s="142"/>
      <c r="D108" s="135" t="s">
        <v>218</v>
      </c>
      <c r="F108" s="135"/>
      <c r="G108" s="135" t="s">
        <v>218</v>
      </c>
    </row>
    <row r="109" spans="2:24">
      <c r="B109" s="142"/>
      <c r="F109" s="135"/>
      <c r="G109" s="135"/>
    </row>
    <row r="110" spans="2:24">
      <c r="B110" s="142"/>
      <c r="C110" s="135" t="s">
        <v>206</v>
      </c>
      <c r="F110" s="135" t="s">
        <v>233</v>
      </c>
      <c r="G110" s="135"/>
    </row>
    <row r="111" spans="2:24">
      <c r="B111" s="142"/>
      <c r="C111" s="137" t="s">
        <v>180</v>
      </c>
      <c r="D111" s="101">
        <v>0</v>
      </c>
      <c r="F111" s="137" t="s">
        <v>180</v>
      </c>
      <c r="G111" s="101">
        <v>0</v>
      </c>
      <c r="H111" s="183" t="s">
        <v>12</v>
      </c>
    </row>
    <row r="112" spans="2:24">
      <c r="B112" s="142"/>
      <c r="C112" s="137" t="s">
        <v>217</v>
      </c>
      <c r="D112" s="102">
        <v>0</v>
      </c>
      <c r="F112" s="137" t="s">
        <v>217</v>
      </c>
      <c r="G112" s="102">
        <v>0</v>
      </c>
      <c r="H112" s="135" t="s">
        <v>12</v>
      </c>
    </row>
    <row r="113" spans="2:23">
      <c r="B113" s="142"/>
      <c r="C113" s="137" t="s">
        <v>215</v>
      </c>
      <c r="D113" s="118">
        <v>0</v>
      </c>
      <c r="F113" s="137" t="s">
        <v>215</v>
      </c>
      <c r="G113" s="118">
        <v>0</v>
      </c>
      <c r="H113" s="135" t="s">
        <v>12</v>
      </c>
    </row>
    <row r="114" spans="2:23">
      <c r="B114" s="142"/>
      <c r="C114" s="137" t="s">
        <v>14</v>
      </c>
      <c r="D114" s="103">
        <v>0</v>
      </c>
      <c r="F114" s="137" t="s">
        <v>14</v>
      </c>
      <c r="G114" s="103">
        <v>0</v>
      </c>
      <c r="H114" s="135" t="s">
        <v>184</v>
      </c>
    </row>
    <row r="115" spans="2:23">
      <c r="B115" s="142"/>
      <c r="D115" s="135" t="s">
        <v>214</v>
      </c>
      <c r="F115" s="135"/>
      <c r="G115" s="135" t="s">
        <v>214</v>
      </c>
    </row>
    <row r="116" spans="2:23">
      <c r="B116" s="142"/>
      <c r="D116" s="135" t="s">
        <v>216</v>
      </c>
      <c r="F116" s="135"/>
      <c r="G116" s="135" t="s">
        <v>216</v>
      </c>
    </row>
    <row r="117" spans="2:23">
      <c r="B117" s="142"/>
      <c r="D117" s="135" t="s">
        <v>218</v>
      </c>
      <c r="F117" s="135"/>
      <c r="G117" s="135" t="s">
        <v>218</v>
      </c>
    </row>
    <row r="118" spans="2:23">
      <c r="B118" s="142"/>
    </row>
    <row r="119" spans="2:23" ht="19.8">
      <c r="B119" s="231" t="s">
        <v>26</v>
      </c>
      <c r="E119" s="183"/>
    </row>
    <row r="120" spans="2:23">
      <c r="B120" s="142"/>
      <c r="C120" s="135" t="s">
        <v>15</v>
      </c>
      <c r="E120" s="183"/>
      <c r="F120" s="135" t="s">
        <v>247</v>
      </c>
      <c r="G120" s="135"/>
    </row>
    <row r="121" spans="2:23">
      <c r="C121" s="137" t="s">
        <v>241</v>
      </c>
      <c r="D121" s="102">
        <v>0</v>
      </c>
      <c r="E121" s="135" t="s">
        <v>12</v>
      </c>
      <c r="F121" s="137" t="s">
        <v>241</v>
      </c>
      <c r="G121" s="102">
        <v>0</v>
      </c>
      <c r="H121" s="135" t="s">
        <v>12</v>
      </c>
    </row>
    <row r="122" spans="2:23">
      <c r="C122" s="137" t="s">
        <v>16</v>
      </c>
      <c r="D122" s="103">
        <v>800000</v>
      </c>
      <c r="E122" s="135" t="s">
        <v>12</v>
      </c>
      <c r="F122" s="137" t="s">
        <v>16</v>
      </c>
      <c r="G122" s="103">
        <v>800000</v>
      </c>
      <c r="H122" s="135" t="s">
        <v>12</v>
      </c>
      <c r="L122" s="135"/>
      <c r="M122" s="138"/>
      <c r="V122" s="137"/>
      <c r="W122" s="220"/>
    </row>
    <row r="123" spans="2:23" ht="40.200000000000003">
      <c r="B123" s="427" t="s">
        <v>15</v>
      </c>
      <c r="C123" s="427"/>
      <c r="D123" s="236">
        <v>0</v>
      </c>
      <c r="E123" s="185" t="s">
        <v>12</v>
      </c>
      <c r="F123" s="266" t="s">
        <v>242</v>
      </c>
      <c r="G123" s="236">
        <v>0</v>
      </c>
      <c r="H123" s="185" t="s">
        <v>12</v>
      </c>
      <c r="I123" s="137"/>
      <c r="J123" s="138"/>
      <c r="K123" s="184"/>
      <c r="N123" s="184"/>
      <c r="O123" s="137"/>
      <c r="P123" s="138"/>
      <c r="Q123" s="184"/>
      <c r="S123" s="137"/>
      <c r="T123" s="138"/>
      <c r="U123" s="184"/>
      <c r="V123" s="137"/>
      <c r="W123" s="221"/>
    </row>
    <row r="124" spans="2:23" ht="26.4">
      <c r="B124" s="142"/>
      <c r="D124" s="268" t="s">
        <v>245</v>
      </c>
      <c r="E124" s="270"/>
      <c r="G124" s="268" t="s">
        <v>246</v>
      </c>
      <c r="H124" s="270"/>
      <c r="I124" s="137"/>
      <c r="K124" s="184"/>
      <c r="L124" s="135"/>
      <c r="M124" s="221"/>
      <c r="N124" s="184"/>
      <c r="O124" s="137"/>
      <c r="Q124" s="184"/>
      <c r="S124" s="137"/>
      <c r="U124" s="184"/>
      <c r="V124" s="137"/>
      <c r="W124" s="215"/>
    </row>
    <row r="125" spans="2:23">
      <c r="B125" s="142"/>
      <c r="D125" s="135" t="s">
        <v>213</v>
      </c>
      <c r="G125" s="135" t="s">
        <v>213</v>
      </c>
      <c r="I125" s="137"/>
      <c r="L125" s="135"/>
      <c r="M125" s="215"/>
      <c r="O125" s="137"/>
      <c r="S125" s="137"/>
      <c r="V125" s="137"/>
      <c r="W125" s="222"/>
    </row>
    <row r="126" spans="2:23">
      <c r="B126" s="142"/>
      <c r="D126" s="135" t="s">
        <v>216</v>
      </c>
      <c r="G126" s="135" t="s">
        <v>216</v>
      </c>
      <c r="I126" s="137"/>
      <c r="L126" s="135"/>
      <c r="M126" s="220"/>
      <c r="O126" s="223"/>
      <c r="Q126" s="224"/>
      <c r="S126" s="223"/>
      <c r="U126" s="224"/>
      <c r="V126" s="137"/>
      <c r="W126" s="222"/>
    </row>
    <row r="127" spans="2:23">
      <c r="B127" s="142"/>
      <c r="D127" s="135" t="s">
        <v>218</v>
      </c>
      <c r="G127" s="135" t="s">
        <v>218</v>
      </c>
      <c r="I127" s="223"/>
      <c r="K127" s="224"/>
      <c r="L127" s="135"/>
      <c r="M127" s="222"/>
      <c r="O127" s="137"/>
      <c r="S127" s="223"/>
      <c r="U127" s="224"/>
      <c r="V127" s="137"/>
      <c r="W127" s="222"/>
    </row>
    <row r="128" spans="2:23">
      <c r="I128" s="223"/>
      <c r="K128" s="224"/>
      <c r="L128" s="135"/>
      <c r="M128" s="222"/>
      <c r="O128" s="223"/>
      <c r="Q128" s="224"/>
      <c r="S128" s="137"/>
      <c r="V128" s="137"/>
      <c r="W128" s="167"/>
    </row>
    <row r="129" spans="2:23" ht="19.8">
      <c r="B129" s="231" t="s">
        <v>226</v>
      </c>
      <c r="C129" s="186"/>
      <c r="D129" s="186"/>
      <c r="I129" s="223"/>
      <c r="K129" s="224"/>
      <c r="L129" s="135"/>
      <c r="M129" s="167"/>
      <c r="O129" s="223"/>
      <c r="Q129" s="224"/>
      <c r="S129" s="223"/>
      <c r="U129" s="224"/>
      <c r="V129" s="137"/>
      <c r="W129" s="184"/>
    </row>
    <row r="130" spans="2:23">
      <c r="C130" s="135" t="s">
        <v>221</v>
      </c>
      <c r="I130" s="137"/>
      <c r="L130" s="135"/>
      <c r="M130" s="184"/>
      <c r="O130" s="137"/>
      <c r="S130" s="137"/>
    </row>
    <row r="131" spans="2:23">
      <c r="C131" s="135" t="s">
        <v>222</v>
      </c>
    </row>
    <row r="132" spans="2:23">
      <c r="C132" s="135" t="s">
        <v>259</v>
      </c>
      <c r="E132" s="355" t="s">
        <v>260</v>
      </c>
    </row>
    <row r="133" spans="2:23" ht="18.600000000000001" thickBot="1">
      <c r="C133" s="96"/>
      <c r="D133" s="96"/>
      <c r="E133" s="96"/>
      <c r="F133" s="187"/>
    </row>
    <row r="134" spans="2:23" ht="30" customHeight="1" thickBot="1">
      <c r="C134" s="168" t="s">
        <v>185</v>
      </c>
      <c r="D134" s="390" t="s">
        <v>257</v>
      </c>
      <c r="E134" s="391"/>
      <c r="F134" s="391"/>
      <c r="G134" s="169"/>
      <c r="H134" s="167"/>
      <c r="I134" s="167"/>
    </row>
    <row r="135" spans="2:23" ht="13.95" customHeight="1" thickBot="1">
      <c r="C135" s="96"/>
      <c r="D135" s="188"/>
      <c r="E135" s="170"/>
      <c r="F135" s="170"/>
      <c r="G135" s="166"/>
      <c r="H135" s="167"/>
      <c r="I135" s="167"/>
    </row>
    <row r="136" spans="2:23" ht="30" customHeight="1" thickBot="1">
      <c r="C136" s="235" t="s">
        <v>188</v>
      </c>
      <c r="D136" s="403" t="s">
        <v>257</v>
      </c>
      <c r="E136" s="404"/>
      <c r="F136" s="404"/>
      <c r="G136" s="405"/>
      <c r="H136" s="167"/>
      <c r="I136" s="167"/>
    </row>
    <row r="137" spans="2:23" ht="18.600000000000001" thickBot="1">
      <c r="D137" s="189"/>
      <c r="E137" s="172"/>
    </row>
    <row r="138" spans="2:23" ht="49.95" customHeight="1">
      <c r="C138" s="190" t="s">
        <v>17</v>
      </c>
      <c r="D138" s="191" t="s">
        <v>176</v>
      </c>
      <c r="E138" s="191" t="s">
        <v>186</v>
      </c>
      <c r="F138" s="192" t="s">
        <v>220</v>
      </c>
      <c r="G138" s="191" t="s">
        <v>172</v>
      </c>
      <c r="H138" s="191" t="s">
        <v>173</v>
      </c>
      <c r="I138" s="233" t="s">
        <v>227</v>
      </c>
    </row>
    <row r="139" spans="2:23" ht="49.95" customHeight="1">
      <c r="C139" s="356"/>
      <c r="D139" s="357"/>
      <c r="E139" s="119" t="s">
        <v>257</v>
      </c>
      <c r="F139" s="358"/>
      <c r="G139" s="120" t="s">
        <v>257</v>
      </c>
      <c r="H139" s="121" t="s">
        <v>257</v>
      </c>
      <c r="I139" s="359"/>
      <c r="L139" s="122" t="s">
        <v>257</v>
      </c>
    </row>
    <row r="140" spans="2:23" ht="49.95" customHeight="1">
      <c r="C140" s="356"/>
      <c r="D140" s="357"/>
      <c r="E140" s="119" t="s">
        <v>257</v>
      </c>
      <c r="F140" s="358"/>
      <c r="G140" s="120" t="s">
        <v>257</v>
      </c>
      <c r="H140" s="121" t="s">
        <v>257</v>
      </c>
      <c r="I140" s="359"/>
      <c r="L140" s="122" t="s">
        <v>257</v>
      </c>
    </row>
    <row r="141" spans="2:23" ht="49.95" hidden="1" customHeight="1">
      <c r="C141" s="356"/>
      <c r="D141" s="357"/>
      <c r="E141" s="119" t="s">
        <v>257</v>
      </c>
      <c r="F141" s="358"/>
      <c r="G141" s="120" t="s">
        <v>257</v>
      </c>
      <c r="H141" s="121" t="s">
        <v>257</v>
      </c>
      <c r="I141" s="359"/>
      <c r="L141" s="122" t="s">
        <v>257</v>
      </c>
    </row>
    <row r="142" spans="2:23" ht="49.95" hidden="1" customHeight="1">
      <c r="C142" s="356"/>
      <c r="D142" s="357"/>
      <c r="E142" s="119" t="s">
        <v>257</v>
      </c>
      <c r="F142" s="358"/>
      <c r="G142" s="120" t="s">
        <v>257</v>
      </c>
      <c r="H142" s="121" t="s">
        <v>257</v>
      </c>
      <c r="I142" s="359"/>
      <c r="L142" s="122" t="s">
        <v>257</v>
      </c>
    </row>
    <row r="143" spans="2:23" ht="49.95" hidden="1" customHeight="1">
      <c r="C143" s="356"/>
      <c r="D143" s="357"/>
      <c r="E143" s="119" t="s">
        <v>257</v>
      </c>
      <c r="F143" s="358"/>
      <c r="G143" s="120" t="s">
        <v>257</v>
      </c>
      <c r="H143" s="121" t="s">
        <v>257</v>
      </c>
      <c r="I143" s="359"/>
      <c r="L143" s="122" t="s">
        <v>257</v>
      </c>
    </row>
    <row r="144" spans="2:23" ht="49.95" hidden="1" customHeight="1">
      <c r="C144" s="356"/>
      <c r="D144" s="357"/>
      <c r="E144" s="119" t="s">
        <v>257</v>
      </c>
      <c r="F144" s="358"/>
      <c r="G144" s="120" t="s">
        <v>257</v>
      </c>
      <c r="H144" s="121" t="s">
        <v>257</v>
      </c>
      <c r="I144" s="359"/>
      <c r="L144" s="122" t="s">
        <v>257</v>
      </c>
    </row>
    <row r="145" spans="3:12" ht="49.95" hidden="1" customHeight="1">
      <c r="C145" s="356"/>
      <c r="D145" s="357"/>
      <c r="E145" s="119" t="s">
        <v>257</v>
      </c>
      <c r="F145" s="358"/>
      <c r="G145" s="120" t="s">
        <v>257</v>
      </c>
      <c r="H145" s="121" t="s">
        <v>257</v>
      </c>
      <c r="I145" s="359"/>
      <c r="L145" s="122" t="s">
        <v>257</v>
      </c>
    </row>
    <row r="146" spans="3:12" ht="49.95" hidden="1" customHeight="1">
      <c r="C146" s="356"/>
      <c r="D146" s="357"/>
      <c r="E146" s="119" t="s">
        <v>257</v>
      </c>
      <c r="F146" s="358"/>
      <c r="G146" s="120" t="s">
        <v>257</v>
      </c>
      <c r="H146" s="121" t="s">
        <v>257</v>
      </c>
      <c r="I146" s="359"/>
      <c r="L146" s="122" t="s">
        <v>257</v>
      </c>
    </row>
    <row r="147" spans="3:12" ht="49.95" hidden="1" customHeight="1">
      <c r="C147" s="356"/>
      <c r="D147" s="357"/>
      <c r="E147" s="119" t="s">
        <v>257</v>
      </c>
      <c r="F147" s="358"/>
      <c r="G147" s="120" t="s">
        <v>257</v>
      </c>
      <c r="H147" s="121" t="s">
        <v>257</v>
      </c>
      <c r="I147" s="359"/>
      <c r="L147" s="122" t="s">
        <v>257</v>
      </c>
    </row>
    <row r="148" spans="3:12" ht="49.95" hidden="1" customHeight="1">
      <c r="C148" s="356"/>
      <c r="D148" s="357"/>
      <c r="E148" s="119" t="s">
        <v>257</v>
      </c>
      <c r="F148" s="358"/>
      <c r="G148" s="120" t="s">
        <v>257</v>
      </c>
      <c r="H148" s="121" t="s">
        <v>257</v>
      </c>
      <c r="I148" s="359"/>
      <c r="L148" s="122" t="s">
        <v>257</v>
      </c>
    </row>
    <row r="149" spans="3:12" ht="49.95" hidden="1" customHeight="1">
      <c r="C149" s="356"/>
      <c r="D149" s="357"/>
      <c r="E149" s="119" t="s">
        <v>257</v>
      </c>
      <c r="F149" s="358"/>
      <c r="G149" s="120" t="s">
        <v>257</v>
      </c>
      <c r="H149" s="121" t="s">
        <v>257</v>
      </c>
      <c r="I149" s="359"/>
      <c r="L149" s="122" t="s">
        <v>257</v>
      </c>
    </row>
    <row r="150" spans="3:12" ht="49.95" hidden="1" customHeight="1">
      <c r="C150" s="356"/>
      <c r="D150" s="357"/>
      <c r="E150" s="119" t="s">
        <v>257</v>
      </c>
      <c r="F150" s="358"/>
      <c r="G150" s="120" t="s">
        <v>257</v>
      </c>
      <c r="H150" s="121" t="s">
        <v>257</v>
      </c>
      <c r="I150" s="359"/>
      <c r="L150" s="122" t="s">
        <v>257</v>
      </c>
    </row>
    <row r="151" spans="3:12" ht="49.95" hidden="1" customHeight="1">
      <c r="C151" s="356"/>
      <c r="D151" s="357"/>
      <c r="E151" s="119" t="s">
        <v>257</v>
      </c>
      <c r="F151" s="358"/>
      <c r="G151" s="120" t="s">
        <v>257</v>
      </c>
      <c r="H151" s="121" t="s">
        <v>257</v>
      </c>
      <c r="I151" s="359"/>
      <c r="L151" s="122" t="s">
        <v>257</v>
      </c>
    </row>
    <row r="152" spans="3:12" ht="49.95" hidden="1" customHeight="1">
      <c r="C152" s="356"/>
      <c r="D152" s="357"/>
      <c r="E152" s="119" t="s">
        <v>257</v>
      </c>
      <c r="F152" s="358"/>
      <c r="G152" s="120" t="s">
        <v>257</v>
      </c>
      <c r="H152" s="121" t="s">
        <v>257</v>
      </c>
      <c r="I152" s="359"/>
      <c r="L152" s="122" t="s">
        <v>257</v>
      </c>
    </row>
    <row r="153" spans="3:12" ht="49.95" hidden="1" customHeight="1">
      <c r="C153" s="356"/>
      <c r="D153" s="357"/>
      <c r="E153" s="119" t="s">
        <v>257</v>
      </c>
      <c r="F153" s="358"/>
      <c r="G153" s="120" t="s">
        <v>257</v>
      </c>
      <c r="H153" s="121" t="s">
        <v>257</v>
      </c>
      <c r="I153" s="359"/>
      <c r="L153" s="122" t="s">
        <v>257</v>
      </c>
    </row>
    <row r="154" spans="3:12" ht="49.95" hidden="1" customHeight="1">
      <c r="C154" s="356"/>
      <c r="D154" s="357"/>
      <c r="E154" s="119" t="s">
        <v>257</v>
      </c>
      <c r="F154" s="358"/>
      <c r="G154" s="120" t="s">
        <v>257</v>
      </c>
      <c r="H154" s="121" t="s">
        <v>257</v>
      </c>
      <c r="I154" s="359"/>
      <c r="L154" s="122" t="s">
        <v>257</v>
      </c>
    </row>
    <row r="155" spans="3:12" ht="49.95" hidden="1" customHeight="1">
      <c r="C155" s="356"/>
      <c r="D155" s="357"/>
      <c r="E155" s="119" t="s">
        <v>257</v>
      </c>
      <c r="F155" s="358"/>
      <c r="G155" s="120" t="s">
        <v>257</v>
      </c>
      <c r="H155" s="121" t="s">
        <v>257</v>
      </c>
      <c r="I155" s="359"/>
      <c r="L155" s="122" t="s">
        <v>257</v>
      </c>
    </row>
    <row r="156" spans="3:12" ht="49.95" hidden="1" customHeight="1">
      <c r="C156" s="356"/>
      <c r="D156" s="357"/>
      <c r="E156" s="119" t="s">
        <v>257</v>
      </c>
      <c r="F156" s="358"/>
      <c r="G156" s="120" t="s">
        <v>257</v>
      </c>
      <c r="H156" s="121" t="s">
        <v>257</v>
      </c>
      <c r="I156" s="359"/>
      <c r="L156" s="122" t="s">
        <v>257</v>
      </c>
    </row>
    <row r="157" spans="3:12" ht="49.95" hidden="1" customHeight="1">
      <c r="C157" s="356"/>
      <c r="D157" s="357"/>
      <c r="E157" s="119" t="s">
        <v>257</v>
      </c>
      <c r="F157" s="358"/>
      <c r="G157" s="120" t="s">
        <v>257</v>
      </c>
      <c r="H157" s="121" t="s">
        <v>257</v>
      </c>
      <c r="I157" s="359"/>
      <c r="L157" s="122" t="s">
        <v>257</v>
      </c>
    </row>
    <row r="158" spans="3:12" ht="49.95" hidden="1" customHeight="1">
      <c r="C158" s="356"/>
      <c r="D158" s="357"/>
      <c r="E158" s="119" t="s">
        <v>257</v>
      </c>
      <c r="F158" s="358"/>
      <c r="G158" s="120" t="s">
        <v>257</v>
      </c>
      <c r="H158" s="121" t="s">
        <v>257</v>
      </c>
      <c r="I158" s="359"/>
      <c r="L158" s="122" t="s">
        <v>257</v>
      </c>
    </row>
    <row r="159" spans="3:12" ht="49.95" hidden="1" customHeight="1">
      <c r="C159" s="356"/>
      <c r="D159" s="357"/>
      <c r="E159" s="119" t="s">
        <v>257</v>
      </c>
      <c r="F159" s="358"/>
      <c r="G159" s="120" t="s">
        <v>257</v>
      </c>
      <c r="H159" s="121" t="s">
        <v>257</v>
      </c>
      <c r="I159" s="359"/>
      <c r="L159" s="122" t="s">
        <v>257</v>
      </c>
    </row>
    <row r="160" spans="3:12" ht="49.95" hidden="1" customHeight="1">
      <c r="C160" s="356"/>
      <c r="D160" s="357"/>
      <c r="E160" s="119" t="s">
        <v>257</v>
      </c>
      <c r="F160" s="358"/>
      <c r="G160" s="120" t="s">
        <v>257</v>
      </c>
      <c r="H160" s="121" t="s">
        <v>257</v>
      </c>
      <c r="I160" s="359"/>
      <c r="L160" s="122" t="s">
        <v>257</v>
      </c>
    </row>
    <row r="161" spans="3:12" ht="49.95" hidden="1" customHeight="1">
      <c r="C161" s="356"/>
      <c r="D161" s="357"/>
      <c r="E161" s="119" t="s">
        <v>257</v>
      </c>
      <c r="F161" s="358"/>
      <c r="G161" s="120" t="s">
        <v>257</v>
      </c>
      <c r="H161" s="121" t="s">
        <v>257</v>
      </c>
      <c r="I161" s="359"/>
      <c r="L161" s="122" t="s">
        <v>257</v>
      </c>
    </row>
    <row r="162" spans="3:12" ht="49.95" hidden="1" customHeight="1">
      <c r="C162" s="356"/>
      <c r="D162" s="357"/>
      <c r="E162" s="119" t="s">
        <v>257</v>
      </c>
      <c r="F162" s="358"/>
      <c r="G162" s="120" t="s">
        <v>257</v>
      </c>
      <c r="H162" s="121" t="s">
        <v>257</v>
      </c>
      <c r="I162" s="359"/>
      <c r="L162" s="122" t="s">
        <v>257</v>
      </c>
    </row>
    <row r="163" spans="3:12" ht="49.95" hidden="1" customHeight="1">
      <c r="C163" s="356"/>
      <c r="D163" s="357"/>
      <c r="E163" s="119" t="s">
        <v>257</v>
      </c>
      <c r="F163" s="358"/>
      <c r="G163" s="120" t="s">
        <v>257</v>
      </c>
      <c r="H163" s="121" t="s">
        <v>257</v>
      </c>
      <c r="I163" s="359"/>
      <c r="L163" s="122" t="s">
        <v>257</v>
      </c>
    </row>
    <row r="164" spans="3:12" ht="49.95" hidden="1" customHeight="1">
      <c r="C164" s="356"/>
      <c r="D164" s="357"/>
      <c r="E164" s="119" t="s">
        <v>257</v>
      </c>
      <c r="F164" s="358"/>
      <c r="G164" s="120" t="s">
        <v>257</v>
      </c>
      <c r="H164" s="121" t="s">
        <v>257</v>
      </c>
      <c r="I164" s="359"/>
      <c r="L164" s="122" t="s">
        <v>257</v>
      </c>
    </row>
    <row r="165" spans="3:12" ht="49.95" hidden="1" customHeight="1">
      <c r="C165" s="356"/>
      <c r="D165" s="357"/>
      <c r="E165" s="119" t="s">
        <v>257</v>
      </c>
      <c r="F165" s="358"/>
      <c r="G165" s="120" t="s">
        <v>257</v>
      </c>
      <c r="H165" s="121" t="s">
        <v>257</v>
      </c>
      <c r="I165" s="359"/>
      <c r="L165" s="122" t="s">
        <v>257</v>
      </c>
    </row>
    <row r="166" spans="3:12" ht="49.95" hidden="1" customHeight="1">
      <c r="C166" s="356"/>
      <c r="D166" s="357"/>
      <c r="E166" s="119" t="s">
        <v>257</v>
      </c>
      <c r="F166" s="358"/>
      <c r="G166" s="120" t="s">
        <v>257</v>
      </c>
      <c r="H166" s="121" t="s">
        <v>257</v>
      </c>
      <c r="I166" s="359"/>
      <c r="L166" s="122" t="s">
        <v>257</v>
      </c>
    </row>
    <row r="167" spans="3:12" ht="49.95" hidden="1" customHeight="1">
      <c r="C167" s="356"/>
      <c r="D167" s="357"/>
      <c r="E167" s="119" t="s">
        <v>257</v>
      </c>
      <c r="F167" s="358"/>
      <c r="G167" s="120" t="s">
        <v>257</v>
      </c>
      <c r="H167" s="121" t="s">
        <v>257</v>
      </c>
      <c r="I167" s="359"/>
      <c r="L167" s="122" t="s">
        <v>257</v>
      </c>
    </row>
    <row r="168" spans="3:12" ht="49.95" hidden="1" customHeight="1">
      <c r="C168" s="356"/>
      <c r="D168" s="357"/>
      <c r="E168" s="119" t="s">
        <v>257</v>
      </c>
      <c r="F168" s="358"/>
      <c r="G168" s="120" t="s">
        <v>257</v>
      </c>
      <c r="H168" s="121" t="s">
        <v>257</v>
      </c>
      <c r="I168" s="359"/>
      <c r="L168" s="122" t="s">
        <v>257</v>
      </c>
    </row>
    <row r="169" spans="3:12" ht="49.95" hidden="1" customHeight="1">
      <c r="C169" s="356"/>
      <c r="D169" s="357"/>
      <c r="E169" s="119" t="s">
        <v>257</v>
      </c>
      <c r="F169" s="358"/>
      <c r="G169" s="120" t="s">
        <v>257</v>
      </c>
      <c r="H169" s="121" t="s">
        <v>257</v>
      </c>
      <c r="I169" s="359"/>
      <c r="L169" s="122" t="s">
        <v>257</v>
      </c>
    </row>
    <row r="170" spans="3:12" ht="49.95" hidden="1" customHeight="1">
      <c r="C170" s="356"/>
      <c r="D170" s="357"/>
      <c r="E170" s="119" t="s">
        <v>257</v>
      </c>
      <c r="F170" s="358"/>
      <c r="G170" s="120" t="s">
        <v>257</v>
      </c>
      <c r="H170" s="121" t="s">
        <v>257</v>
      </c>
      <c r="I170" s="359"/>
      <c r="L170" s="122" t="s">
        <v>257</v>
      </c>
    </row>
    <row r="171" spans="3:12" ht="49.95" hidden="1" customHeight="1">
      <c r="C171" s="356"/>
      <c r="D171" s="357"/>
      <c r="E171" s="119" t="s">
        <v>257</v>
      </c>
      <c r="F171" s="358"/>
      <c r="G171" s="120" t="s">
        <v>257</v>
      </c>
      <c r="H171" s="121" t="s">
        <v>257</v>
      </c>
      <c r="I171" s="359"/>
      <c r="L171" s="122" t="s">
        <v>257</v>
      </c>
    </row>
    <row r="172" spans="3:12" ht="49.95" hidden="1" customHeight="1">
      <c r="C172" s="356"/>
      <c r="D172" s="357"/>
      <c r="E172" s="119" t="s">
        <v>257</v>
      </c>
      <c r="F172" s="358"/>
      <c r="G172" s="120" t="s">
        <v>257</v>
      </c>
      <c r="H172" s="121" t="s">
        <v>257</v>
      </c>
      <c r="I172" s="359"/>
      <c r="L172" s="122" t="s">
        <v>257</v>
      </c>
    </row>
    <row r="173" spans="3:12" ht="49.95" hidden="1" customHeight="1">
      <c r="C173" s="356"/>
      <c r="D173" s="357"/>
      <c r="E173" s="119" t="s">
        <v>257</v>
      </c>
      <c r="F173" s="358"/>
      <c r="G173" s="120" t="s">
        <v>257</v>
      </c>
      <c r="H173" s="121" t="s">
        <v>257</v>
      </c>
      <c r="I173" s="359"/>
      <c r="L173" s="122" t="s">
        <v>257</v>
      </c>
    </row>
    <row r="174" spans="3:12" ht="49.95" hidden="1" customHeight="1">
      <c r="C174" s="356"/>
      <c r="D174" s="357"/>
      <c r="E174" s="119" t="s">
        <v>257</v>
      </c>
      <c r="F174" s="358"/>
      <c r="G174" s="120" t="s">
        <v>257</v>
      </c>
      <c r="H174" s="121" t="s">
        <v>257</v>
      </c>
      <c r="I174" s="359"/>
      <c r="L174" s="122" t="s">
        <v>257</v>
      </c>
    </row>
    <row r="175" spans="3:12" ht="49.95" hidden="1" customHeight="1">
      <c r="C175" s="356"/>
      <c r="D175" s="357"/>
      <c r="E175" s="119" t="s">
        <v>257</v>
      </c>
      <c r="F175" s="358"/>
      <c r="G175" s="120" t="s">
        <v>257</v>
      </c>
      <c r="H175" s="121" t="s">
        <v>257</v>
      </c>
      <c r="I175" s="359"/>
      <c r="L175" s="122" t="s">
        <v>257</v>
      </c>
    </row>
    <row r="176" spans="3:12" ht="49.95" hidden="1" customHeight="1">
      <c r="C176" s="356"/>
      <c r="D176" s="357"/>
      <c r="E176" s="119" t="s">
        <v>257</v>
      </c>
      <c r="F176" s="358"/>
      <c r="G176" s="120" t="s">
        <v>257</v>
      </c>
      <c r="H176" s="121" t="s">
        <v>257</v>
      </c>
      <c r="I176" s="359"/>
      <c r="L176" s="122" t="s">
        <v>257</v>
      </c>
    </row>
    <row r="177" spans="3:12" ht="49.95" hidden="1" customHeight="1">
      <c r="C177" s="356"/>
      <c r="D177" s="357"/>
      <c r="E177" s="119" t="s">
        <v>257</v>
      </c>
      <c r="F177" s="358"/>
      <c r="G177" s="120" t="s">
        <v>257</v>
      </c>
      <c r="H177" s="121" t="s">
        <v>257</v>
      </c>
      <c r="I177" s="359"/>
      <c r="L177" s="122" t="s">
        <v>257</v>
      </c>
    </row>
    <row r="178" spans="3:12" ht="49.95" hidden="1" customHeight="1">
      <c r="C178" s="356"/>
      <c r="D178" s="357"/>
      <c r="E178" s="119" t="s">
        <v>257</v>
      </c>
      <c r="F178" s="358"/>
      <c r="G178" s="120" t="s">
        <v>257</v>
      </c>
      <c r="H178" s="121" t="s">
        <v>257</v>
      </c>
      <c r="I178" s="359"/>
      <c r="L178" s="122" t="s">
        <v>257</v>
      </c>
    </row>
    <row r="179" spans="3:12" ht="49.95" hidden="1" customHeight="1">
      <c r="C179" s="356"/>
      <c r="D179" s="357"/>
      <c r="E179" s="119" t="s">
        <v>257</v>
      </c>
      <c r="F179" s="358"/>
      <c r="G179" s="120" t="s">
        <v>257</v>
      </c>
      <c r="H179" s="121" t="s">
        <v>257</v>
      </c>
      <c r="I179" s="359"/>
      <c r="L179" s="122" t="s">
        <v>257</v>
      </c>
    </row>
    <row r="180" spans="3:12" ht="49.95" hidden="1" customHeight="1">
      <c r="C180" s="356"/>
      <c r="D180" s="357"/>
      <c r="E180" s="119" t="s">
        <v>257</v>
      </c>
      <c r="F180" s="358"/>
      <c r="G180" s="120" t="s">
        <v>257</v>
      </c>
      <c r="H180" s="121" t="s">
        <v>257</v>
      </c>
      <c r="I180" s="359"/>
      <c r="L180" s="122" t="s">
        <v>257</v>
      </c>
    </row>
    <row r="181" spans="3:12" ht="49.95" hidden="1" customHeight="1">
      <c r="C181" s="356"/>
      <c r="D181" s="357"/>
      <c r="E181" s="119" t="s">
        <v>257</v>
      </c>
      <c r="F181" s="358"/>
      <c r="G181" s="120" t="s">
        <v>257</v>
      </c>
      <c r="H181" s="121" t="s">
        <v>257</v>
      </c>
      <c r="I181" s="359"/>
      <c r="L181" s="122" t="s">
        <v>257</v>
      </c>
    </row>
    <row r="182" spans="3:12" ht="49.95" hidden="1" customHeight="1">
      <c r="C182" s="356"/>
      <c r="D182" s="357"/>
      <c r="E182" s="119" t="s">
        <v>257</v>
      </c>
      <c r="F182" s="358"/>
      <c r="G182" s="120" t="s">
        <v>257</v>
      </c>
      <c r="H182" s="121" t="s">
        <v>257</v>
      </c>
      <c r="I182" s="359"/>
      <c r="L182" s="122" t="s">
        <v>257</v>
      </c>
    </row>
    <row r="183" spans="3:12" ht="49.95" hidden="1" customHeight="1">
      <c r="C183" s="356"/>
      <c r="D183" s="357"/>
      <c r="E183" s="119" t="s">
        <v>257</v>
      </c>
      <c r="F183" s="358"/>
      <c r="G183" s="120" t="s">
        <v>257</v>
      </c>
      <c r="H183" s="121" t="s">
        <v>257</v>
      </c>
      <c r="I183" s="359"/>
      <c r="L183" s="122" t="s">
        <v>257</v>
      </c>
    </row>
    <row r="184" spans="3:12" ht="49.95" hidden="1" customHeight="1">
      <c r="C184" s="356"/>
      <c r="D184" s="357"/>
      <c r="E184" s="119" t="s">
        <v>257</v>
      </c>
      <c r="F184" s="358"/>
      <c r="G184" s="120" t="s">
        <v>257</v>
      </c>
      <c r="H184" s="121" t="s">
        <v>257</v>
      </c>
      <c r="I184" s="359"/>
      <c r="L184" s="122" t="s">
        <v>257</v>
      </c>
    </row>
    <row r="185" spans="3:12" ht="49.95" hidden="1" customHeight="1">
      <c r="C185" s="356"/>
      <c r="D185" s="357"/>
      <c r="E185" s="119" t="s">
        <v>257</v>
      </c>
      <c r="F185" s="358"/>
      <c r="G185" s="120" t="s">
        <v>257</v>
      </c>
      <c r="H185" s="121" t="s">
        <v>257</v>
      </c>
      <c r="I185" s="359"/>
      <c r="L185" s="122" t="s">
        <v>257</v>
      </c>
    </row>
    <row r="186" spans="3:12" ht="49.95" hidden="1" customHeight="1">
      <c r="C186" s="356"/>
      <c r="D186" s="357"/>
      <c r="E186" s="119" t="s">
        <v>257</v>
      </c>
      <c r="F186" s="358"/>
      <c r="G186" s="120" t="s">
        <v>257</v>
      </c>
      <c r="H186" s="121" t="s">
        <v>257</v>
      </c>
      <c r="I186" s="359"/>
      <c r="L186" s="122" t="s">
        <v>257</v>
      </c>
    </row>
    <row r="187" spans="3:12" ht="49.95" hidden="1" customHeight="1">
      <c r="C187" s="356"/>
      <c r="D187" s="357"/>
      <c r="E187" s="119" t="s">
        <v>257</v>
      </c>
      <c r="F187" s="358"/>
      <c r="G187" s="120" t="s">
        <v>257</v>
      </c>
      <c r="H187" s="121" t="s">
        <v>257</v>
      </c>
      <c r="I187" s="359"/>
      <c r="L187" s="122" t="s">
        <v>257</v>
      </c>
    </row>
    <row r="188" spans="3:12" ht="49.95" hidden="1" customHeight="1">
      <c r="C188" s="356"/>
      <c r="D188" s="357"/>
      <c r="E188" s="119" t="s">
        <v>257</v>
      </c>
      <c r="F188" s="358"/>
      <c r="G188" s="120" t="s">
        <v>257</v>
      </c>
      <c r="H188" s="121" t="s">
        <v>257</v>
      </c>
      <c r="I188" s="359"/>
      <c r="L188" s="122" t="s">
        <v>257</v>
      </c>
    </row>
    <row r="189" spans="3:12" ht="49.95" hidden="1" customHeight="1">
      <c r="C189" s="356"/>
      <c r="D189" s="357"/>
      <c r="E189" s="119" t="s">
        <v>257</v>
      </c>
      <c r="F189" s="358"/>
      <c r="G189" s="120" t="s">
        <v>257</v>
      </c>
      <c r="H189" s="121" t="s">
        <v>257</v>
      </c>
      <c r="I189" s="359"/>
      <c r="L189" s="122" t="s">
        <v>257</v>
      </c>
    </row>
    <row r="190" spans="3:12" ht="49.95" hidden="1" customHeight="1">
      <c r="C190" s="356"/>
      <c r="D190" s="357"/>
      <c r="E190" s="119" t="s">
        <v>257</v>
      </c>
      <c r="F190" s="358"/>
      <c r="G190" s="120" t="s">
        <v>257</v>
      </c>
      <c r="H190" s="121" t="s">
        <v>257</v>
      </c>
      <c r="I190" s="359"/>
      <c r="L190" s="122" t="s">
        <v>257</v>
      </c>
    </row>
    <row r="191" spans="3:12" ht="49.95" hidden="1" customHeight="1">
      <c r="C191" s="356"/>
      <c r="D191" s="357"/>
      <c r="E191" s="119" t="s">
        <v>257</v>
      </c>
      <c r="F191" s="358"/>
      <c r="G191" s="120" t="s">
        <v>257</v>
      </c>
      <c r="H191" s="121" t="s">
        <v>257</v>
      </c>
      <c r="I191" s="359"/>
      <c r="L191" s="122" t="s">
        <v>257</v>
      </c>
    </row>
    <row r="192" spans="3:12" ht="49.95" hidden="1" customHeight="1">
      <c r="C192" s="356"/>
      <c r="D192" s="357"/>
      <c r="E192" s="119" t="s">
        <v>257</v>
      </c>
      <c r="F192" s="358"/>
      <c r="G192" s="120" t="s">
        <v>257</v>
      </c>
      <c r="H192" s="121" t="s">
        <v>257</v>
      </c>
      <c r="I192" s="359"/>
      <c r="L192" s="122" t="s">
        <v>257</v>
      </c>
    </row>
    <row r="193" spans="3:12" ht="49.95" hidden="1" customHeight="1">
      <c r="C193" s="356"/>
      <c r="D193" s="357"/>
      <c r="E193" s="119" t="s">
        <v>257</v>
      </c>
      <c r="F193" s="358"/>
      <c r="G193" s="120" t="s">
        <v>257</v>
      </c>
      <c r="H193" s="121" t="s">
        <v>257</v>
      </c>
      <c r="I193" s="359"/>
      <c r="L193" s="122" t="s">
        <v>257</v>
      </c>
    </row>
    <row r="194" spans="3:12" ht="49.95" hidden="1" customHeight="1">
      <c r="C194" s="356"/>
      <c r="D194" s="357"/>
      <c r="E194" s="119" t="s">
        <v>257</v>
      </c>
      <c r="F194" s="358"/>
      <c r="G194" s="120" t="s">
        <v>257</v>
      </c>
      <c r="H194" s="121" t="s">
        <v>257</v>
      </c>
      <c r="I194" s="359"/>
      <c r="L194" s="122" t="s">
        <v>257</v>
      </c>
    </row>
    <row r="195" spans="3:12" ht="49.95" hidden="1" customHeight="1">
      <c r="C195" s="356"/>
      <c r="D195" s="357"/>
      <c r="E195" s="119" t="s">
        <v>257</v>
      </c>
      <c r="F195" s="358"/>
      <c r="G195" s="120" t="s">
        <v>257</v>
      </c>
      <c r="H195" s="121" t="s">
        <v>257</v>
      </c>
      <c r="I195" s="359"/>
      <c r="L195" s="122" t="s">
        <v>257</v>
      </c>
    </row>
    <row r="196" spans="3:12" ht="49.95" hidden="1" customHeight="1">
      <c r="C196" s="356"/>
      <c r="D196" s="357"/>
      <c r="E196" s="119" t="s">
        <v>257</v>
      </c>
      <c r="F196" s="358"/>
      <c r="G196" s="120" t="s">
        <v>257</v>
      </c>
      <c r="H196" s="121" t="s">
        <v>257</v>
      </c>
      <c r="I196" s="359"/>
      <c r="L196" s="122" t="s">
        <v>257</v>
      </c>
    </row>
    <row r="197" spans="3:12" ht="49.95" hidden="1" customHeight="1">
      <c r="C197" s="356"/>
      <c r="D197" s="357"/>
      <c r="E197" s="119" t="s">
        <v>257</v>
      </c>
      <c r="F197" s="358"/>
      <c r="G197" s="120" t="s">
        <v>257</v>
      </c>
      <c r="H197" s="121" t="s">
        <v>257</v>
      </c>
      <c r="I197" s="359"/>
      <c r="L197" s="122" t="s">
        <v>257</v>
      </c>
    </row>
    <row r="198" spans="3:12" ht="49.95" hidden="1" customHeight="1">
      <c r="C198" s="356"/>
      <c r="D198" s="357"/>
      <c r="E198" s="119" t="s">
        <v>257</v>
      </c>
      <c r="F198" s="358"/>
      <c r="G198" s="120" t="s">
        <v>257</v>
      </c>
      <c r="H198" s="121" t="s">
        <v>257</v>
      </c>
      <c r="I198" s="359"/>
      <c r="L198" s="122" t="s">
        <v>257</v>
      </c>
    </row>
    <row r="199" spans="3:12" ht="49.95" hidden="1" customHeight="1">
      <c r="C199" s="356"/>
      <c r="D199" s="357"/>
      <c r="E199" s="119" t="s">
        <v>257</v>
      </c>
      <c r="F199" s="358"/>
      <c r="G199" s="120" t="s">
        <v>257</v>
      </c>
      <c r="H199" s="121" t="s">
        <v>257</v>
      </c>
      <c r="I199" s="359"/>
      <c r="L199" s="122" t="s">
        <v>257</v>
      </c>
    </row>
    <row r="200" spans="3:12" ht="49.95" hidden="1" customHeight="1">
      <c r="C200" s="356"/>
      <c r="D200" s="357"/>
      <c r="E200" s="119" t="s">
        <v>257</v>
      </c>
      <c r="F200" s="358"/>
      <c r="G200" s="120" t="s">
        <v>257</v>
      </c>
      <c r="H200" s="121" t="s">
        <v>257</v>
      </c>
      <c r="I200" s="359"/>
      <c r="L200" s="122" t="s">
        <v>257</v>
      </c>
    </row>
    <row r="201" spans="3:12" ht="49.95" hidden="1" customHeight="1">
      <c r="C201" s="356"/>
      <c r="D201" s="357"/>
      <c r="E201" s="119" t="s">
        <v>257</v>
      </c>
      <c r="F201" s="358"/>
      <c r="G201" s="120" t="s">
        <v>257</v>
      </c>
      <c r="H201" s="121" t="s">
        <v>257</v>
      </c>
      <c r="I201" s="359"/>
      <c r="L201" s="122" t="s">
        <v>257</v>
      </c>
    </row>
    <row r="202" spans="3:12" ht="49.95" hidden="1" customHeight="1">
      <c r="C202" s="356"/>
      <c r="D202" s="357"/>
      <c r="E202" s="119" t="s">
        <v>257</v>
      </c>
      <c r="F202" s="358"/>
      <c r="G202" s="120" t="s">
        <v>257</v>
      </c>
      <c r="H202" s="121" t="s">
        <v>257</v>
      </c>
      <c r="I202" s="359"/>
      <c r="L202" s="122" t="s">
        <v>257</v>
      </c>
    </row>
    <row r="203" spans="3:12" ht="49.95" hidden="1" customHeight="1">
      <c r="C203" s="356"/>
      <c r="D203" s="357"/>
      <c r="E203" s="119" t="s">
        <v>257</v>
      </c>
      <c r="F203" s="358"/>
      <c r="G203" s="120" t="s">
        <v>257</v>
      </c>
      <c r="H203" s="121" t="s">
        <v>257</v>
      </c>
      <c r="I203" s="359"/>
      <c r="L203" s="122" t="s">
        <v>257</v>
      </c>
    </row>
    <row r="204" spans="3:12" ht="49.95" hidden="1" customHeight="1">
      <c r="C204" s="356"/>
      <c r="D204" s="357"/>
      <c r="E204" s="119" t="s">
        <v>257</v>
      </c>
      <c r="F204" s="358"/>
      <c r="G204" s="120" t="s">
        <v>257</v>
      </c>
      <c r="H204" s="121" t="s">
        <v>257</v>
      </c>
      <c r="I204" s="359"/>
      <c r="L204" s="122" t="s">
        <v>257</v>
      </c>
    </row>
    <row r="205" spans="3:12" ht="49.95" hidden="1" customHeight="1">
      <c r="C205" s="356"/>
      <c r="D205" s="357"/>
      <c r="E205" s="119" t="s">
        <v>257</v>
      </c>
      <c r="F205" s="358"/>
      <c r="G205" s="120" t="s">
        <v>257</v>
      </c>
      <c r="H205" s="121" t="s">
        <v>257</v>
      </c>
      <c r="I205" s="359"/>
      <c r="L205" s="122" t="s">
        <v>257</v>
      </c>
    </row>
    <row r="206" spans="3:12" ht="49.95" hidden="1" customHeight="1">
      <c r="C206" s="356"/>
      <c r="D206" s="357"/>
      <c r="E206" s="119" t="s">
        <v>257</v>
      </c>
      <c r="F206" s="358"/>
      <c r="G206" s="120" t="s">
        <v>257</v>
      </c>
      <c r="H206" s="121" t="s">
        <v>257</v>
      </c>
      <c r="I206" s="359"/>
      <c r="L206" s="122" t="s">
        <v>257</v>
      </c>
    </row>
    <row r="207" spans="3:12" ht="49.95" hidden="1" customHeight="1">
      <c r="C207" s="356"/>
      <c r="D207" s="357"/>
      <c r="E207" s="119" t="s">
        <v>257</v>
      </c>
      <c r="F207" s="358"/>
      <c r="G207" s="120" t="s">
        <v>257</v>
      </c>
      <c r="H207" s="121" t="s">
        <v>257</v>
      </c>
      <c r="I207" s="359"/>
      <c r="L207" s="122" t="s">
        <v>257</v>
      </c>
    </row>
    <row r="208" spans="3:12" ht="49.95" hidden="1" customHeight="1">
      <c r="C208" s="356"/>
      <c r="D208" s="357"/>
      <c r="E208" s="119" t="s">
        <v>257</v>
      </c>
      <c r="F208" s="358"/>
      <c r="G208" s="120" t="s">
        <v>257</v>
      </c>
      <c r="H208" s="121" t="s">
        <v>257</v>
      </c>
      <c r="I208" s="359"/>
      <c r="L208" s="122" t="s">
        <v>257</v>
      </c>
    </row>
    <row r="209" spans="3:12" ht="49.95" hidden="1" customHeight="1">
      <c r="C209" s="356"/>
      <c r="D209" s="357"/>
      <c r="E209" s="119" t="s">
        <v>257</v>
      </c>
      <c r="F209" s="358"/>
      <c r="G209" s="120" t="s">
        <v>257</v>
      </c>
      <c r="H209" s="121" t="s">
        <v>257</v>
      </c>
      <c r="I209" s="359"/>
      <c r="L209" s="122" t="s">
        <v>257</v>
      </c>
    </row>
    <row r="210" spans="3:12" ht="49.95" hidden="1" customHeight="1">
      <c r="C210" s="356"/>
      <c r="D210" s="357"/>
      <c r="E210" s="119" t="s">
        <v>257</v>
      </c>
      <c r="F210" s="358"/>
      <c r="G210" s="120" t="s">
        <v>257</v>
      </c>
      <c r="H210" s="121" t="s">
        <v>257</v>
      </c>
      <c r="I210" s="359"/>
      <c r="L210" s="122" t="s">
        <v>257</v>
      </c>
    </row>
    <row r="211" spans="3:12" ht="49.95" hidden="1" customHeight="1">
      <c r="C211" s="356"/>
      <c r="D211" s="357"/>
      <c r="E211" s="119" t="s">
        <v>257</v>
      </c>
      <c r="F211" s="358"/>
      <c r="G211" s="120" t="s">
        <v>257</v>
      </c>
      <c r="H211" s="121" t="s">
        <v>257</v>
      </c>
      <c r="I211" s="359"/>
      <c r="L211" s="122" t="s">
        <v>257</v>
      </c>
    </row>
    <row r="212" spans="3:12" ht="49.95" hidden="1" customHeight="1">
      <c r="C212" s="356"/>
      <c r="D212" s="357"/>
      <c r="E212" s="119" t="s">
        <v>257</v>
      </c>
      <c r="F212" s="358"/>
      <c r="G212" s="120" t="s">
        <v>257</v>
      </c>
      <c r="H212" s="121" t="s">
        <v>257</v>
      </c>
      <c r="I212" s="359"/>
      <c r="L212" s="122" t="s">
        <v>257</v>
      </c>
    </row>
    <row r="213" spans="3:12" ht="49.95" hidden="1" customHeight="1">
      <c r="C213" s="356"/>
      <c r="D213" s="357"/>
      <c r="E213" s="119" t="s">
        <v>257</v>
      </c>
      <c r="F213" s="358"/>
      <c r="G213" s="120" t="s">
        <v>257</v>
      </c>
      <c r="H213" s="121" t="s">
        <v>257</v>
      </c>
      <c r="I213" s="359"/>
      <c r="L213" s="122" t="s">
        <v>257</v>
      </c>
    </row>
    <row r="214" spans="3:12" ht="49.95" hidden="1" customHeight="1">
      <c r="C214" s="356"/>
      <c r="D214" s="357"/>
      <c r="E214" s="119" t="s">
        <v>257</v>
      </c>
      <c r="F214" s="358"/>
      <c r="G214" s="120" t="s">
        <v>257</v>
      </c>
      <c r="H214" s="121" t="s">
        <v>257</v>
      </c>
      <c r="I214" s="359"/>
      <c r="L214" s="122" t="s">
        <v>257</v>
      </c>
    </row>
    <row r="215" spans="3:12" ht="49.95" hidden="1" customHeight="1">
      <c r="C215" s="356"/>
      <c r="D215" s="357"/>
      <c r="E215" s="119" t="s">
        <v>257</v>
      </c>
      <c r="F215" s="358"/>
      <c r="G215" s="120" t="s">
        <v>257</v>
      </c>
      <c r="H215" s="121" t="s">
        <v>257</v>
      </c>
      <c r="I215" s="359"/>
      <c r="L215" s="122" t="s">
        <v>257</v>
      </c>
    </row>
    <row r="216" spans="3:12" ht="49.95" hidden="1" customHeight="1">
      <c r="C216" s="356"/>
      <c r="D216" s="357"/>
      <c r="E216" s="119" t="s">
        <v>257</v>
      </c>
      <c r="F216" s="358"/>
      <c r="G216" s="120" t="s">
        <v>257</v>
      </c>
      <c r="H216" s="121" t="s">
        <v>257</v>
      </c>
      <c r="I216" s="359"/>
      <c r="L216" s="122" t="s">
        <v>257</v>
      </c>
    </row>
    <row r="217" spans="3:12" ht="49.95" hidden="1" customHeight="1">
      <c r="C217" s="356"/>
      <c r="D217" s="357"/>
      <c r="E217" s="119" t="s">
        <v>257</v>
      </c>
      <c r="F217" s="358"/>
      <c r="G217" s="120" t="s">
        <v>257</v>
      </c>
      <c r="H217" s="121" t="s">
        <v>257</v>
      </c>
      <c r="I217" s="359"/>
      <c r="L217" s="122" t="s">
        <v>257</v>
      </c>
    </row>
    <row r="218" spans="3:12" ht="49.95" hidden="1" customHeight="1">
      <c r="C218" s="356"/>
      <c r="D218" s="357"/>
      <c r="E218" s="119" t="s">
        <v>257</v>
      </c>
      <c r="F218" s="358"/>
      <c r="G218" s="120" t="s">
        <v>257</v>
      </c>
      <c r="H218" s="121" t="s">
        <v>257</v>
      </c>
      <c r="I218" s="359"/>
      <c r="L218" s="122" t="s">
        <v>257</v>
      </c>
    </row>
    <row r="219" spans="3:12" ht="49.95" hidden="1" customHeight="1">
      <c r="C219" s="356"/>
      <c r="D219" s="357"/>
      <c r="E219" s="119" t="s">
        <v>257</v>
      </c>
      <c r="F219" s="358"/>
      <c r="G219" s="120" t="s">
        <v>257</v>
      </c>
      <c r="H219" s="121" t="s">
        <v>257</v>
      </c>
      <c r="I219" s="359"/>
      <c r="L219" s="122" t="s">
        <v>257</v>
      </c>
    </row>
    <row r="220" spans="3:12" ht="49.95" hidden="1" customHeight="1">
      <c r="C220" s="356"/>
      <c r="D220" s="357"/>
      <c r="E220" s="119" t="s">
        <v>257</v>
      </c>
      <c r="F220" s="358"/>
      <c r="G220" s="120" t="s">
        <v>257</v>
      </c>
      <c r="H220" s="121" t="s">
        <v>257</v>
      </c>
      <c r="I220" s="359"/>
      <c r="L220" s="122" t="s">
        <v>257</v>
      </c>
    </row>
    <row r="221" spans="3:12" ht="49.95" hidden="1" customHeight="1">
      <c r="C221" s="356"/>
      <c r="D221" s="357"/>
      <c r="E221" s="119" t="s">
        <v>257</v>
      </c>
      <c r="F221" s="358"/>
      <c r="G221" s="120" t="s">
        <v>257</v>
      </c>
      <c r="H221" s="121" t="s">
        <v>257</v>
      </c>
      <c r="I221" s="359"/>
      <c r="L221" s="122" t="s">
        <v>257</v>
      </c>
    </row>
    <row r="222" spans="3:12" ht="49.95" hidden="1" customHeight="1">
      <c r="C222" s="356"/>
      <c r="D222" s="357"/>
      <c r="E222" s="119" t="s">
        <v>257</v>
      </c>
      <c r="F222" s="358"/>
      <c r="G222" s="120" t="s">
        <v>257</v>
      </c>
      <c r="H222" s="121" t="s">
        <v>257</v>
      </c>
      <c r="I222" s="359"/>
      <c r="L222" s="122" t="s">
        <v>257</v>
      </c>
    </row>
    <row r="223" spans="3:12" ht="49.95" hidden="1" customHeight="1">
      <c r="C223" s="356"/>
      <c r="D223" s="357"/>
      <c r="E223" s="119" t="s">
        <v>257</v>
      </c>
      <c r="F223" s="358"/>
      <c r="G223" s="120" t="s">
        <v>257</v>
      </c>
      <c r="H223" s="121" t="s">
        <v>257</v>
      </c>
      <c r="I223" s="359"/>
      <c r="L223" s="122" t="s">
        <v>257</v>
      </c>
    </row>
    <row r="224" spans="3:12" ht="49.95" hidden="1" customHeight="1">
      <c r="C224" s="356"/>
      <c r="D224" s="357"/>
      <c r="E224" s="119" t="s">
        <v>257</v>
      </c>
      <c r="F224" s="358"/>
      <c r="G224" s="120" t="s">
        <v>257</v>
      </c>
      <c r="H224" s="121" t="s">
        <v>257</v>
      </c>
      <c r="I224" s="359"/>
      <c r="L224" s="122" t="s">
        <v>257</v>
      </c>
    </row>
    <row r="225" spans="3:12" ht="49.95" hidden="1" customHeight="1">
      <c r="C225" s="356"/>
      <c r="D225" s="357"/>
      <c r="E225" s="119" t="s">
        <v>257</v>
      </c>
      <c r="F225" s="358"/>
      <c r="G225" s="120" t="s">
        <v>257</v>
      </c>
      <c r="H225" s="121" t="s">
        <v>257</v>
      </c>
      <c r="I225" s="359"/>
      <c r="L225" s="122" t="s">
        <v>257</v>
      </c>
    </row>
    <row r="226" spans="3:12" ht="49.95" hidden="1" customHeight="1">
      <c r="C226" s="356"/>
      <c r="D226" s="357"/>
      <c r="E226" s="119" t="s">
        <v>257</v>
      </c>
      <c r="F226" s="358"/>
      <c r="G226" s="120" t="s">
        <v>257</v>
      </c>
      <c r="H226" s="121" t="s">
        <v>257</v>
      </c>
      <c r="I226" s="359"/>
      <c r="L226" s="122" t="s">
        <v>257</v>
      </c>
    </row>
    <row r="227" spans="3:12" ht="49.95" hidden="1" customHeight="1">
      <c r="C227" s="356"/>
      <c r="D227" s="357"/>
      <c r="E227" s="119" t="s">
        <v>257</v>
      </c>
      <c r="F227" s="358"/>
      <c r="G227" s="120" t="s">
        <v>257</v>
      </c>
      <c r="H227" s="121" t="s">
        <v>257</v>
      </c>
      <c r="I227" s="359"/>
      <c r="L227" s="122" t="s">
        <v>257</v>
      </c>
    </row>
    <row r="228" spans="3:12" ht="49.95" hidden="1" customHeight="1">
      <c r="C228" s="356"/>
      <c r="D228" s="357"/>
      <c r="E228" s="119" t="s">
        <v>257</v>
      </c>
      <c r="F228" s="358"/>
      <c r="G228" s="120" t="s">
        <v>257</v>
      </c>
      <c r="H228" s="121" t="s">
        <v>257</v>
      </c>
      <c r="I228" s="359"/>
      <c r="L228" s="122" t="s">
        <v>257</v>
      </c>
    </row>
    <row r="229" spans="3:12" ht="49.95" hidden="1" customHeight="1">
      <c r="C229" s="356"/>
      <c r="D229" s="357"/>
      <c r="E229" s="119" t="s">
        <v>257</v>
      </c>
      <c r="F229" s="358"/>
      <c r="G229" s="120" t="s">
        <v>257</v>
      </c>
      <c r="H229" s="121" t="s">
        <v>257</v>
      </c>
      <c r="I229" s="359"/>
      <c r="L229" s="122" t="s">
        <v>257</v>
      </c>
    </row>
    <row r="230" spans="3:12" ht="49.95" hidden="1" customHeight="1">
      <c r="C230" s="356"/>
      <c r="D230" s="357"/>
      <c r="E230" s="119" t="s">
        <v>257</v>
      </c>
      <c r="F230" s="358"/>
      <c r="G230" s="120" t="s">
        <v>257</v>
      </c>
      <c r="H230" s="121" t="s">
        <v>257</v>
      </c>
      <c r="I230" s="359"/>
      <c r="L230" s="122" t="s">
        <v>257</v>
      </c>
    </row>
    <row r="231" spans="3:12" ht="49.95" hidden="1" customHeight="1">
      <c r="C231" s="356"/>
      <c r="D231" s="357"/>
      <c r="E231" s="119" t="s">
        <v>257</v>
      </c>
      <c r="F231" s="358"/>
      <c r="G231" s="120" t="s">
        <v>257</v>
      </c>
      <c r="H231" s="121" t="s">
        <v>257</v>
      </c>
      <c r="I231" s="359"/>
      <c r="L231" s="122" t="s">
        <v>257</v>
      </c>
    </row>
    <row r="232" spans="3:12" ht="49.95" hidden="1" customHeight="1">
      <c r="C232" s="356"/>
      <c r="D232" s="357"/>
      <c r="E232" s="119" t="s">
        <v>257</v>
      </c>
      <c r="F232" s="358"/>
      <c r="G232" s="120" t="s">
        <v>257</v>
      </c>
      <c r="H232" s="121" t="s">
        <v>257</v>
      </c>
      <c r="I232" s="359"/>
      <c r="L232" s="122" t="s">
        <v>257</v>
      </c>
    </row>
    <row r="233" spans="3:12" ht="49.95" hidden="1" customHeight="1">
      <c r="C233" s="356"/>
      <c r="D233" s="357"/>
      <c r="E233" s="119" t="s">
        <v>257</v>
      </c>
      <c r="F233" s="358"/>
      <c r="G233" s="120" t="s">
        <v>257</v>
      </c>
      <c r="H233" s="121" t="s">
        <v>257</v>
      </c>
      <c r="I233" s="359"/>
      <c r="L233" s="122" t="s">
        <v>257</v>
      </c>
    </row>
    <row r="234" spans="3:12" ht="49.95" hidden="1" customHeight="1">
      <c r="C234" s="356"/>
      <c r="D234" s="357"/>
      <c r="E234" s="119" t="s">
        <v>257</v>
      </c>
      <c r="F234" s="358"/>
      <c r="G234" s="120" t="s">
        <v>257</v>
      </c>
      <c r="H234" s="121" t="s">
        <v>257</v>
      </c>
      <c r="I234" s="359"/>
      <c r="L234" s="122" t="s">
        <v>257</v>
      </c>
    </row>
    <row r="235" spans="3:12" ht="49.95" hidden="1" customHeight="1">
      <c r="C235" s="356"/>
      <c r="D235" s="357"/>
      <c r="E235" s="119" t="s">
        <v>257</v>
      </c>
      <c r="F235" s="358"/>
      <c r="G235" s="120" t="s">
        <v>257</v>
      </c>
      <c r="H235" s="121" t="s">
        <v>257</v>
      </c>
      <c r="I235" s="359"/>
      <c r="L235" s="122" t="s">
        <v>257</v>
      </c>
    </row>
    <row r="236" spans="3:12" ht="49.95" hidden="1" customHeight="1">
      <c r="C236" s="356"/>
      <c r="D236" s="357"/>
      <c r="E236" s="119" t="s">
        <v>257</v>
      </c>
      <c r="F236" s="358"/>
      <c r="G236" s="120" t="s">
        <v>257</v>
      </c>
      <c r="H236" s="121" t="s">
        <v>257</v>
      </c>
      <c r="I236" s="359"/>
      <c r="L236" s="122" t="s">
        <v>257</v>
      </c>
    </row>
    <row r="237" spans="3:12" ht="49.95" hidden="1" customHeight="1">
      <c r="C237" s="356"/>
      <c r="D237" s="357"/>
      <c r="E237" s="119" t="s">
        <v>257</v>
      </c>
      <c r="F237" s="358"/>
      <c r="G237" s="120" t="s">
        <v>257</v>
      </c>
      <c r="H237" s="121" t="s">
        <v>257</v>
      </c>
      <c r="I237" s="359"/>
      <c r="L237" s="122" t="s">
        <v>257</v>
      </c>
    </row>
    <row r="238" spans="3:12" ht="49.95" hidden="1" customHeight="1" thickBot="1">
      <c r="C238" s="360"/>
      <c r="D238" s="361"/>
      <c r="E238" s="225" t="s">
        <v>257</v>
      </c>
      <c r="F238" s="362"/>
      <c r="G238" s="226" t="s">
        <v>257</v>
      </c>
      <c r="H238" s="227" t="s">
        <v>257</v>
      </c>
      <c r="I238" s="363"/>
      <c r="L238" s="122" t="s">
        <v>257</v>
      </c>
    </row>
    <row r="239" spans="3:12" collapsed="1">
      <c r="E239" s="193"/>
      <c r="F239" s="194"/>
    </row>
    <row r="240" spans="3:12" ht="27.6" customHeight="1">
      <c r="E240" s="193"/>
      <c r="F240" s="194"/>
    </row>
    <row r="241" spans="3:7">
      <c r="C241" s="135" t="s">
        <v>18</v>
      </c>
    </row>
    <row r="242" spans="3:7" ht="25.05" customHeight="1">
      <c r="C242" s="364"/>
      <c r="D242" s="136" t="s">
        <v>19</v>
      </c>
      <c r="E242" s="135" t="s">
        <v>20</v>
      </c>
      <c r="F242" s="365"/>
      <c r="G242" s="136" t="s">
        <v>21</v>
      </c>
    </row>
    <row r="243" spans="3:7" ht="25.05" customHeight="1">
      <c r="C243" s="364"/>
      <c r="D243" s="136" t="s">
        <v>19</v>
      </c>
      <c r="E243" s="135" t="s">
        <v>20</v>
      </c>
      <c r="F243" s="365"/>
      <c r="G243" s="136" t="s">
        <v>21</v>
      </c>
    </row>
    <row r="244" spans="3:7" ht="25.05" hidden="1" customHeight="1">
      <c r="C244" s="364"/>
      <c r="D244" s="136" t="s">
        <v>19</v>
      </c>
      <c r="E244" s="135" t="s">
        <v>20</v>
      </c>
      <c r="F244" s="365"/>
      <c r="G244" s="136" t="s">
        <v>21</v>
      </c>
    </row>
    <row r="245" spans="3:7" ht="25.05" hidden="1" customHeight="1">
      <c r="C245" s="364"/>
      <c r="D245" s="136" t="s">
        <v>19</v>
      </c>
      <c r="E245" s="136" t="s">
        <v>20</v>
      </c>
      <c r="F245" s="365"/>
      <c r="G245" s="136" t="s">
        <v>21</v>
      </c>
    </row>
    <row r="246" spans="3:7" ht="25.05" hidden="1" customHeight="1">
      <c r="C246" s="366"/>
      <c r="D246" s="136" t="s">
        <v>19</v>
      </c>
      <c r="E246" s="136" t="s">
        <v>20</v>
      </c>
      <c r="F246" s="365"/>
      <c r="G246" s="136" t="s">
        <v>21</v>
      </c>
    </row>
    <row r="247" spans="3:7" ht="25.05" hidden="1" customHeight="1">
      <c r="C247" s="366"/>
      <c r="D247" s="136" t="s">
        <v>19</v>
      </c>
      <c r="E247" s="136" t="s">
        <v>20</v>
      </c>
      <c r="F247" s="365"/>
      <c r="G247" s="136" t="s">
        <v>21</v>
      </c>
    </row>
    <row r="248" spans="3:7" ht="25.05" hidden="1" customHeight="1">
      <c r="C248" s="364"/>
      <c r="D248" s="136" t="s">
        <v>19</v>
      </c>
      <c r="E248" s="136" t="s">
        <v>20</v>
      </c>
      <c r="F248" s="365"/>
      <c r="G248" s="136" t="s">
        <v>21</v>
      </c>
    </row>
    <row r="249" spans="3:7" ht="25.05" hidden="1" customHeight="1">
      <c r="C249" s="366"/>
      <c r="D249" s="136" t="s">
        <v>19</v>
      </c>
      <c r="E249" s="136" t="s">
        <v>20</v>
      </c>
      <c r="F249" s="365"/>
      <c r="G249" s="136" t="s">
        <v>21</v>
      </c>
    </row>
    <row r="250" spans="3:7" ht="25.05" hidden="1" customHeight="1">
      <c r="C250" s="364"/>
      <c r="D250" s="136" t="s">
        <v>19</v>
      </c>
      <c r="E250" s="135" t="s">
        <v>20</v>
      </c>
      <c r="F250" s="365"/>
      <c r="G250" s="136" t="s">
        <v>21</v>
      </c>
    </row>
    <row r="251" spans="3:7" ht="25.05" hidden="1" customHeight="1">
      <c r="C251" s="364"/>
      <c r="D251" s="136" t="s">
        <v>19</v>
      </c>
      <c r="E251" s="135" t="s">
        <v>20</v>
      </c>
      <c r="F251" s="365"/>
      <c r="G251" s="136" t="s">
        <v>21</v>
      </c>
    </row>
    <row r="252" spans="3:7" ht="25.05" hidden="1" customHeight="1">
      <c r="C252" s="364"/>
      <c r="D252" s="136" t="s">
        <v>19</v>
      </c>
      <c r="E252" s="136" t="s">
        <v>20</v>
      </c>
      <c r="F252" s="365"/>
      <c r="G252" s="136" t="s">
        <v>21</v>
      </c>
    </row>
    <row r="253" spans="3:7" ht="25.05" hidden="1" customHeight="1">
      <c r="C253" s="366"/>
      <c r="D253" s="136" t="s">
        <v>19</v>
      </c>
      <c r="E253" s="136" t="s">
        <v>20</v>
      </c>
      <c r="F253" s="365"/>
      <c r="G253" s="136" t="s">
        <v>21</v>
      </c>
    </row>
    <row r="254" spans="3:7" ht="25.05" hidden="1" customHeight="1">
      <c r="C254" s="366"/>
      <c r="D254" s="136" t="s">
        <v>19</v>
      </c>
      <c r="E254" s="136" t="s">
        <v>20</v>
      </c>
      <c r="F254" s="365"/>
      <c r="G254" s="136" t="s">
        <v>21</v>
      </c>
    </row>
    <row r="255" spans="3:7" ht="25.05" hidden="1" customHeight="1">
      <c r="C255" s="364"/>
      <c r="D255" s="136" t="s">
        <v>19</v>
      </c>
      <c r="E255" s="136" t="s">
        <v>20</v>
      </c>
      <c r="F255" s="365"/>
      <c r="G255" s="136" t="s">
        <v>21</v>
      </c>
    </row>
    <row r="256" spans="3:7" ht="25.05" hidden="1" customHeight="1">
      <c r="C256" s="366"/>
      <c r="D256" s="136" t="s">
        <v>19</v>
      </c>
      <c r="E256" s="136" t="s">
        <v>20</v>
      </c>
      <c r="F256" s="365"/>
      <c r="G256" s="136" t="s">
        <v>21</v>
      </c>
    </row>
    <row r="257" spans="3:7" ht="25.05" hidden="1" customHeight="1">
      <c r="C257" s="366"/>
      <c r="D257" s="136" t="s">
        <v>19</v>
      </c>
      <c r="E257" s="136" t="s">
        <v>20</v>
      </c>
      <c r="F257" s="365"/>
      <c r="G257" s="136" t="s">
        <v>21</v>
      </c>
    </row>
    <row r="258" spans="3:7" ht="25.05" hidden="1" customHeight="1">
      <c r="C258" s="366"/>
      <c r="D258" s="136" t="s">
        <v>19</v>
      </c>
      <c r="E258" s="136" t="s">
        <v>20</v>
      </c>
      <c r="F258" s="365"/>
      <c r="G258" s="136" t="s">
        <v>21</v>
      </c>
    </row>
    <row r="259" spans="3:7" ht="25.05" hidden="1" customHeight="1">
      <c r="C259" s="366"/>
      <c r="D259" s="136" t="s">
        <v>19</v>
      </c>
      <c r="E259" s="136" t="s">
        <v>20</v>
      </c>
      <c r="F259" s="365"/>
      <c r="G259" s="136" t="s">
        <v>21</v>
      </c>
    </row>
    <row r="260" spans="3:7" ht="25.05" hidden="1" customHeight="1">
      <c r="C260" s="366"/>
      <c r="D260" s="136" t="s">
        <v>19</v>
      </c>
      <c r="E260" s="136" t="s">
        <v>20</v>
      </c>
      <c r="F260" s="365"/>
      <c r="G260" s="136" t="s">
        <v>21</v>
      </c>
    </row>
    <row r="261" spans="3:7" ht="25.05" hidden="1" customHeight="1">
      <c r="C261" s="366"/>
      <c r="D261" s="136" t="s">
        <v>19</v>
      </c>
      <c r="E261" s="136" t="s">
        <v>20</v>
      </c>
      <c r="F261" s="365"/>
      <c r="G261" s="136" t="s">
        <v>21</v>
      </c>
    </row>
    <row r="262" spans="3:7" collapsed="1"/>
  </sheetData>
  <sheetProtection algorithmName="SHA-512" hashValue="LTLmAJh0fhW7PgXwi/sabUbRkEKhFAuvHhn8otljAfZQvmJ8+O/5gLUYax6ZpKBHlE7wlo/zqD21WXGQA9dwXA==" saltValue="ZOQn0Am78mzeAw6avUnr+w==" spinCount="100000" sheet="1" objects="1" scenarios="1" selectLockedCells="1"/>
  <mergeCells count="54">
    <mergeCell ref="C11:C12"/>
    <mergeCell ref="D11:J11"/>
    <mergeCell ref="E2:E3"/>
    <mergeCell ref="F2:J3"/>
    <mergeCell ref="C5:C6"/>
    <mergeCell ref="D7:F7"/>
    <mergeCell ref="D8:F8"/>
    <mergeCell ref="B20:B22"/>
    <mergeCell ref="D26:F26"/>
    <mergeCell ref="D28:F28"/>
    <mergeCell ref="C30:C31"/>
    <mergeCell ref="D30:J30"/>
    <mergeCell ref="G31:H31"/>
    <mergeCell ref="G43:H43"/>
    <mergeCell ref="G32:H32"/>
    <mergeCell ref="G33:H33"/>
    <mergeCell ref="G34:H34"/>
    <mergeCell ref="G35:H35"/>
    <mergeCell ref="G36:H36"/>
    <mergeCell ref="G37:H37"/>
    <mergeCell ref="G38:H38"/>
    <mergeCell ref="G39:H39"/>
    <mergeCell ref="G40:H40"/>
    <mergeCell ref="G41:H41"/>
    <mergeCell ref="G42:H42"/>
    <mergeCell ref="G55:H55"/>
    <mergeCell ref="G44:H44"/>
    <mergeCell ref="G45:H45"/>
    <mergeCell ref="G46:H46"/>
    <mergeCell ref="G47:H47"/>
    <mergeCell ref="G48:H48"/>
    <mergeCell ref="G49:H49"/>
    <mergeCell ref="G50:H50"/>
    <mergeCell ref="G51:H51"/>
    <mergeCell ref="G52:H52"/>
    <mergeCell ref="G53:H53"/>
    <mergeCell ref="G54:H54"/>
    <mergeCell ref="G56:H56"/>
    <mergeCell ref="B57:B61"/>
    <mergeCell ref="G57:H57"/>
    <mergeCell ref="G58:H58"/>
    <mergeCell ref="G59:H59"/>
    <mergeCell ref="G60:H60"/>
    <mergeCell ref="G61:H61"/>
    <mergeCell ref="C71:D71"/>
    <mergeCell ref="B123:C123"/>
    <mergeCell ref="D134:F134"/>
    <mergeCell ref="D136:G136"/>
    <mergeCell ref="G62:H62"/>
    <mergeCell ref="D63:D65"/>
    <mergeCell ref="G63:H63"/>
    <mergeCell ref="G64:H64"/>
    <mergeCell ref="G65:H65"/>
    <mergeCell ref="C70:D70"/>
  </mergeCells>
  <phoneticPr fontId="3"/>
  <conditionalFormatting sqref="C62">
    <cfRule type="expression" dxfId="51" priority="8">
      <formula>$C$62="NG"</formula>
    </cfRule>
  </conditionalFormatting>
  <conditionalFormatting sqref="C63">
    <cfRule type="expression" dxfId="50" priority="4">
      <formula>$C$63="NG"</formula>
    </cfRule>
  </conditionalFormatting>
  <conditionalFormatting sqref="C64">
    <cfRule type="expression" dxfId="49" priority="7">
      <formula>$C$64="NG"</formula>
    </cfRule>
  </conditionalFormatting>
  <conditionalFormatting sqref="C65">
    <cfRule type="expression" dxfId="48" priority="12">
      <formula>$C$65="NG"</formula>
    </cfRule>
  </conditionalFormatting>
  <conditionalFormatting sqref="C62:J62">
    <cfRule type="expression" dxfId="47" priority="2">
      <formula>OR($D$7="運行中における運転者の疲労状態を測定する機器",$D$7="運行中の運行管理機器")</formula>
    </cfRule>
  </conditionalFormatting>
  <conditionalFormatting sqref="C63:J65">
    <cfRule type="expression" dxfId="46" priority="1">
      <formula>OR($D$7="ＩＴを活用した遠隔地における点呼機器",     $D$7="遠隔点呼機器",     $D$7="自動点呼機器",     $D$7="休息期間における運転者の睡眠状態等を測定する機器")</formula>
    </cfRule>
  </conditionalFormatting>
  <conditionalFormatting sqref="D32:D61">
    <cfRule type="expression" dxfId="45" priority="11">
      <formula>AND(D32&lt;&gt;"", ISNA(MATCH(D32, $D$13:$D$22, 0)))</formula>
    </cfRule>
  </conditionalFormatting>
  <conditionalFormatting sqref="D139:D238">
    <cfRule type="expression" dxfId="44" priority="10">
      <formula>OR($L139="台数不足", $L139="コード不一致", $L139="台数未入力")</formula>
    </cfRule>
  </conditionalFormatting>
  <conditionalFormatting sqref="F139:F238">
    <cfRule type="expression" dxfId="43" priority="9">
      <formula>AND($E139&lt;&gt;"", $E139&lt;&gt;"車載器")</formula>
    </cfRule>
  </conditionalFormatting>
  <conditionalFormatting sqref="I62">
    <cfRule type="expression" dxfId="42" priority="3">
      <formula>$C$62="NG"</formula>
    </cfRule>
  </conditionalFormatting>
  <conditionalFormatting sqref="I63">
    <cfRule type="expression" dxfId="41" priority="13">
      <formula>$C$63="NG"</formula>
    </cfRule>
  </conditionalFormatting>
  <conditionalFormatting sqref="I64">
    <cfRule type="expression" dxfId="40" priority="6">
      <formula>$C$64="NG"</formula>
    </cfRule>
  </conditionalFormatting>
  <conditionalFormatting sqref="I65">
    <cfRule type="expression" dxfId="39" priority="5">
      <formula>$C$65="NG"</formula>
    </cfRule>
  </conditionalFormatting>
  <dataValidations count="3">
    <dataValidation type="whole" allowBlank="1" showInputMessage="1" showErrorMessage="1" sqref="I13:J22 I32:J66" xr:uid="{DBAD7686-C275-44AE-A44D-C9BC6B50A16F}">
      <formula1>0</formula1>
      <formula2>2147483647</formula2>
    </dataValidation>
    <dataValidation allowBlank="1" showInputMessage="1" sqref="D136:G136" xr:uid="{17D346D7-10E9-424D-9C97-7338BE5E1EA1}"/>
    <dataValidation type="list" allowBlank="1" showInputMessage="1" showErrorMessage="1" sqref="I6" xr:uid="{628E6BA0-C6DF-4D6F-B311-22F99C5BFB39}">
      <formula1>"✓,　"</formula1>
    </dataValidation>
  </dataValidations>
  <pageMargins left="0.7" right="0.7" top="0.75" bottom="0.75" header="0.3" footer="0.3"/>
  <pageSetup paperSize="9" scale="2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BC3A-0EE7-4BE9-9B96-469A4F3FB85A}">
  <sheetPr codeName="Sheet3">
    <pageSetUpPr fitToPage="1"/>
  </sheetPr>
  <dimension ref="B1:X262"/>
  <sheetViews>
    <sheetView showGridLines="0" tabSelected="1" zoomScale="70" zoomScaleNormal="70" workbookViewId="0">
      <selection activeCell="D13" sqref="D13"/>
    </sheetView>
  </sheetViews>
  <sheetFormatPr defaultColWidth="8.69921875" defaultRowHeight="18"/>
  <cols>
    <col min="1" max="1" width="3.59765625" style="135" customWidth="1"/>
    <col min="2" max="2" width="7" style="135" customWidth="1"/>
    <col min="3" max="3" width="35.69921875" style="135" customWidth="1"/>
    <col min="4" max="5" width="30.69921875" style="135" customWidth="1"/>
    <col min="6" max="7" width="30.69921875" style="136" customWidth="1"/>
    <col min="8" max="10" width="30.69921875" style="135" customWidth="1"/>
    <col min="11" max="11" width="15.69921875" style="135" customWidth="1"/>
    <col min="12" max="12" width="15.69921875" style="138" hidden="1" customWidth="1"/>
    <col min="13" max="13" width="22.8984375" style="135" hidden="1" customWidth="1"/>
    <col min="14" max="14" width="22.8984375" style="135" customWidth="1"/>
    <col min="15" max="15" width="35.3984375" style="135" customWidth="1"/>
    <col min="16" max="16" width="8.69921875" style="135"/>
    <col min="17" max="17" width="32.59765625" style="135" customWidth="1"/>
    <col min="18" max="18" width="8.69921875" style="135"/>
    <col min="19" max="19" width="28.8984375" style="135" customWidth="1"/>
    <col min="20" max="21" width="8.69921875" style="135"/>
    <col min="22" max="22" width="14.69921875" style="135" customWidth="1"/>
    <col min="23" max="23" width="14" style="135" customWidth="1"/>
    <col min="24" max="16384" width="8.69921875" style="135"/>
  </cols>
  <sheetData>
    <row r="1" spans="2:13" ht="27" thickBot="1">
      <c r="B1" s="134" t="s">
        <v>0</v>
      </c>
      <c r="I1" s="136" t="s">
        <v>1</v>
      </c>
      <c r="J1" s="281" t="s">
        <v>263</v>
      </c>
    </row>
    <row r="2" spans="2:13" ht="25.05" customHeight="1" thickTop="1">
      <c r="B2" s="139"/>
      <c r="C2" s="255" t="s">
        <v>228</v>
      </c>
      <c r="D2" s="140"/>
      <c r="E2" s="424" t="s">
        <v>234</v>
      </c>
      <c r="F2" s="428" t="s">
        <v>235</v>
      </c>
      <c r="G2" s="428"/>
      <c r="H2" s="428"/>
      <c r="I2" s="428"/>
      <c r="J2" s="429"/>
    </row>
    <row r="3" spans="2:13" ht="25.05" customHeight="1" thickBot="1">
      <c r="B3" s="141"/>
      <c r="C3" s="255" t="s">
        <v>219</v>
      </c>
      <c r="D3" s="140"/>
      <c r="E3" s="425"/>
      <c r="F3" s="430"/>
      <c r="G3" s="430"/>
      <c r="H3" s="430"/>
      <c r="I3" s="430"/>
      <c r="J3" s="431"/>
    </row>
    <row r="4" spans="2:13" ht="30.6" customHeight="1" thickTop="1" thickBot="1">
      <c r="B4" s="231" t="s">
        <v>23</v>
      </c>
      <c r="C4" s="142"/>
      <c r="D4" s="142"/>
    </row>
    <row r="5" spans="2:13" ht="25.95" customHeight="1">
      <c r="B5" s="142"/>
      <c r="C5" s="406" t="s">
        <v>2</v>
      </c>
      <c r="D5" s="143" t="s">
        <v>3</v>
      </c>
      <c r="E5" s="144" t="s">
        <v>4</v>
      </c>
      <c r="F5" s="144" t="s">
        <v>5</v>
      </c>
      <c r="G5" s="145" t="s">
        <v>6</v>
      </c>
      <c r="H5" s="146" t="s">
        <v>7</v>
      </c>
      <c r="I5" s="147"/>
    </row>
    <row r="6" spans="2:13" ht="34.950000000000003" customHeight="1" thickBot="1">
      <c r="B6" s="142"/>
      <c r="C6" s="407"/>
      <c r="D6" s="195"/>
      <c r="E6" s="196"/>
      <c r="F6" s="196"/>
      <c r="G6" s="196"/>
      <c r="H6" s="197"/>
      <c r="I6" s="148"/>
    </row>
    <row r="7" spans="2:13" ht="34.950000000000003" customHeight="1" thickBot="1">
      <c r="B7" s="142"/>
      <c r="C7" s="237" t="s">
        <v>24</v>
      </c>
      <c r="D7" s="408"/>
      <c r="E7" s="408"/>
      <c r="F7" s="409"/>
      <c r="G7" s="228"/>
      <c r="H7" s="229"/>
      <c r="I7" s="229"/>
      <c r="J7" s="229"/>
    </row>
    <row r="8" spans="2:13" ht="48.6" customHeight="1" thickTop="1" thickBot="1">
      <c r="B8" s="142"/>
      <c r="C8" s="136"/>
      <c r="D8" s="432" t="s">
        <v>236</v>
      </c>
      <c r="E8" s="433"/>
      <c r="F8" s="434"/>
      <c r="G8" s="230"/>
    </row>
    <row r="9" spans="2:13" ht="48.6" customHeight="1" thickTop="1">
      <c r="B9" s="142"/>
      <c r="C9" s="136"/>
      <c r="D9" s="230"/>
      <c r="E9" s="230"/>
      <c r="F9" s="230"/>
      <c r="G9" s="230"/>
    </row>
    <row r="10" spans="2:13" ht="38.4" customHeight="1" thickBot="1">
      <c r="B10" s="231" t="s">
        <v>181</v>
      </c>
      <c r="D10" s="151"/>
      <c r="E10" s="149"/>
      <c r="F10" s="149"/>
    </row>
    <row r="11" spans="2:13" ht="18.45" customHeight="1">
      <c r="C11" s="410" t="s">
        <v>8</v>
      </c>
      <c r="D11" s="421" t="s">
        <v>9</v>
      </c>
      <c r="E11" s="422"/>
      <c r="F11" s="422"/>
      <c r="G11" s="422"/>
      <c r="H11" s="422"/>
      <c r="I11" s="422"/>
      <c r="J11" s="423"/>
    </row>
    <row r="12" spans="2:13" ht="66" customHeight="1">
      <c r="C12" s="411"/>
      <c r="D12" s="152" t="s">
        <v>176</v>
      </c>
      <c r="E12" s="152" t="s">
        <v>182</v>
      </c>
      <c r="F12" s="152" t="s">
        <v>190</v>
      </c>
      <c r="G12" s="152" t="s">
        <v>172</v>
      </c>
      <c r="H12" s="152" t="s">
        <v>173</v>
      </c>
      <c r="I12" s="152" t="s">
        <v>22</v>
      </c>
      <c r="J12" s="153" t="s">
        <v>10</v>
      </c>
      <c r="K12" s="154"/>
      <c r="L12" s="155"/>
    </row>
    <row r="13" spans="2:13" ht="73.5" customHeight="1">
      <c r="C13" s="100" t="str">
        <f>IF($D13&lt;&gt;"",$I13*$J13,"")</f>
        <v/>
      </c>
      <c r="D13" s="198"/>
      <c r="E13" s="110" t="str">
        <f>IFERROR(VLOOKUP($D13, ALL!$A:$G, 2, FALSE), "")</f>
        <v/>
      </c>
      <c r="F13" s="110" t="str">
        <f>IFERROR(VLOOKUP($D13, ALL!$A:$G, 7, FALSE), "")</f>
        <v/>
      </c>
      <c r="G13" s="110" t="str">
        <f>IFERROR(VLOOKUP($D13, ALL!$A:$G, 3, FALSE), "")</f>
        <v/>
      </c>
      <c r="H13" s="111" t="str">
        <f>IFERROR(VLOOKUP($D13, ALL!$A:$G, 5, FALSE), "")</f>
        <v/>
      </c>
      <c r="I13" s="201"/>
      <c r="J13" s="202"/>
      <c r="L13" s="156"/>
      <c r="M13" s="157"/>
    </row>
    <row r="14" spans="2:13" ht="73.5" customHeight="1">
      <c r="C14" s="100" t="str">
        <f t="shared" ref="C14:C22" si="0">IF($D14&lt;&gt;"",$I14*$J14,"")</f>
        <v/>
      </c>
      <c r="D14" s="198"/>
      <c r="E14" s="110" t="str">
        <f>IFERROR(VLOOKUP($D14, ALL!$A:$G, 2, FALSE), "")</f>
        <v/>
      </c>
      <c r="F14" s="110" t="str">
        <f>IFERROR(VLOOKUP($D14, ALL!$A:$G, 7, FALSE), "")</f>
        <v/>
      </c>
      <c r="G14" s="110" t="str">
        <f>IFERROR(VLOOKUP($D14, ALL!$A:$G, 3, FALSE), "")</f>
        <v/>
      </c>
      <c r="H14" s="111" t="str">
        <f>IFERROR(VLOOKUP($D14, ALL!$A:$G, 5, FALSE), "")</f>
        <v/>
      </c>
      <c r="I14" s="201"/>
      <c r="J14" s="202"/>
      <c r="L14" s="156"/>
      <c r="M14" s="157"/>
    </row>
    <row r="15" spans="2:13" ht="73.5" customHeight="1">
      <c r="C15" s="100" t="str">
        <f t="shared" si="0"/>
        <v/>
      </c>
      <c r="D15" s="199"/>
      <c r="E15" s="110" t="str">
        <f>IFERROR(VLOOKUP($D15, ALL!$A:$G, 2, FALSE), "")</f>
        <v/>
      </c>
      <c r="F15" s="110" t="str">
        <f>IFERROR(VLOOKUP($D15, ALL!$A:$G, 7, FALSE), "")</f>
        <v/>
      </c>
      <c r="G15" s="110" t="str">
        <f>IFERROR(VLOOKUP($D15, ALL!$A:$G, 3, FALSE), "")</f>
        <v/>
      </c>
      <c r="H15" s="111" t="str">
        <f>IFERROR(VLOOKUP($D15, ALL!$A:$G, 5, FALSE), "")</f>
        <v/>
      </c>
      <c r="I15" s="201"/>
      <c r="J15" s="202"/>
      <c r="L15" s="156"/>
      <c r="M15" s="157"/>
    </row>
    <row r="16" spans="2:13" ht="73.5" customHeight="1">
      <c r="C16" s="100" t="str">
        <f t="shared" si="0"/>
        <v/>
      </c>
      <c r="D16" s="198"/>
      <c r="E16" s="110" t="str">
        <f>IFERROR(VLOOKUP($D16, ALL!$A:$G, 2, FALSE), "")</f>
        <v/>
      </c>
      <c r="F16" s="110" t="str">
        <f>IFERROR(VLOOKUP($D16, ALL!$A:$G, 7, FALSE), "")</f>
        <v/>
      </c>
      <c r="G16" s="110" t="str">
        <f>IFERROR(VLOOKUP($D16, ALL!$A:$G, 3, FALSE), "")</f>
        <v/>
      </c>
      <c r="H16" s="111" t="str">
        <f>IFERROR(VLOOKUP($D16, ALL!$A:$G, 5, FALSE), "")</f>
        <v/>
      </c>
      <c r="I16" s="201"/>
      <c r="J16" s="202"/>
      <c r="L16" s="156"/>
      <c r="M16" s="157"/>
    </row>
    <row r="17" spans="2:13" ht="73.5" customHeight="1">
      <c r="C17" s="100" t="str">
        <f t="shared" si="0"/>
        <v/>
      </c>
      <c r="D17" s="198"/>
      <c r="E17" s="110" t="str">
        <f>IFERROR(VLOOKUP($D17, ALL!$A:$G, 2, FALSE), "")</f>
        <v/>
      </c>
      <c r="F17" s="110" t="str">
        <f>IFERROR(VLOOKUP($D17, ALL!$A:$G, 7, FALSE), "")</f>
        <v/>
      </c>
      <c r="G17" s="110" t="str">
        <f>IFERROR(VLOOKUP($D17, ALL!$A:$G, 3, FALSE), "")</f>
        <v/>
      </c>
      <c r="H17" s="111" t="str">
        <f>IFERROR(VLOOKUP($D17, ALL!$A:$G, 5, FALSE), "")</f>
        <v/>
      </c>
      <c r="I17" s="201"/>
      <c r="J17" s="202"/>
      <c r="L17" s="156"/>
      <c r="M17" s="157"/>
    </row>
    <row r="18" spans="2:13" ht="73.5" customHeight="1">
      <c r="C18" s="100" t="str">
        <f t="shared" si="0"/>
        <v/>
      </c>
      <c r="D18" s="198"/>
      <c r="E18" s="110" t="str">
        <f>IFERROR(VLOOKUP($D18, ALL!$A:$G, 2, FALSE), "")</f>
        <v/>
      </c>
      <c r="F18" s="110" t="str">
        <f>IFERROR(VLOOKUP($D18, ALL!$A:$G, 7, FALSE), "")</f>
        <v/>
      </c>
      <c r="G18" s="110" t="str">
        <f>IFERROR(VLOOKUP($D18, ALL!$A:$G, 3, FALSE), "")</f>
        <v/>
      </c>
      <c r="H18" s="111" t="str">
        <f>IFERROR(VLOOKUP($D18, ALL!$A:$G, 5, FALSE), "")</f>
        <v/>
      </c>
      <c r="I18" s="201"/>
      <c r="J18" s="202"/>
      <c r="L18" s="156"/>
      <c r="M18" s="157"/>
    </row>
    <row r="19" spans="2:13" ht="73.5" customHeight="1" thickBot="1">
      <c r="C19" s="286" t="str">
        <f t="shared" si="0"/>
        <v/>
      </c>
      <c r="D19" s="200"/>
      <c r="E19" s="287" t="str">
        <f>IFERROR(VLOOKUP($D19, ALL!$A:$G, 2, FALSE), "")</f>
        <v/>
      </c>
      <c r="F19" s="287" t="str">
        <f>IFERROR(VLOOKUP($D19, ALL!$A:$G, 7, FALSE), "")</f>
        <v/>
      </c>
      <c r="G19" s="287" t="str">
        <f>IFERROR(VLOOKUP($D19, ALL!$A:$G, 3, FALSE), "")</f>
        <v/>
      </c>
      <c r="H19" s="288" t="str">
        <f>IFERROR(VLOOKUP($D19, ALL!$A:$G, 5, FALSE), "")</f>
        <v/>
      </c>
      <c r="I19" s="289"/>
      <c r="J19" s="290"/>
      <c r="L19" s="156"/>
      <c r="M19" s="157"/>
    </row>
    <row r="20" spans="2:13" ht="73.5" customHeight="1" thickTop="1">
      <c r="B20" s="383" t="s">
        <v>253</v>
      </c>
      <c r="C20" s="303" t="str">
        <f t="shared" si="0"/>
        <v/>
      </c>
      <c r="D20" s="317"/>
      <c r="E20" s="318" t="str">
        <f>IFERROR(VLOOKUP($D20, ALL!$A:$G, 2, FALSE), "")</f>
        <v/>
      </c>
      <c r="F20" s="318" t="str">
        <f>IFERROR(VLOOKUP($D20, ALL!$A:$G, 7, FALSE), "")</f>
        <v/>
      </c>
      <c r="G20" s="318" t="str">
        <f>IFERROR(VLOOKUP($D20, ALL!$A:$G, 3, FALSE), "")</f>
        <v/>
      </c>
      <c r="H20" s="319" t="str">
        <f>IFERROR(VLOOKUP($D20, ALL!$A:$G, 5, FALSE), "")</f>
        <v/>
      </c>
      <c r="I20" s="307"/>
      <c r="J20" s="308"/>
      <c r="L20" s="108" t="s">
        <v>201</v>
      </c>
      <c r="M20" s="109" cm="1">
        <f t="array" ref="M20">SUMPRODUCT(
 ($E$13:$E$19="車載器") *
 ($F$13:$F$19="-") *
 ISNUMBER($I$13:$I$19) *
 $I$13:$I$19 * 2
)</f>
        <v>0</v>
      </c>
    </row>
    <row r="21" spans="2:13" ht="73.5" customHeight="1">
      <c r="B21" s="384"/>
      <c r="C21" s="309" t="str">
        <f t="shared" si="0"/>
        <v/>
      </c>
      <c r="D21" s="198"/>
      <c r="E21" s="110" t="str">
        <f>IFERROR(VLOOKUP($D21, ALL!$A:$G, 2, FALSE), "")</f>
        <v/>
      </c>
      <c r="F21" s="110" t="str">
        <f>IFERROR(VLOOKUP($D21, ALL!$A:$G, 7, FALSE), "")</f>
        <v/>
      </c>
      <c r="G21" s="110" t="str">
        <f>IFERROR(VLOOKUP($D21, ALL!$A:$G, 3, FALSE), "")</f>
        <v/>
      </c>
      <c r="H21" s="111" t="str">
        <f>IFERROR(VLOOKUP($D21, ALL!$A:$G, 5, FALSE), "")</f>
        <v/>
      </c>
      <c r="I21" s="201"/>
      <c r="J21" s="310"/>
      <c r="L21" s="108" t="s">
        <v>197</v>
      </c>
      <c r="M21" s="218" cm="1">
        <f t="array" ref="M21">SUMPRODUCT(
 ($E$13:$E$19="車載器") *
 ($F$13:$F$19="デジタル式運行記録計") *
 ISNUMBER($I$13:$I$19) *
 $I$13:$I$19
)</f>
        <v>0</v>
      </c>
    </row>
    <row r="22" spans="2:13" ht="73.5" customHeight="1" thickBot="1">
      <c r="B22" s="385"/>
      <c r="C22" s="311" t="str">
        <f t="shared" si="0"/>
        <v/>
      </c>
      <c r="D22" s="320"/>
      <c r="E22" s="321" t="str">
        <f>IFERROR(VLOOKUP($D22, ALL!$A:$G, 2, FALSE), "")</f>
        <v/>
      </c>
      <c r="F22" s="321" t="str">
        <f>IFERROR(VLOOKUP($D22, ALL!$A:$G, 7, FALSE), "")</f>
        <v/>
      </c>
      <c r="G22" s="321" t="str">
        <f>IFERROR(VLOOKUP($D22, ALL!$A:$G, 3, FALSE), "")</f>
        <v/>
      </c>
      <c r="H22" s="322" t="str">
        <f>IFERROR(VLOOKUP($D22, ALL!$A:$G, 5, FALSE), "")</f>
        <v/>
      </c>
      <c r="I22" s="315"/>
      <c r="J22" s="316"/>
      <c r="L22" s="108" t="s">
        <v>198</v>
      </c>
      <c r="M22" s="109" cm="1">
        <f t="array" ref="M22">SUMPRODUCT(
 ($E$13:$E$19="車載器") *
 ($F$13:$F$19="映像記録型ドライブレコーダー") *
 ISNUMBER($I$13:$I$19) *
 $I$13:$I$19
)</f>
        <v>0</v>
      </c>
    </row>
    <row r="23" spans="2:13" ht="73.5" customHeight="1" collapsed="1" thickTop="1" thickBot="1">
      <c r="B23" s="142" t="s">
        <v>11</v>
      </c>
      <c r="C23" s="291">
        <f>SUM(C13:C22)</f>
        <v>0</v>
      </c>
      <c r="D23" s="292"/>
      <c r="E23" s="293"/>
      <c r="F23" s="293"/>
      <c r="G23" s="292"/>
      <c r="H23" s="294"/>
      <c r="I23" s="295"/>
      <c r="J23" s="295"/>
      <c r="L23" s="108" t="s">
        <v>199</v>
      </c>
      <c r="M23" s="109" cm="1">
        <f t="array" ref="M23">SUMPRODUCT(
 ($E$13:$E$19="車載器") *
 ($F$13:$F$19="一体型") *
 ISNUMBER($I$13:$I$19) *
 $I$13:$I$19 * 2
)</f>
        <v>0</v>
      </c>
    </row>
    <row r="24" spans="2:13" ht="30" customHeight="1">
      <c r="C24" s="94"/>
      <c r="D24" s="158"/>
      <c r="E24" s="159"/>
      <c r="F24" s="160"/>
      <c r="G24" s="161"/>
      <c r="H24" s="162"/>
      <c r="I24" s="162"/>
    </row>
    <row r="25" spans="2:13" ht="30" customHeight="1" thickBot="1">
      <c r="B25" s="231" t="s">
        <v>183</v>
      </c>
      <c r="C25" s="93"/>
      <c r="D25" s="163"/>
      <c r="E25" s="164"/>
      <c r="F25" s="165"/>
      <c r="G25" s="166"/>
      <c r="H25" s="167"/>
      <c r="I25" s="167"/>
    </row>
    <row r="26" spans="2:13" ht="30" customHeight="1" thickBot="1">
      <c r="C26" s="168" t="s">
        <v>185</v>
      </c>
      <c r="D26" s="390" t="str">
        <f>IF(D7="","",D7)</f>
        <v/>
      </c>
      <c r="E26" s="391"/>
      <c r="F26" s="391"/>
      <c r="G26" s="169"/>
      <c r="H26" s="167"/>
      <c r="I26" s="167"/>
    </row>
    <row r="27" spans="2:13" ht="30" customHeight="1" thickBot="1">
      <c r="C27" s="232" t="s">
        <v>223</v>
      </c>
      <c r="E27" s="170"/>
      <c r="F27" s="170"/>
      <c r="G27" s="166"/>
      <c r="H27" s="167"/>
      <c r="I27" s="167"/>
    </row>
    <row r="28" spans="2:13" ht="30" customHeight="1" thickBot="1">
      <c r="C28" s="234" t="s">
        <v>188</v>
      </c>
      <c r="D28" s="418" t="str" cm="1">
        <f t="array" ref="D28">IF(COUNTA($D$32:$D$61)=0,
    "",
    IF(
        SUMPRODUCT(
            (--($D$32:$D$61&lt;&gt;"")) /
            IF($D$32:$D$61&lt;&gt;"", COUNTIF($D$32:$D$61, $D$32:$D$61), 1)
            *
            (--(COUNTIF($D$13:$D$22, $D$32:$D$61)=0))
        ) = 0,
        "OK",
        "２-1．補助対象経費で選択した「機器コード番号」と異なります。"
    )
)</f>
        <v/>
      </c>
      <c r="E28" s="419"/>
      <c r="F28" s="420"/>
      <c r="G28" s="135"/>
      <c r="I28" s="167"/>
    </row>
    <row r="29" spans="2:13" ht="30" customHeight="1" thickBot="1">
      <c r="B29" s="150"/>
      <c r="C29" s="171"/>
      <c r="D29" s="123"/>
      <c r="E29" s="172"/>
      <c r="F29" s="173"/>
      <c r="G29" s="166"/>
      <c r="H29" s="167"/>
      <c r="I29" s="167"/>
    </row>
    <row r="30" spans="2:13" ht="18.45" customHeight="1">
      <c r="C30" s="412" t="s">
        <v>8</v>
      </c>
      <c r="D30" s="415" t="s">
        <v>174</v>
      </c>
      <c r="E30" s="416"/>
      <c r="F30" s="416"/>
      <c r="G30" s="416"/>
      <c r="H30" s="416"/>
      <c r="I30" s="416"/>
      <c r="J30" s="417"/>
    </row>
    <row r="31" spans="2:13" ht="132" customHeight="1">
      <c r="C31" s="413"/>
      <c r="D31" s="246" t="s">
        <v>224</v>
      </c>
      <c r="E31" s="246" t="s">
        <v>240</v>
      </c>
      <c r="F31" s="214" t="s">
        <v>195</v>
      </c>
      <c r="G31" s="414" t="s">
        <v>237</v>
      </c>
      <c r="H31" s="414"/>
      <c r="I31" s="211" t="s">
        <v>212</v>
      </c>
      <c r="J31" s="174" t="s">
        <v>10</v>
      </c>
      <c r="K31" s="175"/>
      <c r="L31" s="155"/>
    </row>
    <row r="32" spans="2:13" ht="30" customHeight="1">
      <c r="C32" s="100" t="str">
        <f t="shared" ref="C32:C61" si="1">IF($D32&lt;&gt;"",$I32*$J32,"")</f>
        <v/>
      </c>
      <c r="D32" s="212"/>
      <c r="E32" s="284"/>
      <c r="F32" s="213" t="str">
        <f>IFERROR(VLOOKUP($D32, ALL!$A:$G, 7, FALSE), "")</f>
        <v/>
      </c>
      <c r="G32" s="435"/>
      <c r="H32" s="436"/>
      <c r="I32" s="201"/>
      <c r="J32" s="202"/>
    </row>
    <row r="33" spans="3:10" ht="30" customHeight="1">
      <c r="C33" s="100" t="str">
        <f t="shared" si="1"/>
        <v/>
      </c>
      <c r="D33" s="212"/>
      <c r="E33" s="284"/>
      <c r="F33" s="213" t="str">
        <f>IFERROR(VLOOKUP($D33, ALL!$A:$G, 7, FALSE), "")</f>
        <v/>
      </c>
      <c r="G33" s="386"/>
      <c r="H33" s="387"/>
      <c r="I33" s="201"/>
      <c r="J33" s="202"/>
    </row>
    <row r="34" spans="3:10" ht="30" customHeight="1">
      <c r="C34" s="100" t="str">
        <f t="shared" si="1"/>
        <v/>
      </c>
      <c r="D34" s="212"/>
      <c r="E34" s="284"/>
      <c r="F34" s="213" t="str">
        <f>IFERROR(VLOOKUP($D34, ALL!$A:$G, 7, FALSE), "")</f>
        <v/>
      </c>
      <c r="G34" s="386"/>
      <c r="H34" s="387"/>
      <c r="I34" s="201"/>
      <c r="J34" s="202"/>
    </row>
    <row r="35" spans="3:10" ht="30" customHeight="1">
      <c r="C35" s="100" t="str">
        <f t="shared" si="1"/>
        <v/>
      </c>
      <c r="D35" s="212"/>
      <c r="E35" s="284"/>
      <c r="F35" s="213" t="str">
        <f>IFERROR(VLOOKUP($D35, ALL!$A:$G, 7, FALSE), "")</f>
        <v/>
      </c>
      <c r="G35" s="386"/>
      <c r="H35" s="387"/>
      <c r="I35" s="201"/>
      <c r="J35" s="202"/>
    </row>
    <row r="36" spans="3:10" ht="30" customHeight="1">
      <c r="C36" s="100" t="str">
        <f t="shared" si="1"/>
        <v/>
      </c>
      <c r="D36" s="212"/>
      <c r="E36" s="284"/>
      <c r="F36" s="213" t="str">
        <f>IFERROR(VLOOKUP($D36, ALL!$A:$G, 7, FALSE), "")</f>
        <v/>
      </c>
      <c r="G36" s="386"/>
      <c r="H36" s="387"/>
      <c r="I36" s="201"/>
      <c r="J36" s="202"/>
    </row>
    <row r="37" spans="3:10" ht="30" customHeight="1">
      <c r="C37" s="100" t="str">
        <f t="shared" si="1"/>
        <v/>
      </c>
      <c r="D37" s="212"/>
      <c r="E37" s="284"/>
      <c r="F37" s="213" t="str">
        <f>IFERROR(VLOOKUP($D37, ALL!$A:$G, 7, FALSE), "")</f>
        <v/>
      </c>
      <c r="G37" s="386"/>
      <c r="H37" s="387"/>
      <c r="I37" s="201"/>
      <c r="J37" s="202"/>
    </row>
    <row r="38" spans="3:10" ht="30" customHeight="1">
      <c r="C38" s="100" t="str">
        <f t="shared" si="1"/>
        <v/>
      </c>
      <c r="D38" s="212"/>
      <c r="E38" s="284"/>
      <c r="F38" s="213" t="str">
        <f>IFERROR(VLOOKUP($D38, ALL!$A:$G, 7, FALSE), "")</f>
        <v/>
      </c>
      <c r="G38" s="386"/>
      <c r="H38" s="387"/>
      <c r="I38" s="201"/>
      <c r="J38" s="202"/>
    </row>
    <row r="39" spans="3:10" ht="30" customHeight="1">
      <c r="C39" s="100" t="str">
        <f t="shared" si="1"/>
        <v/>
      </c>
      <c r="D39" s="212"/>
      <c r="E39" s="284"/>
      <c r="F39" s="213" t="str">
        <f>IFERROR(VLOOKUP($D39, ALL!$A:$G, 7, FALSE), "")</f>
        <v/>
      </c>
      <c r="G39" s="386"/>
      <c r="H39" s="387"/>
      <c r="I39" s="201"/>
      <c r="J39" s="202"/>
    </row>
    <row r="40" spans="3:10" ht="30" customHeight="1">
      <c r="C40" s="100" t="str">
        <f t="shared" si="1"/>
        <v/>
      </c>
      <c r="D40" s="212"/>
      <c r="E40" s="284"/>
      <c r="F40" s="213" t="str">
        <f>IFERROR(VLOOKUP($D40, ALL!$A:$G, 7, FALSE), "")</f>
        <v/>
      </c>
      <c r="G40" s="386"/>
      <c r="H40" s="387"/>
      <c r="I40" s="201"/>
      <c r="J40" s="202"/>
    </row>
    <row r="41" spans="3:10" ht="30" customHeight="1">
      <c r="C41" s="100" t="str">
        <f t="shared" si="1"/>
        <v/>
      </c>
      <c r="D41" s="212"/>
      <c r="E41" s="284"/>
      <c r="F41" s="213" t="str">
        <f>IFERROR(VLOOKUP($D41, ALL!$A:$G, 7, FALSE), "")</f>
        <v/>
      </c>
      <c r="G41" s="386"/>
      <c r="H41" s="387"/>
      <c r="I41" s="201"/>
      <c r="J41" s="202"/>
    </row>
    <row r="42" spans="3:10" ht="30" customHeight="1">
      <c r="C42" s="100" t="str">
        <f t="shared" si="1"/>
        <v/>
      </c>
      <c r="D42" s="212"/>
      <c r="E42" s="284"/>
      <c r="F42" s="213" t="str">
        <f>IFERROR(VLOOKUP($D42, ALL!$A:$G, 7, FALSE), "")</f>
        <v/>
      </c>
      <c r="G42" s="386"/>
      <c r="H42" s="387"/>
      <c r="I42" s="201"/>
      <c r="J42" s="202"/>
    </row>
    <row r="43" spans="3:10" ht="30" customHeight="1">
      <c r="C43" s="100" t="str">
        <f t="shared" si="1"/>
        <v/>
      </c>
      <c r="D43" s="212"/>
      <c r="E43" s="284"/>
      <c r="F43" s="213" t="str">
        <f>IFERROR(VLOOKUP($D43, ALL!$A:$G, 7, FALSE), "")</f>
        <v/>
      </c>
      <c r="G43" s="386"/>
      <c r="H43" s="387"/>
      <c r="I43" s="201"/>
      <c r="J43" s="202"/>
    </row>
    <row r="44" spans="3:10" ht="30" customHeight="1">
      <c r="C44" s="100" t="str">
        <f t="shared" si="1"/>
        <v/>
      </c>
      <c r="D44" s="203"/>
      <c r="E44" s="284"/>
      <c r="F44" s="213" t="str">
        <f>IFERROR(VLOOKUP($D44, ALL!$A:$G, 7, FALSE), "")</f>
        <v/>
      </c>
      <c r="G44" s="386"/>
      <c r="H44" s="387"/>
      <c r="I44" s="201"/>
      <c r="J44" s="202"/>
    </row>
    <row r="45" spans="3:10" ht="30" customHeight="1">
      <c r="C45" s="100" t="str">
        <f t="shared" si="1"/>
        <v/>
      </c>
      <c r="D45" s="203"/>
      <c r="E45" s="284"/>
      <c r="F45" s="213" t="str">
        <f>IFERROR(VLOOKUP($D45, ALL!$A:$G, 7, FALSE), "")</f>
        <v/>
      </c>
      <c r="G45" s="386"/>
      <c r="H45" s="387"/>
      <c r="I45" s="201"/>
      <c r="J45" s="202"/>
    </row>
    <row r="46" spans="3:10" ht="30" customHeight="1">
      <c r="C46" s="100" t="str">
        <f t="shared" si="1"/>
        <v/>
      </c>
      <c r="D46" s="203"/>
      <c r="E46" s="284"/>
      <c r="F46" s="213" t="str">
        <f>IFERROR(VLOOKUP($D46, ALL!$A:$G, 7, FALSE), "")</f>
        <v/>
      </c>
      <c r="G46" s="386"/>
      <c r="H46" s="387"/>
      <c r="I46" s="201"/>
      <c r="J46" s="202"/>
    </row>
    <row r="47" spans="3:10" ht="30" customHeight="1">
      <c r="C47" s="100" t="str">
        <f t="shared" si="1"/>
        <v/>
      </c>
      <c r="D47" s="203"/>
      <c r="E47" s="284"/>
      <c r="F47" s="213" t="str">
        <f>IFERROR(VLOOKUP($D47, ALL!$A:$G, 7, FALSE), "")</f>
        <v/>
      </c>
      <c r="G47" s="386"/>
      <c r="H47" s="387"/>
      <c r="I47" s="201"/>
      <c r="J47" s="202"/>
    </row>
    <row r="48" spans="3:10" ht="30" customHeight="1">
      <c r="C48" s="100" t="str">
        <f t="shared" si="1"/>
        <v/>
      </c>
      <c r="D48" s="203"/>
      <c r="E48" s="284"/>
      <c r="F48" s="213" t="str">
        <f>IFERROR(VLOOKUP($D48, ALL!$A:$G, 7, FALSE), "")</f>
        <v/>
      </c>
      <c r="G48" s="386"/>
      <c r="H48" s="387"/>
      <c r="I48" s="201"/>
      <c r="J48" s="202"/>
    </row>
    <row r="49" spans="2:10" ht="30" customHeight="1">
      <c r="C49" s="100" t="str">
        <f t="shared" si="1"/>
        <v/>
      </c>
      <c r="D49" s="203"/>
      <c r="E49" s="284"/>
      <c r="F49" s="213" t="str">
        <f>IFERROR(VLOOKUP($D49, ALL!$A:$G, 7, FALSE), "")</f>
        <v/>
      </c>
      <c r="G49" s="386"/>
      <c r="H49" s="387"/>
      <c r="I49" s="201"/>
      <c r="J49" s="202"/>
    </row>
    <row r="50" spans="2:10" ht="30" customHeight="1">
      <c r="C50" s="100" t="str">
        <f t="shared" si="1"/>
        <v/>
      </c>
      <c r="D50" s="203"/>
      <c r="E50" s="284"/>
      <c r="F50" s="213" t="str">
        <f>IFERROR(VLOOKUP($D50, ALL!$A:$G, 7, FALSE), "")</f>
        <v/>
      </c>
      <c r="G50" s="386"/>
      <c r="H50" s="387"/>
      <c r="I50" s="201"/>
      <c r="J50" s="202"/>
    </row>
    <row r="51" spans="2:10" ht="30" customHeight="1">
      <c r="C51" s="100" t="str">
        <f t="shared" si="1"/>
        <v/>
      </c>
      <c r="D51" s="203"/>
      <c r="E51" s="284"/>
      <c r="F51" s="213" t="str">
        <f>IFERROR(VLOOKUP($D51, ALL!$A:$G, 7, FALSE), "")</f>
        <v/>
      </c>
      <c r="G51" s="386"/>
      <c r="H51" s="387"/>
      <c r="I51" s="201"/>
      <c r="J51" s="202"/>
    </row>
    <row r="52" spans="2:10" ht="30" customHeight="1">
      <c r="C52" s="100" t="str">
        <f t="shared" si="1"/>
        <v/>
      </c>
      <c r="D52" s="203"/>
      <c r="E52" s="284"/>
      <c r="F52" s="213" t="str">
        <f>IFERROR(VLOOKUP($D52, ALL!$A:$G, 7, FALSE), "")</f>
        <v/>
      </c>
      <c r="G52" s="386"/>
      <c r="H52" s="387"/>
      <c r="I52" s="201"/>
      <c r="J52" s="202"/>
    </row>
    <row r="53" spans="2:10" ht="30" customHeight="1">
      <c r="C53" s="100" t="str">
        <f t="shared" si="1"/>
        <v/>
      </c>
      <c r="D53" s="203"/>
      <c r="E53" s="284"/>
      <c r="F53" s="213" t="str">
        <f>IFERROR(VLOOKUP($D53, ALL!$A:$G, 7, FALSE), "")</f>
        <v/>
      </c>
      <c r="G53" s="386"/>
      <c r="H53" s="387"/>
      <c r="I53" s="201"/>
      <c r="J53" s="202"/>
    </row>
    <row r="54" spans="2:10" ht="30" customHeight="1">
      <c r="C54" s="100" t="str">
        <f t="shared" si="1"/>
        <v/>
      </c>
      <c r="D54" s="203"/>
      <c r="E54" s="284"/>
      <c r="F54" s="213" t="str">
        <f>IFERROR(VLOOKUP($D54, ALL!$A:$G, 7, FALSE), "")</f>
        <v/>
      </c>
      <c r="G54" s="386"/>
      <c r="H54" s="398"/>
      <c r="I54" s="201"/>
      <c r="J54" s="202"/>
    </row>
    <row r="55" spans="2:10" ht="30" customHeight="1">
      <c r="C55" s="100" t="str">
        <f t="shared" si="1"/>
        <v/>
      </c>
      <c r="D55" s="203"/>
      <c r="E55" s="284"/>
      <c r="F55" s="213" t="str">
        <f>IFERROR(VLOOKUP($D55, ALL!$A:$G, 7, FALSE), "")</f>
        <v/>
      </c>
      <c r="G55" s="386"/>
      <c r="H55" s="398"/>
      <c r="I55" s="201"/>
      <c r="J55" s="202"/>
    </row>
    <row r="56" spans="2:10" ht="30" customHeight="1" thickBot="1">
      <c r="C56" s="286" t="str">
        <f t="shared" si="1"/>
        <v/>
      </c>
      <c r="D56" s="296"/>
      <c r="E56" s="297"/>
      <c r="F56" s="298" t="str">
        <f>IFERROR(VLOOKUP($D56, ALL!$A:$G, 7, FALSE), "")</f>
        <v/>
      </c>
      <c r="G56" s="399"/>
      <c r="H56" s="400"/>
      <c r="I56" s="289"/>
      <c r="J56" s="290"/>
    </row>
    <row r="57" spans="2:10" ht="30" customHeight="1" thickTop="1">
      <c r="B57" s="383" t="s">
        <v>253</v>
      </c>
      <c r="C57" s="303" t="str">
        <f t="shared" si="1"/>
        <v/>
      </c>
      <c r="D57" s="304"/>
      <c r="E57" s="305"/>
      <c r="F57" s="306" t="str">
        <f>IFERROR(VLOOKUP($D57, ALL!$A:$G, 7, FALSE), "")</f>
        <v/>
      </c>
      <c r="G57" s="401"/>
      <c r="H57" s="402"/>
      <c r="I57" s="307"/>
      <c r="J57" s="308"/>
    </row>
    <row r="58" spans="2:10" ht="30" customHeight="1">
      <c r="B58" s="384"/>
      <c r="C58" s="309" t="str">
        <f t="shared" si="1"/>
        <v/>
      </c>
      <c r="D58" s="203"/>
      <c r="E58" s="284"/>
      <c r="F58" s="213" t="str">
        <f>IFERROR(VLOOKUP($D58, ALL!$A:$G, 7, FALSE), "")</f>
        <v/>
      </c>
      <c r="G58" s="386"/>
      <c r="H58" s="398"/>
      <c r="I58" s="201"/>
      <c r="J58" s="310"/>
    </row>
    <row r="59" spans="2:10" ht="30" customHeight="1">
      <c r="B59" s="384"/>
      <c r="C59" s="309" t="str">
        <f t="shared" si="1"/>
        <v/>
      </c>
      <c r="D59" s="203"/>
      <c r="E59" s="284"/>
      <c r="F59" s="213" t="str">
        <f>IFERROR(VLOOKUP($D59, ALL!$A:$G, 7, FALSE), "")</f>
        <v/>
      </c>
      <c r="G59" s="386"/>
      <c r="H59" s="398"/>
      <c r="I59" s="201"/>
      <c r="J59" s="310"/>
    </row>
    <row r="60" spans="2:10" ht="30" customHeight="1">
      <c r="B60" s="384"/>
      <c r="C60" s="309" t="str">
        <f t="shared" si="1"/>
        <v/>
      </c>
      <c r="D60" s="203"/>
      <c r="E60" s="284"/>
      <c r="F60" s="213" t="str">
        <f>IFERROR(VLOOKUP($D60, ALL!$A:$G, 7, FALSE), "")</f>
        <v/>
      </c>
      <c r="G60" s="386"/>
      <c r="H60" s="387"/>
      <c r="I60" s="201"/>
      <c r="J60" s="310"/>
    </row>
    <row r="61" spans="2:10" ht="30" customHeight="1" thickBot="1">
      <c r="B61" s="385"/>
      <c r="C61" s="311" t="str">
        <f t="shared" si="1"/>
        <v/>
      </c>
      <c r="D61" s="312"/>
      <c r="E61" s="313"/>
      <c r="F61" s="314" t="str">
        <f>IFERROR(VLOOKUP($D61, ALL!$A:$G, 7, FALSE), "")</f>
        <v/>
      </c>
      <c r="G61" s="388"/>
      <c r="H61" s="389"/>
      <c r="I61" s="315"/>
      <c r="J61" s="316"/>
    </row>
    <row r="62" spans="2:10" ht="70.05" customHeight="1" collapsed="1" thickTop="1">
      <c r="C62" s="299" t="str">
        <f>IF(OR($M$20="", $I$62="", $J$62=""), "", IF($M$20 &gt;= $I$62, $I$62*$J$62, "NG"))</f>
        <v/>
      </c>
      <c r="D62" s="300" t="s">
        <v>210</v>
      </c>
      <c r="E62" s="217" t="s">
        <v>196</v>
      </c>
      <c r="F62" s="213" t="s">
        <v>191</v>
      </c>
      <c r="G62" s="392" t="s">
        <v>251</v>
      </c>
      <c r="H62" s="393"/>
      <c r="I62" s="301"/>
      <c r="J62" s="302"/>
    </row>
    <row r="63" spans="2:10" ht="70.05" customHeight="1">
      <c r="C63" s="106" t="str">
        <f>IF(OR($M$21="", $I$63="", $J$63=""), "", IF($M$21 &gt;= $I$63, $I$63*$J$63, "NG"))</f>
        <v/>
      </c>
      <c r="D63" s="396" t="s">
        <v>211</v>
      </c>
      <c r="E63" s="216" t="s">
        <v>196</v>
      </c>
      <c r="F63" s="216" t="s">
        <v>177</v>
      </c>
      <c r="G63" s="394" t="s">
        <v>207</v>
      </c>
      <c r="H63" s="395"/>
      <c r="I63" s="204"/>
      <c r="J63" s="202"/>
    </row>
    <row r="64" spans="2:10" ht="70.05" customHeight="1">
      <c r="C64" s="106" t="str">
        <f>IF(OR($M$22="", $I$64="", $J$64=""), "", IF($M$22 &gt;= $I$64, $I$64*$J$64, "NG"))</f>
        <v/>
      </c>
      <c r="D64" s="397"/>
      <c r="E64" s="217" t="s">
        <v>196</v>
      </c>
      <c r="F64" s="217" t="s">
        <v>194</v>
      </c>
      <c r="G64" s="394" t="s">
        <v>208</v>
      </c>
      <c r="H64" s="395"/>
      <c r="I64" s="204"/>
      <c r="J64" s="202"/>
    </row>
    <row r="65" spans="2:13" ht="70.05" customHeight="1" thickBot="1">
      <c r="C65" s="106" t="str">
        <f>IF(OR($M$23="", $I$65="", $J$65=""), "", IF($M$23 &gt;= $I$65, $I$65*$J$65, "NG"))</f>
        <v/>
      </c>
      <c r="D65" s="397"/>
      <c r="E65" s="247" t="s">
        <v>196</v>
      </c>
      <c r="F65" s="247" t="s">
        <v>193</v>
      </c>
      <c r="G65" s="394" t="s">
        <v>209</v>
      </c>
      <c r="H65" s="395"/>
      <c r="I65" s="204"/>
      <c r="J65" s="205"/>
      <c r="K65" s="176"/>
      <c r="L65" s="140"/>
      <c r="M65" s="140"/>
    </row>
    <row r="66" spans="2:13" ht="70.05" hidden="1" customHeight="1" thickBot="1">
      <c r="C66" s="248"/>
      <c r="D66" s="249" t="s">
        <v>230</v>
      </c>
      <c r="E66" s="250" t="s">
        <v>229</v>
      </c>
      <c r="F66" s="250" t="s">
        <v>231</v>
      </c>
      <c r="G66" s="251"/>
      <c r="H66" s="252"/>
      <c r="I66" s="253"/>
      <c r="J66" s="254"/>
      <c r="K66" s="176"/>
      <c r="L66" s="140"/>
      <c r="M66" s="140"/>
    </row>
    <row r="67" spans="2:13" ht="30" customHeight="1" thickBot="1">
      <c r="B67" s="177" t="s">
        <v>11</v>
      </c>
      <c r="C67" s="107">
        <f>SUM(C32:C65)</f>
        <v>0</v>
      </c>
      <c r="D67" s="112"/>
      <c r="E67" s="113"/>
      <c r="F67" s="114"/>
      <c r="G67" s="115"/>
      <c r="H67" s="115"/>
      <c r="I67" s="116"/>
      <c r="J67" s="117"/>
      <c r="K67" s="176"/>
      <c r="L67" s="178"/>
      <c r="M67" s="178"/>
    </row>
    <row r="68" spans="2:13" ht="18.45" customHeight="1">
      <c r="C68" s="179"/>
      <c r="D68" s="179"/>
    </row>
    <row r="69" spans="2:13" ht="16.5" customHeight="1">
      <c r="B69" s="177"/>
      <c r="C69" s="171"/>
      <c r="D69" s="180"/>
      <c r="F69" s="181"/>
      <c r="G69" s="181"/>
    </row>
    <row r="70" spans="2:13" ht="30" customHeight="1">
      <c r="C70" s="426" t="s">
        <v>238</v>
      </c>
      <c r="D70" s="426"/>
      <c r="E70" s="238">
        <f>C23+C67</f>
        <v>0</v>
      </c>
      <c r="F70" s="182" t="s">
        <v>12</v>
      </c>
    </row>
    <row r="71" spans="2:13" ht="30" customHeight="1">
      <c r="C71" s="426" t="s">
        <v>239</v>
      </c>
      <c r="D71" s="426"/>
      <c r="E71" s="267">
        <f>E70+'(予備)過労運転防止(シート②)'!E70+'(予備)過労運転防止(シート③)'!E70</f>
        <v>0</v>
      </c>
      <c r="F71" s="182" t="s">
        <v>12</v>
      </c>
    </row>
    <row r="72" spans="2:13" ht="30.6" customHeight="1">
      <c r="E72" s="268" t="s">
        <v>244</v>
      </c>
      <c r="F72" s="269"/>
    </row>
    <row r="73" spans="2:13" ht="18.600000000000001" customHeight="1"/>
    <row r="74" spans="2:13" ht="19.8">
      <c r="B74" s="231" t="s">
        <v>25</v>
      </c>
    </row>
    <row r="75" spans="2:13">
      <c r="B75" s="142"/>
    </row>
    <row r="76" spans="2:13">
      <c r="B76" s="142"/>
      <c r="C76" s="135" t="s">
        <v>189</v>
      </c>
      <c r="D76" s="136"/>
    </row>
    <row r="77" spans="2:13">
      <c r="B77" s="142"/>
      <c r="C77" s="137" t="s">
        <v>180</v>
      </c>
      <c r="D77" s="101">
        <f>SUMIF($F$13:$F$22,"-",$C$13:$C$22)
 + SUMIF($F$32:$F$61,"-",$C$32:$C$61)
 + IFERROR(--$C$62,0)</f>
        <v>0</v>
      </c>
      <c r="E77" s="184" t="s">
        <v>12</v>
      </c>
      <c r="F77" s="219"/>
      <c r="H77" s="137"/>
    </row>
    <row r="78" spans="2:13">
      <c r="B78" s="142"/>
      <c r="C78" s="137" t="s">
        <v>217</v>
      </c>
      <c r="D78" s="104">
        <f>D77/2</f>
        <v>0</v>
      </c>
      <c r="E78" s="135" t="s">
        <v>12</v>
      </c>
    </row>
    <row r="79" spans="2:13">
      <c r="B79" s="142"/>
      <c r="C79" s="137" t="s">
        <v>14</v>
      </c>
      <c r="D79" s="105">
        <f>ROUNDDOWN(D78,-2)</f>
        <v>0</v>
      </c>
      <c r="E79" s="135" t="s">
        <v>184</v>
      </c>
    </row>
    <row r="80" spans="2:13">
      <c r="B80" s="142"/>
      <c r="C80" s="136"/>
      <c r="D80" s="135" t="s">
        <v>214</v>
      </c>
    </row>
    <row r="81" spans="2:11">
      <c r="B81" s="142"/>
      <c r="C81" s="136"/>
      <c r="D81" s="135" t="s">
        <v>216</v>
      </c>
    </row>
    <row r="82" spans="2:11">
      <c r="B82" s="142"/>
    </row>
    <row r="83" spans="2:11">
      <c r="B83" s="142"/>
      <c r="C83" s="135" t="s">
        <v>200</v>
      </c>
      <c r="E83" s="183"/>
      <c r="F83" s="135" t="s">
        <v>202</v>
      </c>
      <c r="G83" s="135"/>
    </row>
    <row r="84" spans="2:11">
      <c r="B84" s="142"/>
      <c r="C84" s="137" t="s">
        <v>180</v>
      </c>
      <c r="D84" s="101" cm="1">
        <f t="array" ref="D84">SUMPRODUCT(
  ($E$13:$E$22="車載器") *
  ($F$13:$F$22="デジタル式運行記録計") *
  IFERROR(--$C$13:$C$22,0)
)
+SUMPRODUCT(
  ($E$32:$E$61="車載器付属費用") *
  ($F$32:$F$61="デジタル式運行記録計") *
  IFERROR(--$C$32:$C$61,0)
)
+IFERROR(--$C$63,0)</f>
        <v>0</v>
      </c>
      <c r="E84" s="183" t="s">
        <v>12</v>
      </c>
      <c r="F84" s="137" t="s">
        <v>180</v>
      </c>
      <c r="G84" s="101" cm="1">
        <f t="array" ref="G84">SUMPRODUCT(
  ($E$13:$E$22="車載器") *
  ($F$13:$F$22="映像記録型ドライブレコーダー") *
  IFERROR(--$C$13:$C$22,0)
)
+SUMPRODUCT(
  ($E$32:$E$61="車載器付属費用") *
  ($F$32:$F$61="映像記録型ドライブレコーダー") *
  IFERROR(--$C$32:$C$61,0)
)
+IFERROR(--$C$64,0)</f>
        <v>0</v>
      </c>
      <c r="H84" s="183" t="s">
        <v>12</v>
      </c>
      <c r="K84" s="183"/>
    </row>
    <row r="85" spans="2:11">
      <c r="C85" s="137" t="s">
        <v>217</v>
      </c>
      <c r="D85" s="102">
        <f>D84/2</f>
        <v>0</v>
      </c>
      <c r="E85" s="135" t="s">
        <v>12</v>
      </c>
      <c r="F85" s="137" t="s">
        <v>217</v>
      </c>
      <c r="G85" s="102">
        <f>G84/2</f>
        <v>0</v>
      </c>
      <c r="H85" s="135" t="s">
        <v>12</v>
      </c>
    </row>
    <row r="86" spans="2:11">
      <c r="C86" s="137" t="s">
        <v>215</v>
      </c>
      <c r="D86" s="118">
        <f>SUMIFS($I$13:$I$19, $E$13:$E$19, "車載器", $F$13:$F$19, "デジタル式運行記録計") * 30000</f>
        <v>0</v>
      </c>
      <c r="E86" s="135" t="s">
        <v>12</v>
      </c>
      <c r="F86" s="137" t="s">
        <v>215</v>
      </c>
      <c r="G86" s="118">
        <f>SUMIFS($I$13:$I$19, $E$13:$E$19, "車載器", $F$13:$F$19, "映像記録型ドライブレコーダー") * 20000</f>
        <v>0</v>
      </c>
      <c r="H86" s="135" t="s">
        <v>12</v>
      </c>
      <c r="I86" s="140"/>
    </row>
    <row r="87" spans="2:11">
      <c r="B87" s="142"/>
      <c r="C87" s="137" t="s">
        <v>14</v>
      </c>
      <c r="D87" s="103">
        <f>IF(D85&lt;=D86,ROUNDDOWN(D85,-2),D86)</f>
        <v>0</v>
      </c>
      <c r="E87" s="135" t="s">
        <v>184</v>
      </c>
      <c r="F87" s="137" t="s">
        <v>14</v>
      </c>
      <c r="G87" s="103">
        <f>IF(G85&lt;=G86,ROUNDDOWN(G85,-2),G86)</f>
        <v>0</v>
      </c>
      <c r="H87" s="135" t="s">
        <v>184</v>
      </c>
    </row>
    <row r="88" spans="2:11">
      <c r="B88" s="142"/>
      <c r="D88" s="135" t="s">
        <v>214</v>
      </c>
      <c r="F88" s="135"/>
      <c r="G88" s="135" t="s">
        <v>214</v>
      </c>
    </row>
    <row r="89" spans="2:11">
      <c r="B89" s="142"/>
      <c r="D89" s="135" t="s">
        <v>216</v>
      </c>
      <c r="F89" s="135"/>
      <c r="G89" s="135" t="s">
        <v>216</v>
      </c>
    </row>
    <row r="90" spans="2:11">
      <c r="B90" s="142"/>
      <c r="D90" s="135" t="s">
        <v>218</v>
      </c>
      <c r="F90" s="135"/>
      <c r="G90" s="135" t="s">
        <v>218</v>
      </c>
    </row>
    <row r="91" spans="2:11">
      <c r="B91" s="142"/>
      <c r="F91" s="135"/>
      <c r="G91" s="135"/>
    </row>
    <row r="92" spans="2:11">
      <c r="B92" s="142"/>
      <c r="C92" s="135" t="s">
        <v>203</v>
      </c>
      <c r="F92" s="135" t="s">
        <v>232</v>
      </c>
      <c r="G92" s="135"/>
    </row>
    <row r="93" spans="2:11">
      <c r="B93" s="142"/>
      <c r="C93" s="137" t="s">
        <v>180</v>
      </c>
      <c r="D93" s="101" cm="1">
        <f t="array" ref="D93">SUMPRODUCT(
  ($E$13:$E$22="車載器") *
  ($F$13:$F$22="一体型") *
  IFERROR(--$C$13:$C$22,0)
)
+SUMPRODUCT(
  ($E$32:$E$61="車載器付属費用") *
  ($F$32:$F$61="一体型") *
  IFERROR(--$C$32:$C$61,0)
)
+IFERROR(--$C$65,0)</f>
        <v>0</v>
      </c>
      <c r="E93" s="183" t="s">
        <v>12</v>
      </c>
      <c r="F93" s="137" t="s">
        <v>180</v>
      </c>
      <c r="G93" s="101">
        <v>0</v>
      </c>
      <c r="H93" s="183" t="s">
        <v>12</v>
      </c>
    </row>
    <row r="94" spans="2:11">
      <c r="B94" s="142"/>
      <c r="C94" s="137" t="s">
        <v>217</v>
      </c>
      <c r="D94" s="102">
        <f>D93/2</f>
        <v>0</v>
      </c>
      <c r="E94" s="135" t="s">
        <v>12</v>
      </c>
      <c r="F94" s="137" t="s">
        <v>217</v>
      </c>
      <c r="G94" s="102">
        <v>0</v>
      </c>
      <c r="H94" s="135" t="s">
        <v>12</v>
      </c>
    </row>
    <row r="95" spans="2:11">
      <c r="B95" s="142"/>
      <c r="C95" s="137" t="s">
        <v>215</v>
      </c>
      <c r="D95" s="118">
        <f>SUMIFS($I$13:$I$19, $E$13:$E$19, "車載器", $F$13:$F$19, "一体型") * 50000</f>
        <v>0</v>
      </c>
      <c r="E95" s="135" t="s">
        <v>12</v>
      </c>
      <c r="F95" s="137" t="s">
        <v>215</v>
      </c>
      <c r="G95" s="118">
        <v>0</v>
      </c>
      <c r="H95" s="135" t="s">
        <v>12</v>
      </c>
    </row>
    <row r="96" spans="2:11">
      <c r="B96" s="142"/>
      <c r="C96" s="137" t="s">
        <v>14</v>
      </c>
      <c r="D96" s="103">
        <f>IF(D94&lt;=D95,ROUNDDOWN(D94,-2),D95)</f>
        <v>0</v>
      </c>
      <c r="E96" s="135" t="s">
        <v>184</v>
      </c>
      <c r="F96" s="137" t="s">
        <v>14</v>
      </c>
      <c r="G96" s="103">
        <v>0</v>
      </c>
      <c r="H96" s="135" t="s">
        <v>184</v>
      </c>
    </row>
    <row r="97" spans="2:24">
      <c r="B97" s="142"/>
      <c r="D97" s="135" t="s">
        <v>214</v>
      </c>
      <c r="F97" s="135"/>
      <c r="G97" s="135" t="s">
        <v>214</v>
      </c>
    </row>
    <row r="98" spans="2:24">
      <c r="B98" s="142"/>
      <c r="D98" s="135" t="s">
        <v>216</v>
      </c>
      <c r="F98" s="135"/>
      <c r="G98" s="135" t="s">
        <v>216</v>
      </c>
    </row>
    <row r="99" spans="2:24">
      <c r="B99" s="142"/>
      <c r="D99" s="135" t="s">
        <v>218</v>
      </c>
      <c r="F99" s="135"/>
      <c r="G99" s="135" t="s">
        <v>218</v>
      </c>
    </row>
    <row r="100" spans="2:24">
      <c r="B100" s="142"/>
      <c r="F100" s="135"/>
      <c r="G100" s="135"/>
    </row>
    <row r="101" spans="2:24" ht="17.55" customHeight="1">
      <c r="B101" s="142"/>
      <c r="C101" s="135" t="s">
        <v>204</v>
      </c>
      <c r="E101" s="183"/>
      <c r="F101" s="135" t="s">
        <v>205</v>
      </c>
      <c r="G101" s="135"/>
      <c r="L101" s="135"/>
      <c r="M101" s="138"/>
      <c r="V101" s="137"/>
      <c r="W101" s="220"/>
      <c r="X101" s="183"/>
    </row>
    <row r="102" spans="2:24">
      <c r="B102" s="142"/>
      <c r="C102" s="137" t="s">
        <v>180</v>
      </c>
      <c r="D102" s="101" cm="1">
        <f t="array" ref="D102">SUMPRODUCT(
  ($E$13:$E$22="事務所機器") *
  ($F$13:$F$22="デジタル式運行記録計") *
  IFERROR(--$C$13:$C$22,0)
)
+SUMPRODUCT(
  ISNUMBER(MATCH($E$32:$E$61,{"事務所機器","事務所機器付属費用"},0)) *
  ($F$32:$F$61="デジタル式運行記録計") *
  IFERROR(--$C$32:$C$61,0)
)</f>
        <v>0</v>
      </c>
      <c r="E102" s="183" t="s">
        <v>12</v>
      </c>
      <c r="F102" s="137" t="s">
        <v>180</v>
      </c>
      <c r="G102" s="101" cm="1">
        <f t="array" ref="G102">SUMPRODUCT(
  ($E$13:$E$22="事務所機器") *
  ($F$13:$F$22="映像記録型ドライブレコーダー") *
  IFERROR(--$C$13:$C$22,0)
)
+SUMPRODUCT(
  ISNUMBER(MATCH($E$32:$E$61,{"事務所機器","事務所機器付属費用"},0)) *
  ($F$32:$F$61="映像記録型ドライブレコーダー") *
  IFERROR(--$C$32:$C$61,0)
)</f>
        <v>0</v>
      </c>
      <c r="H102" s="183" t="s">
        <v>12</v>
      </c>
    </row>
    <row r="103" spans="2:24">
      <c r="C103" s="137" t="s">
        <v>217</v>
      </c>
      <c r="D103" s="102">
        <f>D102/2</f>
        <v>0</v>
      </c>
      <c r="E103" s="135" t="s">
        <v>12</v>
      </c>
      <c r="F103" s="137" t="s">
        <v>217</v>
      </c>
      <c r="G103" s="102">
        <f>G102/2</f>
        <v>0</v>
      </c>
      <c r="H103" s="135" t="s">
        <v>12</v>
      </c>
    </row>
    <row r="104" spans="2:24">
      <c r="C104" s="137" t="s">
        <v>215</v>
      </c>
      <c r="D104" s="118">
        <f>(
  SUMIFS($I$13:$I$19, $E$13:$E$19, "事務所機器", $F$13:$F$19, "デジタル式運行記録計")
  + SUMIFS($I$32:$I$56, $E$32:$E$56, "事務所機器", $F$32:$F$56, "デジタル式運行記録計")
) * 100000</f>
        <v>0</v>
      </c>
      <c r="E104" s="135" t="s">
        <v>12</v>
      </c>
      <c r="F104" s="137" t="s">
        <v>215</v>
      </c>
      <c r="G104" s="118">
        <f>(
  SUMIFS($I$13:$I$19, $E$13:$E$19, "事務所機器", $F$13:$F$19, "映像記録型ドライブレコーダー")
  + SUMIFS($I$32:$I$56, $E$32:$E$56, "事務所機器", $F$32:$F$56, "映像記録型ドライブレコーダー")
) * 30000</f>
        <v>0</v>
      </c>
      <c r="H104" s="135" t="s">
        <v>12</v>
      </c>
    </row>
    <row r="105" spans="2:24">
      <c r="B105" s="142"/>
      <c r="C105" s="137" t="s">
        <v>14</v>
      </c>
      <c r="D105" s="103">
        <f>IF(D103&lt;=D104,ROUNDDOWN(D103,-2),D104)</f>
        <v>0</v>
      </c>
      <c r="E105" s="135" t="s">
        <v>184</v>
      </c>
      <c r="F105" s="137" t="s">
        <v>14</v>
      </c>
      <c r="G105" s="103">
        <f>IF(G103&lt;=G104,ROUNDDOWN(G103,-2),G104)</f>
        <v>0</v>
      </c>
      <c r="H105" s="135" t="s">
        <v>184</v>
      </c>
    </row>
    <row r="106" spans="2:24">
      <c r="B106" s="142"/>
      <c r="D106" s="135" t="s">
        <v>214</v>
      </c>
      <c r="F106" s="135"/>
      <c r="G106" s="135" t="s">
        <v>214</v>
      </c>
    </row>
    <row r="107" spans="2:24">
      <c r="B107" s="142"/>
      <c r="D107" s="135" t="s">
        <v>216</v>
      </c>
      <c r="F107" s="135"/>
      <c r="G107" s="135" t="s">
        <v>216</v>
      </c>
    </row>
    <row r="108" spans="2:24">
      <c r="B108" s="142"/>
      <c r="D108" s="135" t="s">
        <v>218</v>
      </c>
      <c r="F108" s="135"/>
      <c r="G108" s="135" t="s">
        <v>218</v>
      </c>
    </row>
    <row r="109" spans="2:24">
      <c r="B109" s="142"/>
      <c r="F109" s="135"/>
      <c r="G109" s="135"/>
    </row>
    <row r="110" spans="2:24">
      <c r="B110" s="142"/>
      <c r="C110" s="135" t="s">
        <v>206</v>
      </c>
      <c r="F110" s="135" t="s">
        <v>233</v>
      </c>
      <c r="G110" s="135"/>
    </row>
    <row r="111" spans="2:24">
      <c r="B111" s="142"/>
      <c r="C111" s="137" t="s">
        <v>180</v>
      </c>
      <c r="D111" s="101" cm="1">
        <f t="array" ref="D111">SUMPRODUCT(
  ($E$13:$E$22="事務所機器") *
  ($F$13:$F$22="一体型") *
  IFERROR(--$C$13:$C$22,0)
)
+SUMPRODUCT(
  ISNUMBER(MATCH($E$32:$E$61,{"事務所機器","事務所機器付属費用"},0)) *
  ($F$32:$F$61="一体型") *
  IFERROR(--$C$32:$C$61,0)
)</f>
        <v>0</v>
      </c>
      <c r="E111" s="135" t="s">
        <v>252</v>
      </c>
      <c r="F111" s="137" t="s">
        <v>180</v>
      </c>
      <c r="G111" s="101">
        <v>0</v>
      </c>
      <c r="H111" s="183" t="s">
        <v>12</v>
      </c>
    </row>
    <row r="112" spans="2:24">
      <c r="B112" s="142"/>
      <c r="C112" s="137" t="s">
        <v>217</v>
      </c>
      <c r="D112" s="102">
        <f>D111/2</f>
        <v>0</v>
      </c>
      <c r="E112" s="135" t="s">
        <v>252</v>
      </c>
      <c r="F112" s="137" t="s">
        <v>217</v>
      </c>
      <c r="G112" s="102">
        <v>0</v>
      </c>
      <c r="H112" s="135" t="s">
        <v>12</v>
      </c>
    </row>
    <row r="113" spans="2:23">
      <c r="B113" s="142"/>
      <c r="C113" s="137" t="s">
        <v>215</v>
      </c>
      <c r="D113" s="118">
        <f>(
  SUMIFS($I$13:$I$19, $E$13:$E$19, "事務所機器", $F$13:$F$19, "一体型")
  + SUMIFS($I$32:$I$56, $E$32:$E$56, "事務所機器", $F$32:$F$56, "一体型")
) * 130000</f>
        <v>0</v>
      </c>
      <c r="E113" s="135" t="s">
        <v>252</v>
      </c>
      <c r="F113" s="137" t="s">
        <v>215</v>
      </c>
      <c r="G113" s="118">
        <v>0</v>
      </c>
      <c r="H113" s="135" t="s">
        <v>12</v>
      </c>
    </row>
    <row r="114" spans="2:23">
      <c r="B114" s="142"/>
      <c r="C114" s="137" t="s">
        <v>14</v>
      </c>
      <c r="D114" s="103">
        <f>IF(D112&lt;=D113,ROUNDDOWN(D112,-2),D113)</f>
        <v>0</v>
      </c>
      <c r="E114" s="135" t="s">
        <v>252</v>
      </c>
      <c r="F114" s="137" t="s">
        <v>14</v>
      </c>
      <c r="G114" s="103">
        <v>0</v>
      </c>
      <c r="H114" s="135" t="s">
        <v>184</v>
      </c>
    </row>
    <row r="115" spans="2:23">
      <c r="B115" s="142"/>
      <c r="D115" s="135" t="s">
        <v>214</v>
      </c>
      <c r="F115" s="135"/>
      <c r="G115" s="135" t="s">
        <v>214</v>
      </c>
    </row>
    <row r="116" spans="2:23">
      <c r="B116" s="142"/>
      <c r="D116" s="135" t="s">
        <v>216</v>
      </c>
      <c r="F116" s="135"/>
      <c r="G116" s="135" t="s">
        <v>216</v>
      </c>
    </row>
    <row r="117" spans="2:23">
      <c r="B117" s="142"/>
      <c r="D117" s="135" t="s">
        <v>218</v>
      </c>
      <c r="F117" s="135"/>
      <c r="G117" s="135" t="s">
        <v>218</v>
      </c>
    </row>
    <row r="118" spans="2:23">
      <c r="B118" s="142"/>
    </row>
    <row r="119" spans="2:23" ht="19.8">
      <c r="B119" s="231" t="s">
        <v>26</v>
      </c>
      <c r="E119" s="183"/>
    </row>
    <row r="120" spans="2:23">
      <c r="B120" s="142"/>
      <c r="C120" s="135" t="s">
        <v>15</v>
      </c>
      <c r="E120" s="183"/>
      <c r="F120" s="135" t="s">
        <v>247</v>
      </c>
      <c r="G120" s="135"/>
    </row>
    <row r="121" spans="2:23">
      <c r="C121" s="137" t="s">
        <v>241</v>
      </c>
      <c r="D121" s="102">
        <f>D87+D79+G87+D96+D105+G105+D114</f>
        <v>0</v>
      </c>
      <c r="E121" s="135" t="s">
        <v>12</v>
      </c>
      <c r="F121" s="137" t="s">
        <v>241</v>
      </c>
      <c r="G121" s="102">
        <f>D121+'(予備)過労運転防止(シート②)'!D121+'(予備)過労運転防止(シート③)'!D121</f>
        <v>0</v>
      </c>
      <c r="H121" s="135" t="s">
        <v>12</v>
      </c>
    </row>
    <row r="122" spans="2:23">
      <c r="C122" s="137" t="s">
        <v>16</v>
      </c>
      <c r="D122" s="103">
        <f>800000</f>
        <v>800000</v>
      </c>
      <c r="E122" s="135" t="s">
        <v>12</v>
      </c>
      <c r="F122" s="137" t="s">
        <v>16</v>
      </c>
      <c r="G122" s="103">
        <f>800000</f>
        <v>800000</v>
      </c>
      <c r="H122" s="135" t="s">
        <v>12</v>
      </c>
      <c r="L122" s="135"/>
      <c r="M122" s="138"/>
      <c r="V122" s="137"/>
      <c r="W122" s="220"/>
    </row>
    <row r="123" spans="2:23" ht="40.200000000000003">
      <c r="B123" s="427" t="s">
        <v>15</v>
      </c>
      <c r="C123" s="427"/>
      <c r="D123" s="236">
        <f>IF(D121&lt;=D122,ROUNDDOWN(D121,-2),D122)</f>
        <v>0</v>
      </c>
      <c r="E123" s="185" t="s">
        <v>12</v>
      </c>
      <c r="F123" s="266" t="s">
        <v>242</v>
      </c>
      <c r="G123" s="236">
        <f>IF(G121&lt;=G122,ROUNDDOWN(G121,-2),G122)</f>
        <v>0</v>
      </c>
      <c r="H123" s="185" t="s">
        <v>12</v>
      </c>
      <c r="I123" s="137"/>
      <c r="J123" s="138"/>
      <c r="K123" s="184"/>
      <c r="N123" s="184"/>
      <c r="O123" s="137"/>
      <c r="P123" s="138"/>
      <c r="Q123" s="184"/>
      <c r="S123" s="137"/>
      <c r="T123" s="138"/>
      <c r="U123" s="184"/>
      <c r="V123" s="137"/>
      <c r="W123" s="221"/>
    </row>
    <row r="124" spans="2:23" ht="26.4">
      <c r="B124" s="142"/>
      <c r="D124" s="268" t="s">
        <v>245</v>
      </c>
      <c r="E124" s="270"/>
      <c r="G124" s="268" t="s">
        <v>246</v>
      </c>
      <c r="H124" s="270"/>
      <c r="I124" s="137"/>
      <c r="K124" s="184"/>
      <c r="L124" s="135"/>
      <c r="M124" s="221"/>
      <c r="N124" s="184"/>
      <c r="O124" s="137"/>
      <c r="Q124" s="184"/>
      <c r="S124" s="137"/>
      <c r="U124" s="184"/>
      <c r="V124" s="137"/>
      <c r="W124" s="215"/>
    </row>
    <row r="125" spans="2:23">
      <c r="B125" s="142"/>
      <c r="D125" s="135" t="s">
        <v>213</v>
      </c>
      <c r="G125" s="135" t="s">
        <v>213</v>
      </c>
      <c r="I125" s="137"/>
      <c r="L125" s="135"/>
      <c r="M125" s="215"/>
      <c r="O125" s="137"/>
      <c r="S125" s="137"/>
      <c r="V125" s="137"/>
      <c r="W125" s="222"/>
    </row>
    <row r="126" spans="2:23">
      <c r="B126" s="142"/>
      <c r="D126" s="135" t="s">
        <v>216</v>
      </c>
      <c r="G126" s="135" t="s">
        <v>216</v>
      </c>
      <c r="I126" s="137"/>
      <c r="L126" s="135"/>
      <c r="M126" s="220"/>
      <c r="O126" s="223"/>
      <c r="Q126" s="224"/>
      <c r="S126" s="223"/>
      <c r="U126" s="224"/>
      <c r="V126" s="137"/>
      <c r="W126" s="222"/>
    </row>
    <row r="127" spans="2:23">
      <c r="B127" s="142"/>
      <c r="D127" s="135" t="s">
        <v>218</v>
      </c>
      <c r="G127" s="135" t="s">
        <v>218</v>
      </c>
      <c r="I127" s="223"/>
      <c r="K127" s="224"/>
      <c r="L127" s="135"/>
      <c r="M127" s="222"/>
      <c r="O127" s="137"/>
      <c r="S127" s="223"/>
      <c r="U127" s="224"/>
      <c r="V127" s="137"/>
      <c r="W127" s="222"/>
    </row>
    <row r="128" spans="2:23">
      <c r="I128" s="223"/>
      <c r="K128" s="224"/>
      <c r="L128" s="135"/>
      <c r="M128" s="222"/>
      <c r="O128" s="223"/>
      <c r="Q128" s="224"/>
      <c r="S128" s="137"/>
      <c r="V128" s="137"/>
      <c r="W128" s="167"/>
    </row>
    <row r="129" spans="2:23" ht="19.8">
      <c r="B129" s="231" t="s">
        <v>226</v>
      </c>
      <c r="C129" s="186"/>
      <c r="D129" s="186"/>
      <c r="I129" s="223"/>
      <c r="K129" s="224"/>
      <c r="L129" s="135"/>
      <c r="M129" s="167"/>
      <c r="O129" s="223"/>
      <c r="Q129" s="224"/>
      <c r="S129" s="223"/>
      <c r="U129" s="224"/>
      <c r="V129" s="137"/>
      <c r="W129" s="184"/>
    </row>
    <row r="130" spans="2:23">
      <c r="C130" s="135" t="s">
        <v>221</v>
      </c>
      <c r="I130" s="137"/>
      <c r="L130" s="135"/>
      <c r="M130" s="184"/>
      <c r="O130" s="137"/>
      <c r="S130" s="137"/>
    </row>
    <row r="131" spans="2:23">
      <c r="C131" s="135" t="s">
        <v>222</v>
      </c>
    </row>
    <row r="132" spans="2:23">
      <c r="C132" s="135" t="s">
        <v>255</v>
      </c>
      <c r="E132" s="206"/>
      <c r="F132" s="136" t="s">
        <v>256</v>
      </c>
    </row>
    <row r="133" spans="2:23" ht="18.600000000000001" thickBot="1">
      <c r="C133" s="96"/>
      <c r="D133" s="96"/>
      <c r="E133" s="96"/>
      <c r="F133" s="187"/>
    </row>
    <row r="134" spans="2:23" ht="30" customHeight="1" thickBot="1">
      <c r="C134" s="168" t="s">
        <v>185</v>
      </c>
      <c r="D134" s="390" t="str">
        <f>IF(D7="","",D7)</f>
        <v/>
      </c>
      <c r="E134" s="391"/>
      <c r="F134" s="391"/>
      <c r="G134" s="169"/>
      <c r="H134" s="167"/>
      <c r="I134" s="167"/>
    </row>
    <row r="135" spans="2:23" ht="13.95" customHeight="1" thickBot="1">
      <c r="C135" s="96"/>
      <c r="D135" s="188"/>
      <c r="E135" s="170"/>
      <c r="F135" s="170"/>
      <c r="G135" s="166"/>
      <c r="H135" s="167"/>
      <c r="I135" s="167"/>
    </row>
    <row r="136" spans="2:23" ht="30" customHeight="1" thickBot="1">
      <c r="C136" s="235" t="s">
        <v>188</v>
      </c>
      <c r="D136" s="403"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4"/>
      <c r="F136" s="404"/>
      <c r="G136" s="405"/>
      <c r="H136" s="167"/>
      <c r="I136" s="167"/>
    </row>
    <row r="137" spans="2:23" ht="18.600000000000001" thickBot="1">
      <c r="D137" s="189"/>
      <c r="E137" s="172"/>
    </row>
    <row r="138" spans="2:23" ht="49.95" customHeight="1">
      <c r="C138" s="190" t="s">
        <v>17</v>
      </c>
      <c r="D138" s="191" t="s">
        <v>176</v>
      </c>
      <c r="E138" s="191" t="s">
        <v>186</v>
      </c>
      <c r="F138" s="192" t="s">
        <v>220</v>
      </c>
      <c r="G138" s="191" t="s">
        <v>172</v>
      </c>
      <c r="H138" s="191" t="s">
        <v>173</v>
      </c>
      <c r="I138" s="233" t="s">
        <v>227</v>
      </c>
    </row>
    <row r="139" spans="2:23" ht="49.95" customHeight="1">
      <c r="C139" s="207"/>
      <c r="D139" s="209"/>
      <c r="E139" s="119" t="str">
        <f>IFERROR(VLOOKUP($D139, ALL!$A:$G, 2, FALSE), "")</f>
        <v/>
      </c>
      <c r="F139" s="242"/>
      <c r="G139" s="120" t="str">
        <f>IFERROR(VLOOKUP($D139, ALL!$A:$G, 3, FALSE), "")</f>
        <v/>
      </c>
      <c r="H139" s="121" t="str">
        <f>IFERROR(VLOOKUP($D139, ALL!$A:$G, 5, FALSE), "")</f>
        <v/>
      </c>
      <c r="I139" s="240"/>
      <c r="L139" s="122" t="str">
        <f t="shared" ref="L139:L202" si="2">IF(D139="","",
  IF(COUNTIF($D$13:$D$22,D139)=0,"コード不一致",
    IF(INDEX($I$13:$I$22,MATCH(D139,$D$13:$D$22,0))="","台数未入力",
      IF(COUNTIF($D$139:$D$238,D139)&lt;INDEX($I$13:$I$22,MATCH(D139,$D$13:$D$22,0)),"台数不足","OK")
    )
  )
)</f>
        <v/>
      </c>
    </row>
    <row r="140" spans="2:23" ht="49.95" customHeight="1">
      <c r="C140" s="207"/>
      <c r="D140" s="209"/>
      <c r="E140" s="119" t="str">
        <f>IFERROR(VLOOKUP($D140, ALL!$A:$G, 2, FALSE), "")</f>
        <v/>
      </c>
      <c r="F140" s="242"/>
      <c r="G140" s="120" t="str">
        <f>IFERROR(VLOOKUP($D140, ALL!$A:$G, 3, FALSE), "")</f>
        <v/>
      </c>
      <c r="H140" s="121" t="str">
        <f>IFERROR(VLOOKUP($D140, ALL!$A:$G, 5, FALSE), "")</f>
        <v/>
      </c>
      <c r="I140" s="240"/>
      <c r="L140" s="122" t="str">
        <f t="shared" si="2"/>
        <v/>
      </c>
    </row>
    <row r="141" spans="2:23" ht="49.95" customHeight="1">
      <c r="C141" s="207"/>
      <c r="D141" s="209"/>
      <c r="E141" s="119" t="str">
        <f>IFERROR(VLOOKUP($D141, ALL!$A:$G, 2, FALSE), "")</f>
        <v/>
      </c>
      <c r="F141" s="242"/>
      <c r="G141" s="120" t="str">
        <f>IFERROR(VLOOKUP($D141, ALL!$A:$G, 3, FALSE), "")</f>
        <v/>
      </c>
      <c r="H141" s="121" t="str">
        <f>IFERROR(VLOOKUP($D141, ALL!$A:$G, 5, FALSE), "")</f>
        <v/>
      </c>
      <c r="I141" s="240"/>
      <c r="L141" s="122" t="str">
        <f t="shared" si="2"/>
        <v/>
      </c>
    </row>
    <row r="142" spans="2:23" ht="49.95" customHeight="1">
      <c r="C142" s="207"/>
      <c r="D142" s="209"/>
      <c r="E142" s="119" t="str">
        <f>IFERROR(VLOOKUP($D142, ALL!$A:$G, 2, FALSE), "")</f>
        <v/>
      </c>
      <c r="F142" s="242"/>
      <c r="G142" s="120" t="str">
        <f>IFERROR(VLOOKUP($D142, ALL!$A:$G, 3, FALSE), "")</f>
        <v/>
      </c>
      <c r="H142" s="121" t="str">
        <f>IFERROR(VLOOKUP($D142, ALL!$A:$G, 5, FALSE), "")</f>
        <v/>
      </c>
      <c r="I142" s="240"/>
      <c r="L142" s="122" t="str">
        <f t="shared" si="2"/>
        <v/>
      </c>
    </row>
    <row r="143" spans="2:23" ht="49.95" customHeight="1">
      <c r="C143" s="207"/>
      <c r="D143" s="209"/>
      <c r="E143" s="119" t="str">
        <f>IFERROR(VLOOKUP($D143, ALL!$A:$G, 2, FALSE), "")</f>
        <v/>
      </c>
      <c r="F143" s="242"/>
      <c r="G143" s="120" t="str">
        <f>IFERROR(VLOOKUP($D143, ALL!$A:$G, 3, FALSE), "")</f>
        <v/>
      </c>
      <c r="H143" s="121" t="str">
        <f>IFERROR(VLOOKUP($D143, ALL!$A:$G, 5, FALSE), "")</f>
        <v/>
      </c>
      <c r="I143" s="240"/>
      <c r="L143" s="122" t="str">
        <f t="shared" si="2"/>
        <v/>
      </c>
    </row>
    <row r="144" spans="2:23" ht="49.95" customHeight="1">
      <c r="C144" s="207"/>
      <c r="D144" s="209"/>
      <c r="E144" s="119" t="str">
        <f>IFERROR(VLOOKUP($D144, ALL!$A:$G, 2, FALSE), "")</f>
        <v/>
      </c>
      <c r="F144" s="242"/>
      <c r="G144" s="120" t="str">
        <f>IFERROR(VLOOKUP($D144, ALL!$A:$G, 3, FALSE), "")</f>
        <v/>
      </c>
      <c r="H144" s="121" t="str">
        <f>IFERROR(VLOOKUP($D144, ALL!$A:$G, 5, FALSE), "")</f>
        <v/>
      </c>
      <c r="I144" s="240"/>
      <c r="L144" s="122" t="str">
        <f t="shared" si="2"/>
        <v/>
      </c>
    </row>
    <row r="145" spans="3:12" ht="49.95" customHeight="1">
      <c r="C145" s="207"/>
      <c r="D145" s="209"/>
      <c r="E145" s="119" t="str">
        <f>IFERROR(VLOOKUP($D145, ALL!$A:$G, 2, FALSE), "")</f>
        <v/>
      </c>
      <c r="F145" s="242"/>
      <c r="G145" s="120" t="str">
        <f>IFERROR(VLOOKUP($D145, ALL!$A:$G, 3, FALSE), "")</f>
        <v/>
      </c>
      <c r="H145" s="121" t="str">
        <f>IFERROR(VLOOKUP($D145, ALL!$A:$G, 5, FALSE), "")</f>
        <v/>
      </c>
      <c r="I145" s="240"/>
      <c r="L145" s="122" t="str">
        <f t="shared" si="2"/>
        <v/>
      </c>
    </row>
    <row r="146" spans="3:12" ht="49.95" customHeight="1">
      <c r="C146" s="207"/>
      <c r="D146" s="209"/>
      <c r="E146" s="119" t="str">
        <f>IFERROR(VLOOKUP($D146, ALL!$A:$G, 2, FALSE), "")</f>
        <v/>
      </c>
      <c r="F146" s="242"/>
      <c r="G146" s="120" t="str">
        <f>IFERROR(VLOOKUP($D146, ALL!$A:$G, 3, FALSE), "")</f>
        <v/>
      </c>
      <c r="H146" s="121" t="str">
        <f>IFERROR(VLOOKUP($D146, ALL!$A:$G, 5, FALSE), "")</f>
        <v/>
      </c>
      <c r="I146" s="240"/>
      <c r="L146" s="122" t="str">
        <f t="shared" si="2"/>
        <v/>
      </c>
    </row>
    <row r="147" spans="3:12" ht="49.95" customHeight="1">
      <c r="C147" s="207"/>
      <c r="D147" s="209"/>
      <c r="E147" s="119" t="str">
        <f>IFERROR(VLOOKUP($D147, ALL!$A:$G, 2, FALSE), "")</f>
        <v/>
      </c>
      <c r="F147" s="242"/>
      <c r="G147" s="120" t="str">
        <f>IFERROR(VLOOKUP($D147, ALL!$A:$G, 3, FALSE), "")</f>
        <v/>
      </c>
      <c r="H147" s="121" t="str">
        <f>IFERROR(VLOOKUP($D147, ALL!$A:$G, 5, FALSE), "")</f>
        <v/>
      </c>
      <c r="I147" s="240"/>
      <c r="L147" s="122" t="str">
        <f t="shared" si="2"/>
        <v/>
      </c>
    </row>
    <row r="148" spans="3:12" ht="49.95" customHeight="1">
      <c r="C148" s="207"/>
      <c r="D148" s="209"/>
      <c r="E148" s="119" t="str">
        <f>IFERROR(VLOOKUP($D148, ALL!$A:$G, 2, FALSE), "")</f>
        <v/>
      </c>
      <c r="F148" s="242"/>
      <c r="G148" s="120" t="str">
        <f>IFERROR(VLOOKUP($D148, ALL!$A:$G, 3, FALSE), "")</f>
        <v/>
      </c>
      <c r="H148" s="121" t="str">
        <f>IFERROR(VLOOKUP($D148, ALL!$A:$G, 5, FALSE), "")</f>
        <v/>
      </c>
      <c r="I148" s="240"/>
      <c r="L148" s="122" t="str">
        <f t="shared" si="2"/>
        <v/>
      </c>
    </row>
    <row r="149" spans="3:12" ht="49.95" customHeight="1">
      <c r="C149" s="207"/>
      <c r="D149" s="209"/>
      <c r="E149" s="119" t="str">
        <f>IFERROR(VLOOKUP($D149, ALL!$A:$G, 2, FALSE), "")</f>
        <v/>
      </c>
      <c r="F149" s="242"/>
      <c r="G149" s="120" t="str">
        <f>IFERROR(VLOOKUP($D149, ALL!$A:$G, 3, FALSE), "")</f>
        <v/>
      </c>
      <c r="H149" s="121" t="str">
        <f>IFERROR(VLOOKUP($D149, ALL!$A:$G, 5, FALSE), "")</f>
        <v/>
      </c>
      <c r="I149" s="240"/>
      <c r="L149" s="122" t="str">
        <f t="shared" si="2"/>
        <v/>
      </c>
    </row>
    <row r="150" spans="3:12" ht="49.95" customHeight="1">
      <c r="C150" s="207"/>
      <c r="D150" s="209"/>
      <c r="E150" s="119" t="str">
        <f>IFERROR(VLOOKUP($D150, ALL!$A:$G, 2, FALSE), "")</f>
        <v/>
      </c>
      <c r="F150" s="242"/>
      <c r="G150" s="120" t="str">
        <f>IFERROR(VLOOKUP($D150, ALL!$A:$G, 3, FALSE), "")</f>
        <v/>
      </c>
      <c r="H150" s="121" t="str">
        <f>IFERROR(VLOOKUP($D150, ALL!$A:$G, 5, FALSE), "")</f>
        <v/>
      </c>
      <c r="I150" s="240"/>
      <c r="L150" s="122" t="str">
        <f t="shared" si="2"/>
        <v/>
      </c>
    </row>
    <row r="151" spans="3:12" ht="49.95" customHeight="1">
      <c r="C151" s="207"/>
      <c r="D151" s="209"/>
      <c r="E151" s="119" t="str">
        <f>IFERROR(VLOOKUP($D151, ALL!$A:$G, 2, FALSE), "")</f>
        <v/>
      </c>
      <c r="F151" s="242"/>
      <c r="G151" s="120" t="str">
        <f>IFERROR(VLOOKUP($D151, ALL!$A:$G, 3, FALSE), "")</f>
        <v/>
      </c>
      <c r="H151" s="121" t="str">
        <f>IFERROR(VLOOKUP($D151, ALL!$A:$G, 5, FALSE), "")</f>
        <v/>
      </c>
      <c r="I151" s="240"/>
      <c r="L151" s="122" t="str">
        <f t="shared" si="2"/>
        <v/>
      </c>
    </row>
    <row r="152" spans="3:12" ht="49.95" customHeight="1">
      <c r="C152" s="207"/>
      <c r="D152" s="209"/>
      <c r="E152" s="119" t="str">
        <f>IFERROR(VLOOKUP($D152, ALL!$A:$G, 2, FALSE), "")</f>
        <v/>
      </c>
      <c r="F152" s="242"/>
      <c r="G152" s="120" t="str">
        <f>IFERROR(VLOOKUP($D152, ALL!$A:$G, 3, FALSE), "")</f>
        <v/>
      </c>
      <c r="H152" s="121" t="str">
        <f>IFERROR(VLOOKUP($D152, ALL!$A:$G, 5, FALSE), "")</f>
        <v/>
      </c>
      <c r="I152" s="240"/>
      <c r="L152" s="122" t="str">
        <f t="shared" si="2"/>
        <v/>
      </c>
    </row>
    <row r="153" spans="3:12" ht="49.95" customHeight="1">
      <c r="C153" s="207"/>
      <c r="D153" s="209"/>
      <c r="E153" s="119" t="str">
        <f>IFERROR(VLOOKUP($D153, ALL!$A:$G, 2, FALSE), "")</f>
        <v/>
      </c>
      <c r="F153" s="242"/>
      <c r="G153" s="120" t="str">
        <f>IFERROR(VLOOKUP($D153, ALL!$A:$G, 3, FALSE), "")</f>
        <v/>
      </c>
      <c r="H153" s="121" t="str">
        <f>IFERROR(VLOOKUP($D153, ALL!$A:$G, 5, FALSE), "")</f>
        <v/>
      </c>
      <c r="I153" s="240"/>
      <c r="L153" s="122" t="str">
        <f t="shared" si="2"/>
        <v/>
      </c>
    </row>
    <row r="154" spans="3:12" ht="49.95" customHeight="1">
      <c r="C154" s="207"/>
      <c r="D154" s="209"/>
      <c r="E154" s="119" t="str">
        <f>IFERROR(VLOOKUP($D154, ALL!$A:$G, 2, FALSE), "")</f>
        <v/>
      </c>
      <c r="F154" s="242"/>
      <c r="G154" s="120" t="str">
        <f>IFERROR(VLOOKUP($D154, ALL!$A:$G, 3, FALSE), "")</f>
        <v/>
      </c>
      <c r="H154" s="121" t="str">
        <f>IFERROR(VLOOKUP($D154, ALL!$A:$G, 5, FALSE), "")</f>
        <v/>
      </c>
      <c r="I154" s="240"/>
      <c r="L154" s="122" t="str">
        <f t="shared" si="2"/>
        <v/>
      </c>
    </row>
    <row r="155" spans="3:12" ht="49.95" customHeight="1">
      <c r="C155" s="207"/>
      <c r="D155" s="209"/>
      <c r="E155" s="119" t="str">
        <f>IFERROR(VLOOKUP($D155, ALL!$A:$G, 2, FALSE), "")</f>
        <v/>
      </c>
      <c r="F155" s="242"/>
      <c r="G155" s="120" t="str">
        <f>IFERROR(VLOOKUP($D155, ALL!$A:$G, 3, FALSE), "")</f>
        <v/>
      </c>
      <c r="H155" s="121" t="str">
        <f>IFERROR(VLOOKUP($D155, ALL!$A:$G, 5, FALSE), "")</f>
        <v/>
      </c>
      <c r="I155" s="240"/>
      <c r="L155" s="122" t="str">
        <f t="shared" si="2"/>
        <v/>
      </c>
    </row>
    <row r="156" spans="3:12" ht="49.95" customHeight="1">
      <c r="C156" s="207"/>
      <c r="D156" s="209"/>
      <c r="E156" s="119" t="str">
        <f>IFERROR(VLOOKUP($D156, ALL!$A:$G, 2, FALSE), "")</f>
        <v/>
      </c>
      <c r="F156" s="242"/>
      <c r="G156" s="120" t="str">
        <f>IFERROR(VLOOKUP($D156, ALL!$A:$G, 3, FALSE), "")</f>
        <v/>
      </c>
      <c r="H156" s="121" t="str">
        <f>IFERROR(VLOOKUP($D156, ALL!$A:$G, 5, FALSE), "")</f>
        <v/>
      </c>
      <c r="I156" s="240"/>
      <c r="L156" s="122" t="str">
        <f t="shared" si="2"/>
        <v/>
      </c>
    </row>
    <row r="157" spans="3:12" ht="49.95" customHeight="1">
      <c r="C157" s="207"/>
      <c r="D157" s="209"/>
      <c r="E157" s="119" t="str">
        <f>IFERROR(VLOOKUP($D157, ALL!$A:$G, 2, FALSE), "")</f>
        <v/>
      </c>
      <c r="F157" s="242"/>
      <c r="G157" s="120" t="str">
        <f>IFERROR(VLOOKUP($D157, ALL!$A:$G, 3, FALSE), "")</f>
        <v/>
      </c>
      <c r="H157" s="121" t="str">
        <f>IFERROR(VLOOKUP($D157, ALL!$A:$G, 5, FALSE), "")</f>
        <v/>
      </c>
      <c r="I157" s="240"/>
      <c r="L157" s="122" t="str">
        <f t="shared" si="2"/>
        <v/>
      </c>
    </row>
    <row r="158" spans="3:12" ht="49.95" customHeight="1">
      <c r="C158" s="207"/>
      <c r="D158" s="209"/>
      <c r="E158" s="119" t="str">
        <f>IFERROR(VLOOKUP($D158, ALL!$A:$G, 2, FALSE), "")</f>
        <v/>
      </c>
      <c r="F158" s="242"/>
      <c r="G158" s="120" t="str">
        <f>IFERROR(VLOOKUP($D158, ALL!$A:$G, 3, FALSE), "")</f>
        <v/>
      </c>
      <c r="H158" s="121" t="str">
        <f>IFERROR(VLOOKUP($D158, ALL!$A:$G, 5, FALSE), "")</f>
        <v/>
      </c>
      <c r="I158" s="240"/>
      <c r="L158" s="122" t="str">
        <f t="shared" si="2"/>
        <v/>
      </c>
    </row>
    <row r="159" spans="3:12" ht="49.95" customHeight="1">
      <c r="C159" s="207"/>
      <c r="D159" s="209"/>
      <c r="E159" s="119" t="str">
        <f>IFERROR(VLOOKUP($D159, ALL!$A:$G, 2, FALSE), "")</f>
        <v/>
      </c>
      <c r="F159" s="242"/>
      <c r="G159" s="120" t="str">
        <f>IFERROR(VLOOKUP($D159, ALL!$A:$G, 3, FALSE), "")</f>
        <v/>
      </c>
      <c r="H159" s="121" t="str">
        <f>IFERROR(VLOOKUP($D159, ALL!$A:$G, 5, FALSE), "")</f>
        <v/>
      </c>
      <c r="I159" s="240"/>
      <c r="L159" s="122" t="str">
        <f t="shared" si="2"/>
        <v/>
      </c>
    </row>
    <row r="160" spans="3:12" ht="49.95" customHeight="1">
      <c r="C160" s="207"/>
      <c r="D160" s="209"/>
      <c r="E160" s="119" t="str">
        <f>IFERROR(VLOOKUP($D160, ALL!$A:$G, 2, FALSE), "")</f>
        <v/>
      </c>
      <c r="F160" s="242"/>
      <c r="G160" s="120" t="str">
        <f>IFERROR(VLOOKUP($D160, ALL!$A:$G, 3, FALSE), "")</f>
        <v/>
      </c>
      <c r="H160" s="121" t="str">
        <f>IFERROR(VLOOKUP($D160, ALL!$A:$G, 5, FALSE), "")</f>
        <v/>
      </c>
      <c r="I160" s="240"/>
      <c r="L160" s="122" t="str">
        <f t="shared" si="2"/>
        <v/>
      </c>
    </row>
    <row r="161" spans="3:12" ht="49.95" customHeight="1">
      <c r="C161" s="207"/>
      <c r="D161" s="209"/>
      <c r="E161" s="119" t="str">
        <f>IFERROR(VLOOKUP($D161, ALL!$A:$G, 2, FALSE), "")</f>
        <v/>
      </c>
      <c r="F161" s="242"/>
      <c r="G161" s="120" t="str">
        <f>IFERROR(VLOOKUP($D161, ALL!$A:$G, 3, FALSE), "")</f>
        <v/>
      </c>
      <c r="H161" s="121" t="str">
        <f>IFERROR(VLOOKUP($D161, ALL!$A:$G, 5, FALSE), "")</f>
        <v/>
      </c>
      <c r="I161" s="240"/>
      <c r="L161" s="122" t="str">
        <f t="shared" si="2"/>
        <v/>
      </c>
    </row>
    <row r="162" spans="3:12" ht="49.95" customHeight="1">
      <c r="C162" s="207"/>
      <c r="D162" s="209"/>
      <c r="E162" s="119" t="str">
        <f>IFERROR(VLOOKUP($D162, ALL!$A:$G, 2, FALSE), "")</f>
        <v/>
      </c>
      <c r="F162" s="242"/>
      <c r="G162" s="120" t="str">
        <f>IFERROR(VLOOKUP($D162, ALL!$A:$G, 3, FALSE), "")</f>
        <v/>
      </c>
      <c r="H162" s="121" t="str">
        <f>IFERROR(VLOOKUP($D162, ALL!$A:$G, 5, FALSE), "")</f>
        <v/>
      </c>
      <c r="I162" s="240"/>
      <c r="L162" s="122" t="str">
        <f t="shared" si="2"/>
        <v/>
      </c>
    </row>
    <row r="163" spans="3:12" ht="49.95" customHeight="1">
      <c r="C163" s="207"/>
      <c r="D163" s="209"/>
      <c r="E163" s="119" t="str">
        <f>IFERROR(VLOOKUP($D163, ALL!$A:$G, 2, FALSE), "")</f>
        <v/>
      </c>
      <c r="F163" s="242"/>
      <c r="G163" s="120" t="str">
        <f>IFERROR(VLOOKUP($D163, ALL!$A:$G, 3, FALSE), "")</f>
        <v/>
      </c>
      <c r="H163" s="121" t="str">
        <f>IFERROR(VLOOKUP($D163, ALL!$A:$G, 5, FALSE), "")</f>
        <v/>
      </c>
      <c r="I163" s="240"/>
      <c r="L163" s="122" t="str">
        <f t="shared" si="2"/>
        <v/>
      </c>
    </row>
    <row r="164" spans="3:12" ht="49.95" customHeight="1">
      <c r="C164" s="207"/>
      <c r="D164" s="209"/>
      <c r="E164" s="119" t="str">
        <f>IFERROR(VLOOKUP($D164, ALL!$A:$G, 2, FALSE), "")</f>
        <v/>
      </c>
      <c r="F164" s="242"/>
      <c r="G164" s="120" t="str">
        <f>IFERROR(VLOOKUP($D164, ALL!$A:$G, 3, FALSE), "")</f>
        <v/>
      </c>
      <c r="H164" s="121" t="str">
        <f>IFERROR(VLOOKUP($D164, ALL!$A:$G, 5, FALSE), "")</f>
        <v/>
      </c>
      <c r="I164" s="240"/>
      <c r="L164" s="122" t="str">
        <f t="shared" si="2"/>
        <v/>
      </c>
    </row>
    <row r="165" spans="3:12" ht="49.95" customHeight="1">
      <c r="C165" s="207"/>
      <c r="D165" s="209"/>
      <c r="E165" s="119" t="str">
        <f>IFERROR(VLOOKUP($D165, ALL!$A:$G, 2, FALSE), "")</f>
        <v/>
      </c>
      <c r="F165" s="242"/>
      <c r="G165" s="120" t="str">
        <f>IFERROR(VLOOKUP($D165, ALL!$A:$G, 3, FALSE), "")</f>
        <v/>
      </c>
      <c r="H165" s="121" t="str">
        <f>IFERROR(VLOOKUP($D165, ALL!$A:$G, 5, FALSE), "")</f>
        <v/>
      </c>
      <c r="I165" s="240"/>
      <c r="L165" s="122" t="str">
        <f t="shared" si="2"/>
        <v/>
      </c>
    </row>
    <row r="166" spans="3:12" ht="49.95" customHeight="1">
      <c r="C166" s="207"/>
      <c r="D166" s="209"/>
      <c r="E166" s="119" t="str">
        <f>IFERROR(VLOOKUP($D166, ALL!$A:$G, 2, FALSE), "")</f>
        <v/>
      </c>
      <c r="F166" s="242"/>
      <c r="G166" s="120" t="str">
        <f>IFERROR(VLOOKUP($D166, ALL!$A:$G, 3, FALSE), "")</f>
        <v/>
      </c>
      <c r="H166" s="121" t="str">
        <f>IFERROR(VLOOKUP($D166, ALL!$A:$G, 5, FALSE), "")</f>
        <v/>
      </c>
      <c r="I166" s="240"/>
      <c r="L166" s="122" t="str">
        <f t="shared" si="2"/>
        <v/>
      </c>
    </row>
    <row r="167" spans="3:12" ht="49.95" customHeight="1">
      <c r="C167" s="207"/>
      <c r="D167" s="209"/>
      <c r="E167" s="119" t="str">
        <f>IFERROR(VLOOKUP($D167, ALL!$A:$G, 2, FALSE), "")</f>
        <v/>
      </c>
      <c r="F167" s="242"/>
      <c r="G167" s="120" t="str">
        <f>IFERROR(VLOOKUP($D167, ALL!$A:$G, 3, FALSE), "")</f>
        <v/>
      </c>
      <c r="H167" s="121" t="str">
        <f>IFERROR(VLOOKUP($D167, ALL!$A:$G, 5, FALSE), "")</f>
        <v/>
      </c>
      <c r="I167" s="240"/>
      <c r="L167" s="122" t="str">
        <f t="shared" si="2"/>
        <v/>
      </c>
    </row>
    <row r="168" spans="3:12" ht="49.95" customHeight="1">
      <c r="C168" s="207"/>
      <c r="D168" s="209"/>
      <c r="E168" s="119" t="str">
        <f>IFERROR(VLOOKUP($D168, ALL!$A:$G, 2, FALSE), "")</f>
        <v/>
      </c>
      <c r="F168" s="242"/>
      <c r="G168" s="120" t="str">
        <f>IFERROR(VLOOKUP($D168, ALL!$A:$G, 3, FALSE), "")</f>
        <v/>
      </c>
      <c r="H168" s="121" t="str">
        <f>IFERROR(VLOOKUP($D168, ALL!$A:$G, 5, FALSE), "")</f>
        <v/>
      </c>
      <c r="I168" s="240"/>
      <c r="L168" s="122" t="str">
        <f t="shared" si="2"/>
        <v/>
      </c>
    </row>
    <row r="169" spans="3:12" ht="49.95" customHeight="1">
      <c r="C169" s="207"/>
      <c r="D169" s="209"/>
      <c r="E169" s="119" t="str">
        <f>IFERROR(VLOOKUP($D169, ALL!$A:$G, 2, FALSE), "")</f>
        <v/>
      </c>
      <c r="F169" s="242"/>
      <c r="G169" s="120" t="str">
        <f>IFERROR(VLOOKUP($D169, ALL!$A:$G, 3, FALSE), "")</f>
        <v/>
      </c>
      <c r="H169" s="121" t="str">
        <f>IFERROR(VLOOKUP($D169, ALL!$A:$G, 5, FALSE), "")</f>
        <v/>
      </c>
      <c r="I169" s="240"/>
      <c r="L169" s="122" t="str">
        <f t="shared" si="2"/>
        <v/>
      </c>
    </row>
    <row r="170" spans="3:12" ht="49.95" customHeight="1">
      <c r="C170" s="207"/>
      <c r="D170" s="209"/>
      <c r="E170" s="119" t="str">
        <f>IFERROR(VLOOKUP($D170, ALL!$A:$G, 2, FALSE), "")</f>
        <v/>
      </c>
      <c r="F170" s="242"/>
      <c r="G170" s="120" t="str">
        <f>IFERROR(VLOOKUP($D170, ALL!$A:$G, 3, FALSE), "")</f>
        <v/>
      </c>
      <c r="H170" s="121" t="str">
        <f>IFERROR(VLOOKUP($D170, ALL!$A:$G, 5, FALSE), "")</f>
        <v/>
      </c>
      <c r="I170" s="240"/>
      <c r="L170" s="122" t="str">
        <f t="shared" si="2"/>
        <v/>
      </c>
    </row>
    <row r="171" spans="3:12" ht="49.95" customHeight="1">
      <c r="C171" s="207"/>
      <c r="D171" s="209"/>
      <c r="E171" s="119" t="str">
        <f>IFERROR(VLOOKUP($D171, ALL!$A:$G, 2, FALSE), "")</f>
        <v/>
      </c>
      <c r="F171" s="242"/>
      <c r="G171" s="120" t="str">
        <f>IFERROR(VLOOKUP($D171, ALL!$A:$G, 3, FALSE), "")</f>
        <v/>
      </c>
      <c r="H171" s="121" t="str">
        <f>IFERROR(VLOOKUP($D171, ALL!$A:$G, 5, FALSE), "")</f>
        <v/>
      </c>
      <c r="I171" s="240"/>
      <c r="L171" s="122" t="str">
        <f t="shared" si="2"/>
        <v/>
      </c>
    </row>
    <row r="172" spans="3:12" ht="49.95" customHeight="1">
      <c r="C172" s="207"/>
      <c r="D172" s="209"/>
      <c r="E172" s="119" t="str">
        <f>IFERROR(VLOOKUP($D172, ALL!$A:$G, 2, FALSE), "")</f>
        <v/>
      </c>
      <c r="F172" s="242"/>
      <c r="G172" s="120" t="str">
        <f>IFERROR(VLOOKUP($D172, ALL!$A:$G, 3, FALSE), "")</f>
        <v/>
      </c>
      <c r="H172" s="121" t="str">
        <f>IFERROR(VLOOKUP($D172, ALL!$A:$G, 5, FALSE), "")</f>
        <v/>
      </c>
      <c r="I172" s="240"/>
      <c r="L172" s="122" t="str">
        <f t="shared" si="2"/>
        <v/>
      </c>
    </row>
    <row r="173" spans="3:12" ht="49.95" customHeight="1">
      <c r="C173" s="207"/>
      <c r="D173" s="209"/>
      <c r="E173" s="119" t="str">
        <f>IFERROR(VLOOKUP($D173, ALL!$A:$G, 2, FALSE), "")</f>
        <v/>
      </c>
      <c r="F173" s="242"/>
      <c r="G173" s="120" t="str">
        <f>IFERROR(VLOOKUP($D173, ALL!$A:$G, 3, FALSE), "")</f>
        <v/>
      </c>
      <c r="H173" s="121" t="str">
        <f>IFERROR(VLOOKUP($D173, ALL!$A:$G, 5, FALSE), "")</f>
        <v/>
      </c>
      <c r="I173" s="240"/>
      <c r="L173" s="122" t="str">
        <f t="shared" si="2"/>
        <v/>
      </c>
    </row>
    <row r="174" spans="3:12" ht="49.95" customHeight="1">
      <c r="C174" s="207"/>
      <c r="D174" s="209"/>
      <c r="E174" s="119" t="str">
        <f>IFERROR(VLOOKUP($D174, ALL!$A:$G, 2, FALSE), "")</f>
        <v/>
      </c>
      <c r="F174" s="242"/>
      <c r="G174" s="120" t="str">
        <f>IFERROR(VLOOKUP($D174, ALL!$A:$G, 3, FALSE), "")</f>
        <v/>
      </c>
      <c r="H174" s="121" t="str">
        <f>IFERROR(VLOOKUP($D174, ALL!$A:$G, 5, FALSE), "")</f>
        <v/>
      </c>
      <c r="I174" s="240"/>
      <c r="L174" s="122" t="str">
        <f t="shared" si="2"/>
        <v/>
      </c>
    </row>
    <row r="175" spans="3:12" ht="49.95" customHeight="1">
      <c r="C175" s="207"/>
      <c r="D175" s="209"/>
      <c r="E175" s="119" t="str">
        <f>IFERROR(VLOOKUP($D175, ALL!$A:$G, 2, FALSE), "")</f>
        <v/>
      </c>
      <c r="F175" s="242"/>
      <c r="G175" s="120" t="str">
        <f>IFERROR(VLOOKUP($D175, ALL!$A:$G, 3, FALSE), "")</f>
        <v/>
      </c>
      <c r="H175" s="121" t="str">
        <f>IFERROR(VLOOKUP($D175, ALL!$A:$G, 5, FALSE), "")</f>
        <v/>
      </c>
      <c r="I175" s="240"/>
      <c r="L175" s="122" t="str">
        <f t="shared" si="2"/>
        <v/>
      </c>
    </row>
    <row r="176" spans="3:12" ht="49.95" customHeight="1">
      <c r="C176" s="207"/>
      <c r="D176" s="209"/>
      <c r="E176" s="119" t="str">
        <f>IFERROR(VLOOKUP($D176, ALL!$A:$G, 2, FALSE), "")</f>
        <v/>
      </c>
      <c r="F176" s="242"/>
      <c r="G176" s="120" t="str">
        <f>IFERROR(VLOOKUP($D176, ALL!$A:$G, 3, FALSE), "")</f>
        <v/>
      </c>
      <c r="H176" s="121" t="str">
        <f>IFERROR(VLOOKUP($D176, ALL!$A:$G, 5, FALSE), "")</f>
        <v/>
      </c>
      <c r="I176" s="240"/>
      <c r="L176" s="122" t="str">
        <f t="shared" si="2"/>
        <v/>
      </c>
    </row>
    <row r="177" spans="3:12" ht="49.95" customHeight="1">
      <c r="C177" s="207"/>
      <c r="D177" s="209"/>
      <c r="E177" s="119" t="str">
        <f>IFERROR(VLOOKUP($D177, ALL!$A:$G, 2, FALSE), "")</f>
        <v/>
      </c>
      <c r="F177" s="242"/>
      <c r="G177" s="120" t="str">
        <f>IFERROR(VLOOKUP($D177, ALL!$A:$G, 3, FALSE), "")</f>
        <v/>
      </c>
      <c r="H177" s="121" t="str">
        <f>IFERROR(VLOOKUP($D177, ALL!$A:$G, 5, FALSE), "")</f>
        <v/>
      </c>
      <c r="I177" s="240"/>
      <c r="L177" s="122" t="str">
        <f t="shared" si="2"/>
        <v/>
      </c>
    </row>
    <row r="178" spans="3:12" ht="49.95" customHeight="1">
      <c r="C178" s="207"/>
      <c r="D178" s="209"/>
      <c r="E178" s="119" t="str">
        <f>IFERROR(VLOOKUP($D178, ALL!$A:$G, 2, FALSE), "")</f>
        <v/>
      </c>
      <c r="F178" s="242"/>
      <c r="G178" s="120" t="str">
        <f>IFERROR(VLOOKUP($D178, ALL!$A:$G, 3, FALSE), "")</f>
        <v/>
      </c>
      <c r="H178" s="121" t="str">
        <f>IFERROR(VLOOKUP($D178, ALL!$A:$G, 5, FALSE), "")</f>
        <v/>
      </c>
      <c r="I178" s="240"/>
      <c r="L178" s="122" t="str">
        <f t="shared" si="2"/>
        <v/>
      </c>
    </row>
    <row r="179" spans="3:12" ht="49.95" customHeight="1">
      <c r="C179" s="207"/>
      <c r="D179" s="209"/>
      <c r="E179" s="119" t="str">
        <f>IFERROR(VLOOKUP($D179, ALL!$A:$G, 2, FALSE), "")</f>
        <v/>
      </c>
      <c r="F179" s="242"/>
      <c r="G179" s="120" t="str">
        <f>IFERROR(VLOOKUP($D179, ALL!$A:$G, 3, FALSE), "")</f>
        <v/>
      </c>
      <c r="H179" s="121" t="str">
        <f>IFERROR(VLOOKUP($D179, ALL!$A:$G, 5, FALSE), "")</f>
        <v/>
      </c>
      <c r="I179" s="240"/>
      <c r="L179" s="122" t="str">
        <f t="shared" si="2"/>
        <v/>
      </c>
    </row>
    <row r="180" spans="3:12" ht="49.95" customHeight="1">
      <c r="C180" s="207"/>
      <c r="D180" s="209"/>
      <c r="E180" s="119" t="str">
        <f>IFERROR(VLOOKUP($D180, ALL!$A:$G, 2, FALSE), "")</f>
        <v/>
      </c>
      <c r="F180" s="242"/>
      <c r="G180" s="120" t="str">
        <f>IFERROR(VLOOKUP($D180, ALL!$A:$G, 3, FALSE), "")</f>
        <v/>
      </c>
      <c r="H180" s="121" t="str">
        <f>IFERROR(VLOOKUP($D180, ALL!$A:$G, 5, FALSE), "")</f>
        <v/>
      </c>
      <c r="I180" s="240"/>
      <c r="L180" s="122" t="str">
        <f t="shared" si="2"/>
        <v/>
      </c>
    </row>
    <row r="181" spans="3:12" ht="49.95" customHeight="1">
      <c r="C181" s="207"/>
      <c r="D181" s="209"/>
      <c r="E181" s="119" t="str">
        <f>IFERROR(VLOOKUP($D181, ALL!$A:$G, 2, FALSE), "")</f>
        <v/>
      </c>
      <c r="F181" s="242"/>
      <c r="G181" s="120" t="str">
        <f>IFERROR(VLOOKUP($D181, ALL!$A:$G, 3, FALSE), "")</f>
        <v/>
      </c>
      <c r="H181" s="121" t="str">
        <f>IFERROR(VLOOKUP($D181, ALL!$A:$G, 5, FALSE), "")</f>
        <v/>
      </c>
      <c r="I181" s="240"/>
      <c r="L181" s="122" t="str">
        <f t="shared" si="2"/>
        <v/>
      </c>
    </row>
    <row r="182" spans="3:12" ht="49.95" customHeight="1">
      <c r="C182" s="207"/>
      <c r="D182" s="209"/>
      <c r="E182" s="119" t="str">
        <f>IFERROR(VLOOKUP($D182, ALL!$A:$G, 2, FALSE), "")</f>
        <v/>
      </c>
      <c r="F182" s="242"/>
      <c r="G182" s="120" t="str">
        <f>IFERROR(VLOOKUP($D182, ALL!$A:$G, 3, FALSE), "")</f>
        <v/>
      </c>
      <c r="H182" s="121" t="str">
        <f>IFERROR(VLOOKUP($D182, ALL!$A:$G, 5, FALSE), "")</f>
        <v/>
      </c>
      <c r="I182" s="240"/>
      <c r="L182" s="122" t="str">
        <f t="shared" si="2"/>
        <v/>
      </c>
    </row>
    <row r="183" spans="3:12" ht="49.95" customHeight="1">
      <c r="C183" s="207"/>
      <c r="D183" s="209"/>
      <c r="E183" s="119" t="str">
        <f>IFERROR(VLOOKUP($D183, ALL!$A:$G, 2, FALSE), "")</f>
        <v/>
      </c>
      <c r="F183" s="242"/>
      <c r="G183" s="120" t="str">
        <f>IFERROR(VLOOKUP($D183, ALL!$A:$G, 3, FALSE), "")</f>
        <v/>
      </c>
      <c r="H183" s="121" t="str">
        <f>IFERROR(VLOOKUP($D183, ALL!$A:$G, 5, FALSE), "")</f>
        <v/>
      </c>
      <c r="I183" s="240"/>
      <c r="L183" s="122" t="str">
        <f t="shared" si="2"/>
        <v/>
      </c>
    </row>
    <row r="184" spans="3:12" ht="49.95" customHeight="1">
      <c r="C184" s="207"/>
      <c r="D184" s="209"/>
      <c r="E184" s="119" t="str">
        <f>IFERROR(VLOOKUP($D184, ALL!$A:$G, 2, FALSE), "")</f>
        <v/>
      </c>
      <c r="F184" s="242"/>
      <c r="G184" s="120" t="str">
        <f>IFERROR(VLOOKUP($D184, ALL!$A:$G, 3, FALSE), "")</f>
        <v/>
      </c>
      <c r="H184" s="121" t="str">
        <f>IFERROR(VLOOKUP($D184, ALL!$A:$G, 5, FALSE), "")</f>
        <v/>
      </c>
      <c r="I184" s="240"/>
      <c r="L184" s="122" t="str">
        <f t="shared" si="2"/>
        <v/>
      </c>
    </row>
    <row r="185" spans="3:12" ht="49.95" customHeight="1">
      <c r="C185" s="207"/>
      <c r="D185" s="209"/>
      <c r="E185" s="119" t="str">
        <f>IFERROR(VLOOKUP($D185, ALL!$A:$G, 2, FALSE), "")</f>
        <v/>
      </c>
      <c r="F185" s="242"/>
      <c r="G185" s="120" t="str">
        <f>IFERROR(VLOOKUP($D185, ALL!$A:$G, 3, FALSE), "")</f>
        <v/>
      </c>
      <c r="H185" s="121" t="str">
        <f>IFERROR(VLOOKUP($D185, ALL!$A:$G, 5, FALSE), "")</f>
        <v/>
      </c>
      <c r="I185" s="240"/>
      <c r="L185" s="122" t="str">
        <f t="shared" si="2"/>
        <v/>
      </c>
    </row>
    <row r="186" spans="3:12" ht="49.95" customHeight="1">
      <c r="C186" s="207"/>
      <c r="D186" s="209"/>
      <c r="E186" s="119" t="str">
        <f>IFERROR(VLOOKUP($D186, ALL!$A:$G, 2, FALSE), "")</f>
        <v/>
      </c>
      <c r="F186" s="242"/>
      <c r="G186" s="120" t="str">
        <f>IFERROR(VLOOKUP($D186, ALL!$A:$G, 3, FALSE), "")</f>
        <v/>
      </c>
      <c r="H186" s="121" t="str">
        <f>IFERROR(VLOOKUP($D186, ALL!$A:$G, 5, FALSE), "")</f>
        <v/>
      </c>
      <c r="I186" s="240"/>
      <c r="L186" s="122" t="str">
        <f t="shared" si="2"/>
        <v/>
      </c>
    </row>
    <row r="187" spans="3:12" ht="49.95" customHeight="1">
      <c r="C187" s="207"/>
      <c r="D187" s="209"/>
      <c r="E187" s="119" t="str">
        <f>IFERROR(VLOOKUP($D187, ALL!$A:$G, 2, FALSE), "")</f>
        <v/>
      </c>
      <c r="F187" s="242"/>
      <c r="G187" s="120" t="str">
        <f>IFERROR(VLOOKUP($D187, ALL!$A:$G, 3, FALSE), "")</f>
        <v/>
      </c>
      <c r="H187" s="121" t="str">
        <f>IFERROR(VLOOKUP($D187, ALL!$A:$G, 5, FALSE), "")</f>
        <v/>
      </c>
      <c r="I187" s="240"/>
      <c r="L187" s="122" t="str">
        <f t="shared" si="2"/>
        <v/>
      </c>
    </row>
    <row r="188" spans="3:12" ht="49.95" customHeight="1">
      <c r="C188" s="207"/>
      <c r="D188" s="209"/>
      <c r="E188" s="119" t="str">
        <f>IFERROR(VLOOKUP($D188, ALL!$A:$G, 2, FALSE), "")</f>
        <v/>
      </c>
      <c r="F188" s="242"/>
      <c r="G188" s="120" t="str">
        <f>IFERROR(VLOOKUP($D188, ALL!$A:$G, 3, FALSE), "")</f>
        <v/>
      </c>
      <c r="H188" s="121" t="str">
        <f>IFERROR(VLOOKUP($D188, ALL!$A:$G, 5, FALSE), "")</f>
        <v/>
      </c>
      <c r="I188" s="240"/>
      <c r="L188" s="122" t="str">
        <f t="shared" si="2"/>
        <v/>
      </c>
    </row>
    <row r="189" spans="3:12" ht="49.95" customHeight="1">
      <c r="C189" s="207"/>
      <c r="D189" s="209"/>
      <c r="E189" s="119" t="str">
        <f>IFERROR(VLOOKUP($D189, ALL!$A:$G, 2, FALSE), "")</f>
        <v/>
      </c>
      <c r="F189" s="242"/>
      <c r="G189" s="120" t="str">
        <f>IFERROR(VLOOKUP($D189, ALL!$A:$G, 3, FALSE), "")</f>
        <v/>
      </c>
      <c r="H189" s="121" t="str">
        <f>IFERROR(VLOOKUP($D189, ALL!$A:$G, 5, FALSE), "")</f>
        <v/>
      </c>
      <c r="I189" s="240"/>
      <c r="L189" s="122" t="str">
        <f t="shared" si="2"/>
        <v/>
      </c>
    </row>
    <row r="190" spans="3:12" ht="49.95" customHeight="1">
      <c r="C190" s="207"/>
      <c r="D190" s="209"/>
      <c r="E190" s="119" t="str">
        <f>IFERROR(VLOOKUP($D190, ALL!$A:$G, 2, FALSE), "")</f>
        <v/>
      </c>
      <c r="F190" s="242"/>
      <c r="G190" s="120" t="str">
        <f>IFERROR(VLOOKUP($D190, ALL!$A:$G, 3, FALSE), "")</f>
        <v/>
      </c>
      <c r="H190" s="121" t="str">
        <f>IFERROR(VLOOKUP($D190, ALL!$A:$G, 5, FALSE), "")</f>
        <v/>
      </c>
      <c r="I190" s="240"/>
      <c r="L190" s="122" t="str">
        <f t="shared" si="2"/>
        <v/>
      </c>
    </row>
    <row r="191" spans="3:12" ht="49.95" customHeight="1">
      <c r="C191" s="207"/>
      <c r="D191" s="209"/>
      <c r="E191" s="119" t="str">
        <f>IFERROR(VLOOKUP($D191, ALL!$A:$G, 2, FALSE), "")</f>
        <v/>
      </c>
      <c r="F191" s="242"/>
      <c r="G191" s="120" t="str">
        <f>IFERROR(VLOOKUP($D191, ALL!$A:$G, 3, FALSE), "")</f>
        <v/>
      </c>
      <c r="H191" s="121" t="str">
        <f>IFERROR(VLOOKUP($D191, ALL!$A:$G, 5, FALSE), "")</f>
        <v/>
      </c>
      <c r="I191" s="240"/>
      <c r="L191" s="122" t="str">
        <f t="shared" si="2"/>
        <v/>
      </c>
    </row>
    <row r="192" spans="3:12" ht="49.95" customHeight="1">
      <c r="C192" s="207"/>
      <c r="D192" s="209"/>
      <c r="E192" s="119" t="str">
        <f>IFERROR(VLOOKUP($D192, ALL!$A:$G, 2, FALSE), "")</f>
        <v/>
      </c>
      <c r="F192" s="242"/>
      <c r="G192" s="120" t="str">
        <f>IFERROR(VLOOKUP($D192, ALL!$A:$G, 3, FALSE), "")</f>
        <v/>
      </c>
      <c r="H192" s="121" t="str">
        <f>IFERROR(VLOOKUP($D192, ALL!$A:$G, 5, FALSE), "")</f>
        <v/>
      </c>
      <c r="I192" s="240"/>
      <c r="L192" s="122" t="str">
        <f t="shared" si="2"/>
        <v/>
      </c>
    </row>
    <row r="193" spans="3:12" ht="49.95" customHeight="1">
      <c r="C193" s="207"/>
      <c r="D193" s="209"/>
      <c r="E193" s="119" t="str">
        <f>IFERROR(VLOOKUP($D193, ALL!$A:$G, 2, FALSE), "")</f>
        <v/>
      </c>
      <c r="F193" s="242"/>
      <c r="G193" s="120" t="str">
        <f>IFERROR(VLOOKUP($D193, ALL!$A:$G, 3, FALSE), "")</f>
        <v/>
      </c>
      <c r="H193" s="121" t="str">
        <f>IFERROR(VLOOKUP($D193, ALL!$A:$G, 5, FALSE), "")</f>
        <v/>
      </c>
      <c r="I193" s="240"/>
      <c r="L193" s="122" t="str">
        <f t="shared" si="2"/>
        <v/>
      </c>
    </row>
    <row r="194" spans="3:12" ht="49.95" customHeight="1">
      <c r="C194" s="207"/>
      <c r="D194" s="209"/>
      <c r="E194" s="119" t="str">
        <f>IFERROR(VLOOKUP($D194, ALL!$A:$G, 2, FALSE), "")</f>
        <v/>
      </c>
      <c r="F194" s="242"/>
      <c r="G194" s="120" t="str">
        <f>IFERROR(VLOOKUP($D194, ALL!$A:$G, 3, FALSE), "")</f>
        <v/>
      </c>
      <c r="H194" s="121" t="str">
        <f>IFERROR(VLOOKUP($D194, ALL!$A:$G, 5, FALSE), "")</f>
        <v/>
      </c>
      <c r="I194" s="240"/>
      <c r="L194" s="122" t="str">
        <f t="shared" si="2"/>
        <v/>
      </c>
    </row>
    <row r="195" spans="3:12" ht="49.95" customHeight="1">
      <c r="C195" s="207"/>
      <c r="D195" s="209"/>
      <c r="E195" s="119" t="str">
        <f>IFERROR(VLOOKUP($D195, ALL!$A:$G, 2, FALSE), "")</f>
        <v/>
      </c>
      <c r="F195" s="242"/>
      <c r="G195" s="120" t="str">
        <f>IFERROR(VLOOKUP($D195, ALL!$A:$G, 3, FALSE), "")</f>
        <v/>
      </c>
      <c r="H195" s="121" t="str">
        <f>IFERROR(VLOOKUP($D195, ALL!$A:$G, 5, FALSE), "")</f>
        <v/>
      </c>
      <c r="I195" s="240"/>
      <c r="L195" s="122" t="str">
        <f t="shared" si="2"/>
        <v/>
      </c>
    </row>
    <row r="196" spans="3:12" ht="49.95" customHeight="1">
      <c r="C196" s="207"/>
      <c r="D196" s="209"/>
      <c r="E196" s="119" t="str">
        <f>IFERROR(VLOOKUP($D196, ALL!$A:$G, 2, FALSE), "")</f>
        <v/>
      </c>
      <c r="F196" s="242"/>
      <c r="G196" s="120" t="str">
        <f>IFERROR(VLOOKUP($D196, ALL!$A:$G, 3, FALSE), "")</f>
        <v/>
      </c>
      <c r="H196" s="121" t="str">
        <f>IFERROR(VLOOKUP($D196, ALL!$A:$G, 5, FALSE), "")</f>
        <v/>
      </c>
      <c r="I196" s="240"/>
      <c r="L196" s="122" t="str">
        <f t="shared" si="2"/>
        <v/>
      </c>
    </row>
    <row r="197" spans="3:12" ht="49.95" customHeight="1">
      <c r="C197" s="207"/>
      <c r="D197" s="209"/>
      <c r="E197" s="119" t="str">
        <f>IFERROR(VLOOKUP($D197, ALL!$A:$G, 2, FALSE), "")</f>
        <v/>
      </c>
      <c r="F197" s="242"/>
      <c r="G197" s="120" t="str">
        <f>IFERROR(VLOOKUP($D197, ALL!$A:$G, 3, FALSE), "")</f>
        <v/>
      </c>
      <c r="H197" s="121" t="str">
        <f>IFERROR(VLOOKUP($D197, ALL!$A:$G, 5, FALSE), "")</f>
        <v/>
      </c>
      <c r="I197" s="240"/>
      <c r="L197" s="122" t="str">
        <f t="shared" si="2"/>
        <v/>
      </c>
    </row>
    <row r="198" spans="3:12" ht="49.95" customHeight="1">
      <c r="C198" s="207"/>
      <c r="D198" s="209"/>
      <c r="E198" s="119" t="str">
        <f>IFERROR(VLOOKUP($D198, ALL!$A:$G, 2, FALSE), "")</f>
        <v/>
      </c>
      <c r="F198" s="242"/>
      <c r="G198" s="120" t="str">
        <f>IFERROR(VLOOKUP($D198, ALL!$A:$G, 3, FALSE), "")</f>
        <v/>
      </c>
      <c r="H198" s="121" t="str">
        <f>IFERROR(VLOOKUP($D198, ALL!$A:$G, 5, FALSE), "")</f>
        <v/>
      </c>
      <c r="I198" s="240"/>
      <c r="L198" s="122" t="str">
        <f t="shared" si="2"/>
        <v/>
      </c>
    </row>
    <row r="199" spans="3:12" ht="49.95" customHeight="1">
      <c r="C199" s="207"/>
      <c r="D199" s="209"/>
      <c r="E199" s="119" t="str">
        <f>IFERROR(VLOOKUP($D199, ALL!$A:$G, 2, FALSE), "")</f>
        <v/>
      </c>
      <c r="F199" s="242"/>
      <c r="G199" s="120" t="str">
        <f>IFERROR(VLOOKUP($D199, ALL!$A:$G, 3, FALSE), "")</f>
        <v/>
      </c>
      <c r="H199" s="121" t="str">
        <f>IFERROR(VLOOKUP($D199, ALL!$A:$G, 5, FALSE), "")</f>
        <v/>
      </c>
      <c r="I199" s="240"/>
      <c r="L199" s="122" t="str">
        <f t="shared" si="2"/>
        <v/>
      </c>
    </row>
    <row r="200" spans="3:12" ht="49.95" customHeight="1">
      <c r="C200" s="207"/>
      <c r="D200" s="209"/>
      <c r="E200" s="119" t="str">
        <f>IFERROR(VLOOKUP($D200, ALL!$A:$G, 2, FALSE), "")</f>
        <v/>
      </c>
      <c r="F200" s="242"/>
      <c r="G200" s="120" t="str">
        <f>IFERROR(VLOOKUP($D200, ALL!$A:$G, 3, FALSE), "")</f>
        <v/>
      </c>
      <c r="H200" s="121" t="str">
        <f>IFERROR(VLOOKUP($D200, ALL!$A:$G, 5, FALSE), "")</f>
        <v/>
      </c>
      <c r="I200" s="240"/>
      <c r="L200" s="122" t="str">
        <f t="shared" si="2"/>
        <v/>
      </c>
    </row>
    <row r="201" spans="3:12" ht="49.95" customHeight="1">
      <c r="C201" s="207"/>
      <c r="D201" s="209"/>
      <c r="E201" s="119" t="str">
        <f>IFERROR(VLOOKUP($D201, ALL!$A:$G, 2, FALSE), "")</f>
        <v/>
      </c>
      <c r="F201" s="242"/>
      <c r="G201" s="120" t="str">
        <f>IFERROR(VLOOKUP($D201, ALL!$A:$G, 3, FALSE), "")</f>
        <v/>
      </c>
      <c r="H201" s="121" t="str">
        <f>IFERROR(VLOOKUP($D201, ALL!$A:$G, 5, FALSE), "")</f>
        <v/>
      </c>
      <c r="I201" s="240"/>
      <c r="L201" s="122" t="str">
        <f t="shared" si="2"/>
        <v/>
      </c>
    </row>
    <row r="202" spans="3:12" ht="49.95" customHeight="1">
      <c r="C202" s="207"/>
      <c r="D202" s="209"/>
      <c r="E202" s="119" t="str">
        <f>IFERROR(VLOOKUP($D202, ALL!$A:$G, 2, FALSE), "")</f>
        <v/>
      </c>
      <c r="F202" s="242"/>
      <c r="G202" s="120" t="str">
        <f>IFERROR(VLOOKUP($D202, ALL!$A:$G, 3, FALSE), "")</f>
        <v/>
      </c>
      <c r="H202" s="121" t="str">
        <f>IFERROR(VLOOKUP($D202, ALL!$A:$G, 5, FALSE), "")</f>
        <v/>
      </c>
      <c r="I202" s="240"/>
      <c r="L202" s="122" t="str">
        <f t="shared" si="2"/>
        <v/>
      </c>
    </row>
    <row r="203" spans="3:12" ht="49.95" customHeight="1">
      <c r="C203" s="207"/>
      <c r="D203" s="209"/>
      <c r="E203" s="119" t="str">
        <f>IFERROR(VLOOKUP($D203, ALL!$A:$G, 2, FALSE), "")</f>
        <v/>
      </c>
      <c r="F203" s="242"/>
      <c r="G203" s="120" t="str">
        <f>IFERROR(VLOOKUP($D203, ALL!$A:$G, 3, FALSE), "")</f>
        <v/>
      </c>
      <c r="H203" s="121" t="str">
        <f>IFERROR(VLOOKUP($D203, ALL!$A:$G, 5, FALSE), "")</f>
        <v/>
      </c>
      <c r="I203" s="240"/>
      <c r="L203" s="122" t="str">
        <f t="shared" ref="L203:L238" si="3">IF(D203="","",
  IF(COUNTIF($D$13:$D$22,D203)=0,"コード不一致",
    IF(INDEX($I$13:$I$22,MATCH(D203,$D$13:$D$22,0))="","台数未入力",
      IF(COUNTIF($D$139:$D$238,D203)&lt;INDEX($I$13:$I$22,MATCH(D203,$D$13:$D$22,0)),"台数不足","OK")
    )
  )
)</f>
        <v/>
      </c>
    </row>
    <row r="204" spans="3:12" ht="49.95" customHeight="1">
      <c r="C204" s="207"/>
      <c r="D204" s="209"/>
      <c r="E204" s="119" t="str">
        <f>IFERROR(VLOOKUP($D204, ALL!$A:$G, 2, FALSE), "")</f>
        <v/>
      </c>
      <c r="F204" s="242"/>
      <c r="G204" s="120" t="str">
        <f>IFERROR(VLOOKUP($D204, ALL!$A:$G, 3, FALSE), "")</f>
        <v/>
      </c>
      <c r="H204" s="121" t="str">
        <f>IFERROR(VLOOKUP($D204, ALL!$A:$G, 5, FALSE), "")</f>
        <v/>
      </c>
      <c r="I204" s="240"/>
      <c r="L204" s="122" t="str">
        <f t="shared" si="3"/>
        <v/>
      </c>
    </row>
    <row r="205" spans="3:12" ht="49.95" customHeight="1">
      <c r="C205" s="207"/>
      <c r="D205" s="209"/>
      <c r="E205" s="119" t="str">
        <f>IFERROR(VLOOKUP($D205, ALL!$A:$G, 2, FALSE), "")</f>
        <v/>
      </c>
      <c r="F205" s="242"/>
      <c r="G205" s="120" t="str">
        <f>IFERROR(VLOOKUP($D205, ALL!$A:$G, 3, FALSE), "")</f>
        <v/>
      </c>
      <c r="H205" s="121" t="str">
        <f>IFERROR(VLOOKUP($D205, ALL!$A:$G, 5, FALSE), "")</f>
        <v/>
      </c>
      <c r="I205" s="240"/>
      <c r="L205" s="122" t="str">
        <f t="shared" si="3"/>
        <v/>
      </c>
    </row>
    <row r="206" spans="3:12" ht="49.95" customHeight="1">
      <c r="C206" s="207"/>
      <c r="D206" s="209"/>
      <c r="E206" s="119" t="str">
        <f>IFERROR(VLOOKUP($D206, ALL!$A:$G, 2, FALSE), "")</f>
        <v/>
      </c>
      <c r="F206" s="242"/>
      <c r="G206" s="120" t="str">
        <f>IFERROR(VLOOKUP($D206, ALL!$A:$G, 3, FALSE), "")</f>
        <v/>
      </c>
      <c r="H206" s="121" t="str">
        <f>IFERROR(VLOOKUP($D206, ALL!$A:$G, 5, FALSE), "")</f>
        <v/>
      </c>
      <c r="I206" s="240"/>
      <c r="L206" s="122" t="str">
        <f t="shared" si="3"/>
        <v/>
      </c>
    </row>
    <row r="207" spans="3:12" ht="49.95" customHeight="1">
      <c r="C207" s="207"/>
      <c r="D207" s="209"/>
      <c r="E207" s="119" t="str">
        <f>IFERROR(VLOOKUP($D207, ALL!$A:$G, 2, FALSE), "")</f>
        <v/>
      </c>
      <c r="F207" s="242"/>
      <c r="G207" s="120" t="str">
        <f>IFERROR(VLOOKUP($D207, ALL!$A:$G, 3, FALSE), "")</f>
        <v/>
      </c>
      <c r="H207" s="121" t="str">
        <f>IFERROR(VLOOKUP($D207, ALL!$A:$G, 5, FALSE), "")</f>
        <v/>
      </c>
      <c r="I207" s="240"/>
      <c r="L207" s="122" t="str">
        <f t="shared" si="3"/>
        <v/>
      </c>
    </row>
    <row r="208" spans="3:12" ht="49.95" customHeight="1">
      <c r="C208" s="207"/>
      <c r="D208" s="209"/>
      <c r="E208" s="119" t="str">
        <f>IFERROR(VLOOKUP($D208, ALL!$A:$G, 2, FALSE), "")</f>
        <v/>
      </c>
      <c r="F208" s="242"/>
      <c r="G208" s="120" t="str">
        <f>IFERROR(VLOOKUP($D208, ALL!$A:$G, 3, FALSE), "")</f>
        <v/>
      </c>
      <c r="H208" s="121" t="str">
        <f>IFERROR(VLOOKUP($D208, ALL!$A:$G, 5, FALSE), "")</f>
        <v/>
      </c>
      <c r="I208" s="240"/>
      <c r="L208" s="122" t="str">
        <f t="shared" si="3"/>
        <v/>
      </c>
    </row>
    <row r="209" spans="3:12" ht="49.95" customHeight="1">
      <c r="C209" s="207"/>
      <c r="D209" s="209"/>
      <c r="E209" s="119" t="str">
        <f>IFERROR(VLOOKUP($D209, ALL!$A:$G, 2, FALSE), "")</f>
        <v/>
      </c>
      <c r="F209" s="242"/>
      <c r="G209" s="120" t="str">
        <f>IFERROR(VLOOKUP($D209, ALL!$A:$G, 3, FALSE), "")</f>
        <v/>
      </c>
      <c r="H209" s="121" t="str">
        <f>IFERROR(VLOOKUP($D209, ALL!$A:$G, 5, FALSE), "")</f>
        <v/>
      </c>
      <c r="I209" s="240"/>
      <c r="L209" s="122" t="str">
        <f t="shared" si="3"/>
        <v/>
      </c>
    </row>
    <row r="210" spans="3:12" ht="49.95" customHeight="1">
      <c r="C210" s="207"/>
      <c r="D210" s="209"/>
      <c r="E210" s="119" t="str">
        <f>IFERROR(VLOOKUP($D210, ALL!$A:$G, 2, FALSE), "")</f>
        <v/>
      </c>
      <c r="F210" s="242"/>
      <c r="G210" s="120" t="str">
        <f>IFERROR(VLOOKUP($D210, ALL!$A:$G, 3, FALSE), "")</f>
        <v/>
      </c>
      <c r="H210" s="121" t="str">
        <f>IFERROR(VLOOKUP($D210, ALL!$A:$G, 5, FALSE), "")</f>
        <v/>
      </c>
      <c r="I210" s="240"/>
      <c r="L210" s="122" t="str">
        <f t="shared" si="3"/>
        <v/>
      </c>
    </row>
    <row r="211" spans="3:12" ht="49.95" customHeight="1">
      <c r="C211" s="207"/>
      <c r="D211" s="209"/>
      <c r="E211" s="119" t="str">
        <f>IFERROR(VLOOKUP($D211, ALL!$A:$G, 2, FALSE), "")</f>
        <v/>
      </c>
      <c r="F211" s="242"/>
      <c r="G211" s="120" t="str">
        <f>IFERROR(VLOOKUP($D211, ALL!$A:$G, 3, FALSE), "")</f>
        <v/>
      </c>
      <c r="H211" s="121" t="str">
        <f>IFERROR(VLOOKUP($D211, ALL!$A:$G, 5, FALSE), "")</f>
        <v/>
      </c>
      <c r="I211" s="240"/>
      <c r="L211" s="122" t="str">
        <f t="shared" si="3"/>
        <v/>
      </c>
    </row>
    <row r="212" spans="3:12" ht="49.95" customHeight="1">
      <c r="C212" s="207"/>
      <c r="D212" s="209"/>
      <c r="E212" s="119" t="str">
        <f>IFERROR(VLOOKUP($D212, ALL!$A:$G, 2, FALSE), "")</f>
        <v/>
      </c>
      <c r="F212" s="242"/>
      <c r="G212" s="120" t="str">
        <f>IFERROR(VLOOKUP($D212, ALL!$A:$G, 3, FALSE), "")</f>
        <v/>
      </c>
      <c r="H212" s="121" t="str">
        <f>IFERROR(VLOOKUP($D212, ALL!$A:$G, 5, FALSE), "")</f>
        <v/>
      </c>
      <c r="I212" s="240"/>
      <c r="L212" s="122" t="str">
        <f t="shared" si="3"/>
        <v/>
      </c>
    </row>
    <row r="213" spans="3:12" ht="49.95" customHeight="1">
      <c r="C213" s="207"/>
      <c r="D213" s="209"/>
      <c r="E213" s="119" t="str">
        <f>IFERROR(VLOOKUP($D213, ALL!$A:$G, 2, FALSE), "")</f>
        <v/>
      </c>
      <c r="F213" s="242"/>
      <c r="G213" s="120" t="str">
        <f>IFERROR(VLOOKUP($D213, ALL!$A:$G, 3, FALSE), "")</f>
        <v/>
      </c>
      <c r="H213" s="121" t="str">
        <f>IFERROR(VLOOKUP($D213, ALL!$A:$G, 5, FALSE), "")</f>
        <v/>
      </c>
      <c r="I213" s="240"/>
      <c r="L213" s="122" t="str">
        <f t="shared" si="3"/>
        <v/>
      </c>
    </row>
    <row r="214" spans="3:12" ht="49.95" customHeight="1">
      <c r="C214" s="207"/>
      <c r="D214" s="209"/>
      <c r="E214" s="119" t="str">
        <f>IFERROR(VLOOKUP($D214, ALL!$A:$G, 2, FALSE), "")</f>
        <v/>
      </c>
      <c r="F214" s="242"/>
      <c r="G214" s="120" t="str">
        <f>IFERROR(VLOOKUP($D214, ALL!$A:$G, 3, FALSE), "")</f>
        <v/>
      </c>
      <c r="H214" s="121" t="str">
        <f>IFERROR(VLOOKUP($D214, ALL!$A:$G, 5, FALSE), "")</f>
        <v/>
      </c>
      <c r="I214" s="240"/>
      <c r="L214" s="122" t="str">
        <f t="shared" si="3"/>
        <v/>
      </c>
    </row>
    <row r="215" spans="3:12" ht="49.95" customHeight="1">
      <c r="C215" s="207"/>
      <c r="D215" s="209"/>
      <c r="E215" s="119" t="str">
        <f>IFERROR(VLOOKUP($D215, ALL!$A:$G, 2, FALSE), "")</f>
        <v/>
      </c>
      <c r="F215" s="242"/>
      <c r="G215" s="120" t="str">
        <f>IFERROR(VLOOKUP($D215, ALL!$A:$G, 3, FALSE), "")</f>
        <v/>
      </c>
      <c r="H215" s="121" t="str">
        <f>IFERROR(VLOOKUP($D215, ALL!$A:$G, 5, FALSE), "")</f>
        <v/>
      </c>
      <c r="I215" s="240"/>
      <c r="L215" s="122" t="str">
        <f t="shared" si="3"/>
        <v/>
      </c>
    </row>
    <row r="216" spans="3:12" ht="49.95" customHeight="1">
      <c r="C216" s="207"/>
      <c r="D216" s="209"/>
      <c r="E216" s="119" t="str">
        <f>IFERROR(VLOOKUP($D216, ALL!$A:$G, 2, FALSE), "")</f>
        <v/>
      </c>
      <c r="F216" s="242"/>
      <c r="G216" s="120" t="str">
        <f>IFERROR(VLOOKUP($D216, ALL!$A:$G, 3, FALSE), "")</f>
        <v/>
      </c>
      <c r="H216" s="121" t="str">
        <f>IFERROR(VLOOKUP($D216, ALL!$A:$G, 5, FALSE), "")</f>
        <v/>
      </c>
      <c r="I216" s="240"/>
      <c r="L216" s="122" t="str">
        <f t="shared" si="3"/>
        <v/>
      </c>
    </row>
    <row r="217" spans="3:12" ht="49.95" customHeight="1">
      <c r="C217" s="207"/>
      <c r="D217" s="209"/>
      <c r="E217" s="119" t="str">
        <f>IFERROR(VLOOKUP($D217, ALL!$A:$G, 2, FALSE), "")</f>
        <v/>
      </c>
      <c r="F217" s="242"/>
      <c r="G217" s="120" t="str">
        <f>IFERROR(VLOOKUP($D217, ALL!$A:$G, 3, FALSE), "")</f>
        <v/>
      </c>
      <c r="H217" s="121" t="str">
        <f>IFERROR(VLOOKUP($D217, ALL!$A:$G, 5, FALSE), "")</f>
        <v/>
      </c>
      <c r="I217" s="240"/>
      <c r="L217" s="122" t="str">
        <f t="shared" si="3"/>
        <v/>
      </c>
    </row>
    <row r="218" spans="3:12" ht="49.95" customHeight="1">
      <c r="C218" s="207"/>
      <c r="D218" s="209"/>
      <c r="E218" s="119" t="str">
        <f>IFERROR(VLOOKUP($D218, ALL!$A:$G, 2, FALSE), "")</f>
        <v/>
      </c>
      <c r="F218" s="242"/>
      <c r="G218" s="120" t="str">
        <f>IFERROR(VLOOKUP($D218, ALL!$A:$G, 3, FALSE), "")</f>
        <v/>
      </c>
      <c r="H218" s="121" t="str">
        <f>IFERROR(VLOOKUP($D218, ALL!$A:$G, 5, FALSE), "")</f>
        <v/>
      </c>
      <c r="I218" s="240"/>
      <c r="L218" s="122" t="str">
        <f t="shared" si="3"/>
        <v/>
      </c>
    </row>
    <row r="219" spans="3:12" ht="49.95" customHeight="1">
      <c r="C219" s="207"/>
      <c r="D219" s="209"/>
      <c r="E219" s="119" t="str">
        <f>IFERROR(VLOOKUP($D219, ALL!$A:$G, 2, FALSE), "")</f>
        <v/>
      </c>
      <c r="F219" s="242"/>
      <c r="G219" s="120" t="str">
        <f>IFERROR(VLOOKUP($D219, ALL!$A:$G, 3, FALSE), "")</f>
        <v/>
      </c>
      <c r="H219" s="121" t="str">
        <f>IFERROR(VLOOKUP($D219, ALL!$A:$G, 5, FALSE), "")</f>
        <v/>
      </c>
      <c r="I219" s="240"/>
      <c r="L219" s="122" t="str">
        <f t="shared" si="3"/>
        <v/>
      </c>
    </row>
    <row r="220" spans="3:12" ht="49.95" customHeight="1">
      <c r="C220" s="207"/>
      <c r="D220" s="209"/>
      <c r="E220" s="119" t="str">
        <f>IFERROR(VLOOKUP($D220, ALL!$A:$G, 2, FALSE), "")</f>
        <v/>
      </c>
      <c r="F220" s="242"/>
      <c r="G220" s="120" t="str">
        <f>IFERROR(VLOOKUP($D220, ALL!$A:$G, 3, FALSE), "")</f>
        <v/>
      </c>
      <c r="H220" s="121" t="str">
        <f>IFERROR(VLOOKUP($D220, ALL!$A:$G, 5, FALSE), "")</f>
        <v/>
      </c>
      <c r="I220" s="240"/>
      <c r="L220" s="122" t="str">
        <f t="shared" si="3"/>
        <v/>
      </c>
    </row>
    <row r="221" spans="3:12" ht="49.95" customHeight="1">
      <c r="C221" s="207"/>
      <c r="D221" s="209"/>
      <c r="E221" s="119" t="str">
        <f>IFERROR(VLOOKUP($D221, ALL!$A:$G, 2, FALSE), "")</f>
        <v/>
      </c>
      <c r="F221" s="242"/>
      <c r="G221" s="120" t="str">
        <f>IFERROR(VLOOKUP($D221, ALL!$A:$G, 3, FALSE), "")</f>
        <v/>
      </c>
      <c r="H221" s="121" t="str">
        <f>IFERROR(VLOOKUP($D221, ALL!$A:$G, 5, FALSE), "")</f>
        <v/>
      </c>
      <c r="I221" s="240"/>
      <c r="L221" s="122" t="str">
        <f t="shared" si="3"/>
        <v/>
      </c>
    </row>
    <row r="222" spans="3:12" ht="49.95" customHeight="1">
      <c r="C222" s="207"/>
      <c r="D222" s="209"/>
      <c r="E222" s="119" t="str">
        <f>IFERROR(VLOOKUP($D222, ALL!$A:$G, 2, FALSE), "")</f>
        <v/>
      </c>
      <c r="F222" s="242"/>
      <c r="G222" s="120" t="str">
        <f>IFERROR(VLOOKUP($D222, ALL!$A:$G, 3, FALSE), "")</f>
        <v/>
      </c>
      <c r="H222" s="121" t="str">
        <f>IFERROR(VLOOKUP($D222, ALL!$A:$G, 5, FALSE), "")</f>
        <v/>
      </c>
      <c r="I222" s="240"/>
      <c r="L222" s="122" t="str">
        <f t="shared" si="3"/>
        <v/>
      </c>
    </row>
    <row r="223" spans="3:12" ht="49.95" customHeight="1">
      <c r="C223" s="207"/>
      <c r="D223" s="209"/>
      <c r="E223" s="119" t="str">
        <f>IFERROR(VLOOKUP($D223, ALL!$A:$G, 2, FALSE), "")</f>
        <v/>
      </c>
      <c r="F223" s="242"/>
      <c r="G223" s="120" t="str">
        <f>IFERROR(VLOOKUP($D223, ALL!$A:$G, 3, FALSE), "")</f>
        <v/>
      </c>
      <c r="H223" s="121" t="str">
        <f>IFERROR(VLOOKUP($D223, ALL!$A:$G, 5, FALSE), "")</f>
        <v/>
      </c>
      <c r="I223" s="240"/>
      <c r="L223" s="122" t="str">
        <f t="shared" si="3"/>
        <v/>
      </c>
    </row>
    <row r="224" spans="3:12" ht="49.95" customHeight="1">
      <c r="C224" s="207"/>
      <c r="D224" s="209"/>
      <c r="E224" s="119" t="str">
        <f>IFERROR(VLOOKUP($D224, ALL!$A:$G, 2, FALSE), "")</f>
        <v/>
      </c>
      <c r="F224" s="242"/>
      <c r="G224" s="120" t="str">
        <f>IFERROR(VLOOKUP($D224, ALL!$A:$G, 3, FALSE), "")</f>
        <v/>
      </c>
      <c r="H224" s="121" t="str">
        <f>IFERROR(VLOOKUP($D224, ALL!$A:$G, 5, FALSE), "")</f>
        <v/>
      </c>
      <c r="I224" s="240"/>
      <c r="L224" s="122" t="str">
        <f t="shared" si="3"/>
        <v/>
      </c>
    </row>
    <row r="225" spans="3:12" ht="49.95" customHeight="1">
      <c r="C225" s="207"/>
      <c r="D225" s="209"/>
      <c r="E225" s="119" t="str">
        <f>IFERROR(VLOOKUP($D225, ALL!$A:$G, 2, FALSE), "")</f>
        <v/>
      </c>
      <c r="F225" s="242"/>
      <c r="G225" s="120" t="str">
        <f>IFERROR(VLOOKUP($D225, ALL!$A:$G, 3, FALSE), "")</f>
        <v/>
      </c>
      <c r="H225" s="121" t="str">
        <f>IFERROR(VLOOKUP($D225, ALL!$A:$G, 5, FALSE), "")</f>
        <v/>
      </c>
      <c r="I225" s="240"/>
      <c r="L225" s="122" t="str">
        <f t="shared" si="3"/>
        <v/>
      </c>
    </row>
    <row r="226" spans="3:12" ht="49.95" customHeight="1">
      <c r="C226" s="207"/>
      <c r="D226" s="209"/>
      <c r="E226" s="119" t="str">
        <f>IFERROR(VLOOKUP($D226, ALL!$A:$G, 2, FALSE), "")</f>
        <v/>
      </c>
      <c r="F226" s="242"/>
      <c r="G226" s="120" t="str">
        <f>IFERROR(VLOOKUP($D226, ALL!$A:$G, 3, FALSE), "")</f>
        <v/>
      </c>
      <c r="H226" s="121" t="str">
        <f>IFERROR(VLOOKUP($D226, ALL!$A:$G, 5, FALSE), "")</f>
        <v/>
      </c>
      <c r="I226" s="240"/>
      <c r="L226" s="122" t="str">
        <f t="shared" si="3"/>
        <v/>
      </c>
    </row>
    <row r="227" spans="3:12" ht="49.95" customHeight="1">
      <c r="C227" s="207"/>
      <c r="D227" s="209"/>
      <c r="E227" s="119" t="str">
        <f>IFERROR(VLOOKUP($D227, ALL!$A:$G, 2, FALSE), "")</f>
        <v/>
      </c>
      <c r="F227" s="242"/>
      <c r="G227" s="120" t="str">
        <f>IFERROR(VLOOKUP($D227, ALL!$A:$G, 3, FALSE), "")</f>
        <v/>
      </c>
      <c r="H227" s="121" t="str">
        <f>IFERROR(VLOOKUP($D227, ALL!$A:$G, 5, FALSE), "")</f>
        <v/>
      </c>
      <c r="I227" s="240"/>
      <c r="L227" s="122" t="str">
        <f t="shared" si="3"/>
        <v/>
      </c>
    </row>
    <row r="228" spans="3:12" ht="49.95" customHeight="1">
      <c r="C228" s="207"/>
      <c r="D228" s="209"/>
      <c r="E228" s="119" t="str">
        <f>IFERROR(VLOOKUP($D228, ALL!$A:$G, 2, FALSE), "")</f>
        <v/>
      </c>
      <c r="F228" s="242"/>
      <c r="G228" s="120" t="str">
        <f>IFERROR(VLOOKUP($D228, ALL!$A:$G, 3, FALSE), "")</f>
        <v/>
      </c>
      <c r="H228" s="121" t="str">
        <f>IFERROR(VLOOKUP($D228, ALL!$A:$G, 5, FALSE), "")</f>
        <v/>
      </c>
      <c r="I228" s="240"/>
      <c r="L228" s="122" t="str">
        <f t="shared" si="3"/>
        <v/>
      </c>
    </row>
    <row r="229" spans="3:12" ht="49.95" customHeight="1">
      <c r="C229" s="207"/>
      <c r="D229" s="209"/>
      <c r="E229" s="119" t="str">
        <f>IFERROR(VLOOKUP($D229, ALL!$A:$G, 2, FALSE), "")</f>
        <v/>
      </c>
      <c r="F229" s="242"/>
      <c r="G229" s="120" t="str">
        <f>IFERROR(VLOOKUP($D229, ALL!$A:$G, 3, FALSE), "")</f>
        <v/>
      </c>
      <c r="H229" s="121" t="str">
        <f>IFERROR(VLOOKUP($D229, ALL!$A:$G, 5, FALSE), "")</f>
        <v/>
      </c>
      <c r="I229" s="240"/>
      <c r="L229" s="122" t="str">
        <f t="shared" si="3"/>
        <v/>
      </c>
    </row>
    <row r="230" spans="3:12" ht="49.95" customHeight="1">
      <c r="C230" s="207"/>
      <c r="D230" s="209"/>
      <c r="E230" s="119" t="str">
        <f>IFERROR(VLOOKUP($D230, ALL!$A:$G, 2, FALSE), "")</f>
        <v/>
      </c>
      <c r="F230" s="242"/>
      <c r="G230" s="120" t="str">
        <f>IFERROR(VLOOKUP($D230, ALL!$A:$G, 3, FALSE), "")</f>
        <v/>
      </c>
      <c r="H230" s="121" t="str">
        <f>IFERROR(VLOOKUP($D230, ALL!$A:$G, 5, FALSE), "")</f>
        <v/>
      </c>
      <c r="I230" s="240"/>
      <c r="L230" s="122" t="str">
        <f t="shared" si="3"/>
        <v/>
      </c>
    </row>
    <row r="231" spans="3:12" ht="49.95" customHeight="1">
      <c r="C231" s="207"/>
      <c r="D231" s="209"/>
      <c r="E231" s="119" t="str">
        <f>IFERROR(VLOOKUP($D231, ALL!$A:$G, 2, FALSE), "")</f>
        <v/>
      </c>
      <c r="F231" s="242"/>
      <c r="G231" s="120" t="str">
        <f>IFERROR(VLOOKUP($D231, ALL!$A:$G, 3, FALSE), "")</f>
        <v/>
      </c>
      <c r="H231" s="121" t="str">
        <f>IFERROR(VLOOKUP($D231, ALL!$A:$G, 5, FALSE), "")</f>
        <v/>
      </c>
      <c r="I231" s="240"/>
      <c r="L231" s="122" t="str">
        <f t="shared" si="3"/>
        <v/>
      </c>
    </row>
    <row r="232" spans="3:12" ht="49.95" customHeight="1">
      <c r="C232" s="207"/>
      <c r="D232" s="209"/>
      <c r="E232" s="119" t="str">
        <f>IFERROR(VLOOKUP($D232, ALL!$A:$G, 2, FALSE), "")</f>
        <v/>
      </c>
      <c r="F232" s="242"/>
      <c r="G232" s="120" t="str">
        <f>IFERROR(VLOOKUP($D232, ALL!$A:$G, 3, FALSE), "")</f>
        <v/>
      </c>
      <c r="H232" s="121" t="str">
        <f>IFERROR(VLOOKUP($D232, ALL!$A:$G, 5, FALSE), "")</f>
        <v/>
      </c>
      <c r="I232" s="240"/>
      <c r="L232" s="122" t="str">
        <f t="shared" si="3"/>
        <v/>
      </c>
    </row>
    <row r="233" spans="3:12" ht="49.95" customHeight="1">
      <c r="C233" s="207"/>
      <c r="D233" s="209"/>
      <c r="E233" s="119" t="str">
        <f>IFERROR(VLOOKUP($D233, ALL!$A:$G, 2, FALSE), "")</f>
        <v/>
      </c>
      <c r="F233" s="242"/>
      <c r="G233" s="120" t="str">
        <f>IFERROR(VLOOKUP($D233, ALL!$A:$G, 3, FALSE), "")</f>
        <v/>
      </c>
      <c r="H233" s="121" t="str">
        <f>IFERROR(VLOOKUP($D233, ALL!$A:$G, 5, FALSE), "")</f>
        <v/>
      </c>
      <c r="I233" s="240"/>
      <c r="L233" s="122" t="str">
        <f t="shared" si="3"/>
        <v/>
      </c>
    </row>
    <row r="234" spans="3:12" ht="49.95" customHeight="1">
      <c r="C234" s="207"/>
      <c r="D234" s="209"/>
      <c r="E234" s="119" t="str">
        <f>IFERROR(VLOOKUP($D234, ALL!$A:$G, 2, FALSE), "")</f>
        <v/>
      </c>
      <c r="F234" s="242"/>
      <c r="G234" s="120" t="str">
        <f>IFERROR(VLOOKUP($D234, ALL!$A:$G, 3, FALSE), "")</f>
        <v/>
      </c>
      <c r="H234" s="121" t="str">
        <f>IFERROR(VLOOKUP($D234, ALL!$A:$G, 5, FALSE), "")</f>
        <v/>
      </c>
      <c r="I234" s="240"/>
      <c r="L234" s="122" t="str">
        <f t="shared" si="3"/>
        <v/>
      </c>
    </row>
    <row r="235" spans="3:12" ht="49.95" customHeight="1">
      <c r="C235" s="207"/>
      <c r="D235" s="209"/>
      <c r="E235" s="119" t="str">
        <f>IFERROR(VLOOKUP($D235, ALL!$A:$G, 2, FALSE), "")</f>
        <v/>
      </c>
      <c r="F235" s="242"/>
      <c r="G235" s="120" t="str">
        <f>IFERROR(VLOOKUP($D235, ALL!$A:$G, 3, FALSE), "")</f>
        <v/>
      </c>
      <c r="H235" s="121" t="str">
        <f>IFERROR(VLOOKUP($D235, ALL!$A:$G, 5, FALSE), "")</f>
        <v/>
      </c>
      <c r="I235" s="240"/>
      <c r="L235" s="122" t="str">
        <f t="shared" si="3"/>
        <v/>
      </c>
    </row>
    <row r="236" spans="3:12" ht="49.95" customHeight="1">
      <c r="C236" s="207"/>
      <c r="D236" s="209"/>
      <c r="E236" s="119" t="str">
        <f>IFERROR(VLOOKUP($D236, ALL!$A:$G, 2, FALSE), "")</f>
        <v/>
      </c>
      <c r="F236" s="242"/>
      <c r="G236" s="120" t="str">
        <f>IFERROR(VLOOKUP($D236, ALL!$A:$G, 3, FALSE), "")</f>
        <v/>
      </c>
      <c r="H236" s="121" t="str">
        <f>IFERROR(VLOOKUP($D236, ALL!$A:$G, 5, FALSE), "")</f>
        <v/>
      </c>
      <c r="I236" s="240"/>
      <c r="L236" s="122" t="str">
        <f t="shared" si="3"/>
        <v/>
      </c>
    </row>
    <row r="237" spans="3:12" ht="49.95" customHeight="1">
      <c r="C237" s="207"/>
      <c r="D237" s="209"/>
      <c r="E237" s="119" t="str">
        <f>IFERROR(VLOOKUP($D237, ALL!$A:$G, 2, FALSE), "")</f>
        <v/>
      </c>
      <c r="F237" s="242"/>
      <c r="G237" s="120" t="str">
        <f>IFERROR(VLOOKUP($D237, ALL!$A:$G, 3, FALSE), "")</f>
        <v/>
      </c>
      <c r="H237" s="121" t="str">
        <f>IFERROR(VLOOKUP($D237, ALL!$A:$G, 5, FALSE), "")</f>
        <v/>
      </c>
      <c r="I237" s="240"/>
      <c r="L237" s="122" t="str">
        <f t="shared" si="3"/>
        <v/>
      </c>
    </row>
    <row r="238" spans="3:12" ht="49.95" customHeight="1" thickBot="1">
      <c r="C238" s="208"/>
      <c r="D238" s="210"/>
      <c r="E238" s="225" t="str">
        <f>IFERROR(VLOOKUP($D238, ALL!$A:$G, 2, FALSE), "")</f>
        <v/>
      </c>
      <c r="F238" s="243"/>
      <c r="G238" s="226" t="str">
        <f>IFERROR(VLOOKUP($D238, ALL!$A:$G, 3, FALSE), "")</f>
        <v/>
      </c>
      <c r="H238" s="227" t="str">
        <f>IFERROR(VLOOKUP($D238, ALL!$A:$G, 5, FALSE), "")</f>
        <v/>
      </c>
      <c r="I238" s="241"/>
      <c r="L238" s="122" t="str">
        <f t="shared" si="3"/>
        <v/>
      </c>
    </row>
    <row r="239" spans="3:12" collapsed="1">
      <c r="E239" s="193"/>
      <c r="F239" s="194"/>
    </row>
    <row r="240" spans="3:12">
      <c r="E240" s="193"/>
      <c r="F240" s="194"/>
    </row>
    <row r="241" spans="3:7">
      <c r="C241" s="135" t="s">
        <v>18</v>
      </c>
    </row>
    <row r="242" spans="3:7" ht="25.05" customHeight="1">
      <c r="C242" s="244"/>
      <c r="D242" s="136" t="s">
        <v>19</v>
      </c>
      <c r="E242" s="135" t="s">
        <v>20</v>
      </c>
      <c r="F242" s="239"/>
      <c r="G242" s="136" t="s">
        <v>21</v>
      </c>
    </row>
    <row r="243" spans="3:7" ht="25.05" customHeight="1">
      <c r="C243" s="244"/>
      <c r="D243" s="136" t="s">
        <v>19</v>
      </c>
      <c r="E243" s="135" t="s">
        <v>20</v>
      </c>
      <c r="F243" s="239"/>
      <c r="G243" s="136" t="s">
        <v>21</v>
      </c>
    </row>
    <row r="244" spans="3:7" ht="25.05" customHeight="1">
      <c r="C244" s="244"/>
      <c r="D244" s="136" t="s">
        <v>19</v>
      </c>
      <c r="E244" s="135" t="s">
        <v>20</v>
      </c>
      <c r="F244" s="239"/>
      <c r="G244" s="136" t="s">
        <v>21</v>
      </c>
    </row>
    <row r="245" spans="3:7" ht="25.05" customHeight="1">
      <c r="C245" s="244"/>
      <c r="D245" s="136" t="s">
        <v>19</v>
      </c>
      <c r="E245" s="136" t="s">
        <v>20</v>
      </c>
      <c r="F245" s="239"/>
      <c r="G245" s="136" t="s">
        <v>21</v>
      </c>
    </row>
    <row r="246" spans="3:7" ht="25.05" customHeight="1">
      <c r="C246" s="245"/>
      <c r="D246" s="136" t="s">
        <v>19</v>
      </c>
      <c r="E246" s="136" t="s">
        <v>20</v>
      </c>
      <c r="F246" s="239"/>
      <c r="G246" s="136" t="s">
        <v>21</v>
      </c>
    </row>
    <row r="247" spans="3:7" ht="25.05" customHeight="1">
      <c r="C247" s="245"/>
      <c r="D247" s="136" t="s">
        <v>19</v>
      </c>
      <c r="E247" s="136" t="s">
        <v>20</v>
      </c>
      <c r="F247" s="239"/>
      <c r="G247" s="136" t="s">
        <v>21</v>
      </c>
    </row>
    <row r="248" spans="3:7" ht="25.05" customHeight="1">
      <c r="C248" s="244"/>
      <c r="D248" s="136" t="s">
        <v>19</v>
      </c>
      <c r="E248" s="136" t="s">
        <v>20</v>
      </c>
      <c r="F248" s="239"/>
      <c r="G248" s="136" t="s">
        <v>21</v>
      </c>
    </row>
    <row r="249" spans="3:7" ht="25.05" customHeight="1">
      <c r="C249" s="245"/>
      <c r="D249" s="136" t="s">
        <v>19</v>
      </c>
      <c r="E249" s="136" t="s">
        <v>20</v>
      </c>
      <c r="F249" s="239"/>
      <c r="G249" s="136" t="s">
        <v>21</v>
      </c>
    </row>
    <row r="250" spans="3:7" ht="25.05" customHeight="1">
      <c r="C250" s="244"/>
      <c r="D250" s="136" t="s">
        <v>19</v>
      </c>
      <c r="E250" s="135" t="s">
        <v>20</v>
      </c>
      <c r="F250" s="239"/>
      <c r="G250" s="136" t="s">
        <v>21</v>
      </c>
    </row>
    <row r="251" spans="3:7" ht="25.05" customHeight="1">
      <c r="C251" s="244"/>
      <c r="D251" s="136" t="s">
        <v>19</v>
      </c>
      <c r="E251" s="135" t="s">
        <v>20</v>
      </c>
      <c r="F251" s="239"/>
      <c r="G251" s="136" t="s">
        <v>21</v>
      </c>
    </row>
    <row r="252" spans="3:7" ht="25.05" customHeight="1">
      <c r="C252" s="244"/>
      <c r="D252" s="136" t="s">
        <v>19</v>
      </c>
      <c r="E252" s="136" t="s">
        <v>20</v>
      </c>
      <c r="F252" s="239"/>
      <c r="G252" s="136" t="s">
        <v>21</v>
      </c>
    </row>
    <row r="253" spans="3:7" ht="25.05" customHeight="1">
      <c r="C253" s="245"/>
      <c r="D253" s="136" t="s">
        <v>19</v>
      </c>
      <c r="E253" s="136" t="s">
        <v>20</v>
      </c>
      <c r="F253" s="239"/>
      <c r="G253" s="136" t="s">
        <v>21</v>
      </c>
    </row>
    <row r="254" spans="3:7" ht="25.05" customHeight="1">
      <c r="C254" s="245"/>
      <c r="D254" s="136" t="s">
        <v>19</v>
      </c>
      <c r="E254" s="136" t="s">
        <v>20</v>
      </c>
      <c r="F254" s="239"/>
      <c r="G254" s="136" t="s">
        <v>21</v>
      </c>
    </row>
    <row r="255" spans="3:7" ht="25.05" customHeight="1">
      <c r="C255" s="244"/>
      <c r="D255" s="136" t="s">
        <v>19</v>
      </c>
      <c r="E255" s="136" t="s">
        <v>20</v>
      </c>
      <c r="F255" s="239"/>
      <c r="G255" s="136" t="s">
        <v>21</v>
      </c>
    </row>
    <row r="256" spans="3:7" ht="25.05" customHeight="1">
      <c r="C256" s="245"/>
      <c r="D256" s="136" t="s">
        <v>19</v>
      </c>
      <c r="E256" s="136" t="s">
        <v>20</v>
      </c>
      <c r="F256" s="239"/>
      <c r="G256" s="136" t="s">
        <v>21</v>
      </c>
    </row>
    <row r="257" spans="3:7" ht="25.05" customHeight="1">
      <c r="C257" s="245"/>
      <c r="D257" s="136" t="s">
        <v>19</v>
      </c>
      <c r="E257" s="136" t="s">
        <v>20</v>
      </c>
      <c r="F257" s="239"/>
      <c r="G257" s="136" t="s">
        <v>21</v>
      </c>
    </row>
    <row r="258" spans="3:7" ht="25.05" customHeight="1">
      <c r="C258" s="245"/>
      <c r="D258" s="136" t="s">
        <v>19</v>
      </c>
      <c r="E258" s="136" t="s">
        <v>20</v>
      </c>
      <c r="F258" s="239"/>
      <c r="G258" s="136" t="s">
        <v>21</v>
      </c>
    </row>
    <row r="259" spans="3:7" ht="25.05" customHeight="1">
      <c r="C259" s="245"/>
      <c r="D259" s="136" t="s">
        <v>19</v>
      </c>
      <c r="E259" s="136" t="s">
        <v>20</v>
      </c>
      <c r="F259" s="239"/>
      <c r="G259" s="136" t="s">
        <v>21</v>
      </c>
    </row>
    <row r="260" spans="3:7" ht="25.05" customHeight="1">
      <c r="C260" s="245"/>
      <c r="D260" s="136" t="s">
        <v>19</v>
      </c>
      <c r="E260" s="136" t="s">
        <v>20</v>
      </c>
      <c r="F260" s="239"/>
      <c r="G260" s="136" t="s">
        <v>21</v>
      </c>
    </row>
    <row r="261" spans="3:7" ht="25.05" customHeight="1">
      <c r="C261" s="245"/>
      <c r="D261" s="136" t="s">
        <v>19</v>
      </c>
      <c r="E261" s="136" t="s">
        <v>20</v>
      </c>
      <c r="F261" s="239"/>
      <c r="G261" s="136" t="s">
        <v>21</v>
      </c>
    </row>
    <row r="262" spans="3:7" collapsed="1"/>
  </sheetData>
  <sheetProtection algorithmName="SHA-512" hashValue="XuDKPLSc/HS9+irZVbVndOtN0s6TX9zegXDK8AcGB0bY+eflDVNsKjwOdGGBKvF2CCGWtkY/yxLQNVskFIHeZQ==" saltValue="2qQ5MQoqaxAT6vuqzbFFVQ==" spinCount="100000" sheet="1" objects="1" scenarios="1" selectLockedCells="1"/>
  <mergeCells count="54">
    <mergeCell ref="E2:E3"/>
    <mergeCell ref="C70:D70"/>
    <mergeCell ref="C71:D71"/>
    <mergeCell ref="B123:C123"/>
    <mergeCell ref="F2:J3"/>
    <mergeCell ref="D8:F8"/>
    <mergeCell ref="G32:H32"/>
    <mergeCell ref="G38:H38"/>
    <mergeCell ref="G39:H39"/>
    <mergeCell ref="G40:H40"/>
    <mergeCell ref="G37:H37"/>
    <mergeCell ref="G33:H33"/>
    <mergeCell ref="G34:H34"/>
    <mergeCell ref="G35:H35"/>
    <mergeCell ref="G36:H36"/>
    <mergeCell ref="G45:H45"/>
    <mergeCell ref="D136:G136"/>
    <mergeCell ref="C5:C6"/>
    <mergeCell ref="D7:F7"/>
    <mergeCell ref="C11:C12"/>
    <mergeCell ref="C30:C31"/>
    <mergeCell ref="G31:H31"/>
    <mergeCell ref="D30:J30"/>
    <mergeCell ref="D28:F28"/>
    <mergeCell ref="D26:F26"/>
    <mergeCell ref="D11:J11"/>
    <mergeCell ref="G50:H50"/>
    <mergeCell ref="G42:H42"/>
    <mergeCell ref="G43:H43"/>
    <mergeCell ref="G44:H44"/>
    <mergeCell ref="G58:H58"/>
    <mergeCell ref="G41:H41"/>
    <mergeCell ref="G46:H46"/>
    <mergeCell ref="G47:H47"/>
    <mergeCell ref="G48:H48"/>
    <mergeCell ref="G49:H49"/>
    <mergeCell ref="G59:H59"/>
    <mergeCell ref="G51:H51"/>
    <mergeCell ref="B20:B22"/>
    <mergeCell ref="B57:B61"/>
    <mergeCell ref="G60:H60"/>
    <mergeCell ref="G61:H61"/>
    <mergeCell ref="D134:F134"/>
    <mergeCell ref="G52:H52"/>
    <mergeCell ref="G62:H62"/>
    <mergeCell ref="G63:H63"/>
    <mergeCell ref="G64:H64"/>
    <mergeCell ref="G65:H65"/>
    <mergeCell ref="G53:H53"/>
    <mergeCell ref="D63:D65"/>
    <mergeCell ref="G54:H54"/>
    <mergeCell ref="G55:H55"/>
    <mergeCell ref="G56:H56"/>
    <mergeCell ref="G57:H57"/>
  </mergeCells>
  <phoneticPr fontId="3"/>
  <conditionalFormatting sqref="C62">
    <cfRule type="expression" dxfId="38" priority="14">
      <formula>$C$62="NG"</formula>
    </cfRule>
  </conditionalFormatting>
  <conditionalFormatting sqref="C63">
    <cfRule type="expression" dxfId="37" priority="10">
      <formula>$C$63="NG"</formula>
    </cfRule>
  </conditionalFormatting>
  <conditionalFormatting sqref="C64">
    <cfRule type="expression" dxfId="36" priority="13">
      <formula>$C$64="NG"</formula>
    </cfRule>
  </conditionalFormatting>
  <conditionalFormatting sqref="C65">
    <cfRule type="expression" dxfId="35" priority="20">
      <formula>$C$65="NG"</formula>
    </cfRule>
  </conditionalFormatting>
  <conditionalFormatting sqref="C62:J62">
    <cfRule type="expression" dxfId="34" priority="8">
      <formula>OR($D$7="運行中における運転者の疲労状態を測定する機器",$D$7="運行中の運行管理機器")</formula>
    </cfRule>
  </conditionalFormatting>
  <conditionalFormatting sqref="C63:J65">
    <cfRule type="expression" dxfId="33" priority="7">
      <formula>OR($D$7="ＩＴを活用した遠隔地における点呼機器",     $D$7="遠隔点呼機器",     $D$7="自動点呼機器",     $D$7="休息期間における運転者の睡眠状態等を測定する機器")</formula>
    </cfRule>
  </conditionalFormatting>
  <conditionalFormatting sqref="D32:D61">
    <cfRule type="expression" dxfId="32" priority="18">
      <formula>AND(D32&lt;&gt;"", ISNA(MATCH(D32, $D$13:$D$22, 0)))</formula>
    </cfRule>
  </conditionalFormatting>
  <conditionalFormatting sqref="D139:D238">
    <cfRule type="expression" dxfId="31" priority="17">
      <formula>OR($L139="台数不足", $L139="コード不一致", $L139="台数未入力")</formula>
    </cfRule>
  </conditionalFormatting>
  <conditionalFormatting sqref="F139:F238">
    <cfRule type="expression" dxfId="30" priority="16">
      <formula>AND($E139&lt;&gt;"", $E139&lt;&gt;"車載器")</formula>
    </cfRule>
  </conditionalFormatting>
  <conditionalFormatting sqref="I62">
    <cfRule type="expression" dxfId="29" priority="9">
      <formula>$C$62="NG"</formula>
    </cfRule>
  </conditionalFormatting>
  <conditionalFormatting sqref="I63">
    <cfRule type="expression" dxfId="28" priority="22">
      <formula>$C$63="NG"</formula>
    </cfRule>
  </conditionalFormatting>
  <conditionalFormatting sqref="I64">
    <cfRule type="expression" dxfId="27" priority="12">
      <formula>$C$64="NG"</formula>
    </cfRule>
  </conditionalFormatting>
  <conditionalFormatting sqref="I65">
    <cfRule type="expression" dxfId="26" priority="11">
      <formula>$C$65="NG"</formula>
    </cfRule>
  </conditionalFormatting>
  <dataValidations count="7">
    <dataValidation type="list" allowBlank="1" showInputMessage="1" showErrorMessage="1" sqref="D6:I6" xr:uid="{F4FCD511-E5AE-4B51-A209-7A7D72631823}">
      <formula1>"✓,　"</formula1>
    </dataValidation>
    <dataValidation type="list" allowBlank="1" showInputMessage="1" showErrorMessage="1" sqref="D139:D238 D13:D22 D32:D61" xr:uid="{C813B177-59B9-4208-AE12-874C6D572E08}">
      <formula1>IF($D$7="ＩＴを活用した遠隔地における点呼機器", Ittenko_List, IF($D$7="遠隔点呼機器", Enkaku_List, IF($D$7="自動点呼機器", Jidou_List, IF($D$7="運行中における運転者の疲労状態を測定する機器", Hirou_List, IF($D$7="休息期間における運転者の睡眠状態等を測定する機器", Kyusoku_list, IF($D$7="運行中の運行管理機器", Unkou_List, ""))))))</formula1>
    </dataValidation>
    <dataValidation type="list" allowBlank="1" showInputMessage="1" showErrorMessage="1" sqref="D7:F7" xr:uid="{73A8586E-5491-4429-8E32-7FEF9976EFC9}">
      <formula1>"ＩＴを活用した遠隔地における点呼機器,遠隔点呼機器,自動点呼機器,運行中における運転者の疲労状態を測定する機器,休息期間における運転者の睡眠状態等を測定する機器,運行中の運行管理機器,　"</formula1>
    </dataValidation>
    <dataValidation allowBlank="1" showInputMessage="1" sqref="D136:G136" xr:uid="{5545AF22-0A7E-46F7-9AB2-63C854BCF69F}"/>
    <dataValidation type="whole" allowBlank="1" showInputMessage="1" showErrorMessage="1" sqref="I13:I22 I32:I66 J13 J62:J66 J14:J19 J32 J33:J56" xr:uid="{6222F8F2-09A8-4ABB-9EA8-C89707F262D4}">
      <formula1>0</formula1>
      <formula2>2147483647</formula2>
    </dataValidation>
    <dataValidation type="list" allowBlank="1" showInputMessage="1" showErrorMessage="1" sqref="E32:E61" xr:uid="{7F706337-520C-4BD0-8169-D213D5D0F786}">
      <formula1>"車載器付属費用,事務所機器,事務所機器付属費用"</formula1>
    </dataValidation>
    <dataValidation type="whole" allowBlank="1" showInputMessage="1" showErrorMessage="1" sqref="J57:J61 J20:J22" xr:uid="{C76D52C1-D381-45C3-98AB-79436071F4C8}">
      <formula1>-10000000</formula1>
      <formula2>0</formula2>
    </dataValidation>
  </dataValidations>
  <pageMargins left="0.7" right="0.7" top="0.75" bottom="0.75" header="0.3" footer="0.3"/>
  <pageSetup paperSize="9" scale="1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EF2B7-D1F1-431D-BD22-96ABBE389FA0}">
  <sheetPr codeName="Sheet4">
    <pageSetUpPr fitToPage="1"/>
  </sheetPr>
  <dimension ref="B1:X239"/>
  <sheetViews>
    <sheetView showGridLines="0" zoomScale="70" zoomScaleNormal="70" workbookViewId="0">
      <selection activeCell="D6" sqref="D6"/>
    </sheetView>
  </sheetViews>
  <sheetFormatPr defaultColWidth="8.69921875" defaultRowHeight="18"/>
  <cols>
    <col min="1" max="1" width="3.59765625" style="135" customWidth="1"/>
    <col min="2" max="2" width="7" style="135" customWidth="1"/>
    <col min="3" max="3" width="35.69921875" style="135" customWidth="1"/>
    <col min="4" max="5" width="30.69921875" style="135" customWidth="1"/>
    <col min="6" max="7" width="30.69921875" style="136" customWidth="1"/>
    <col min="8" max="10" width="30.69921875" style="135" customWidth="1"/>
    <col min="11" max="11" width="15.69921875" style="135" customWidth="1"/>
    <col min="12" max="12" width="15.69921875" style="138" hidden="1" customWidth="1"/>
    <col min="13" max="13" width="22.8984375" style="135" hidden="1" customWidth="1"/>
    <col min="14" max="14" width="22.8984375" style="135" customWidth="1"/>
    <col min="15" max="15" width="35.3984375" style="135" customWidth="1"/>
    <col min="16" max="16" width="8.69921875" style="135"/>
    <col min="17" max="17" width="32.59765625" style="135" customWidth="1"/>
    <col min="18" max="18" width="8.69921875" style="135"/>
    <col min="19" max="19" width="28.8984375" style="135" customWidth="1"/>
    <col min="20" max="21" width="8.69921875" style="135"/>
    <col min="22" max="22" width="14.69921875" style="135" customWidth="1"/>
    <col min="23" max="23" width="14" style="135" customWidth="1"/>
    <col min="24" max="16384" width="8.69921875" style="135"/>
  </cols>
  <sheetData>
    <row r="1" spans="2:13" ht="27" thickBot="1">
      <c r="B1" s="134" t="s">
        <v>0</v>
      </c>
      <c r="I1" s="282" t="s">
        <v>1</v>
      </c>
      <c r="J1" s="283" t="s">
        <v>262</v>
      </c>
    </row>
    <row r="2" spans="2:13" ht="25.05" customHeight="1" thickTop="1">
      <c r="B2" s="139"/>
      <c r="C2" s="255" t="s">
        <v>228</v>
      </c>
      <c r="D2" s="140"/>
      <c r="E2" s="424" t="s">
        <v>234</v>
      </c>
      <c r="F2" s="428" t="s">
        <v>235</v>
      </c>
      <c r="G2" s="428"/>
      <c r="H2" s="428"/>
      <c r="I2" s="428"/>
      <c r="J2" s="429"/>
    </row>
    <row r="3" spans="2:13" ht="25.05" customHeight="1" thickBot="1">
      <c r="B3" s="141"/>
      <c r="C3" s="255" t="s">
        <v>219</v>
      </c>
      <c r="D3" s="140"/>
      <c r="E3" s="425"/>
      <c r="F3" s="430"/>
      <c r="G3" s="430"/>
      <c r="H3" s="430"/>
      <c r="I3" s="430"/>
      <c r="J3" s="431"/>
    </row>
    <row r="4" spans="2:13" ht="30.6" customHeight="1" thickTop="1" thickBot="1">
      <c r="B4" s="231" t="s">
        <v>23</v>
      </c>
      <c r="C4" s="142"/>
      <c r="D4" s="142"/>
    </row>
    <row r="5" spans="2:13" ht="25.95" customHeight="1">
      <c r="B5" s="142"/>
      <c r="C5" s="406" t="s">
        <v>2</v>
      </c>
      <c r="D5" s="143" t="s">
        <v>3</v>
      </c>
      <c r="E5" s="144" t="s">
        <v>4</v>
      </c>
      <c r="F5" s="144" t="s">
        <v>5</v>
      </c>
      <c r="G5" s="145" t="s">
        <v>6</v>
      </c>
      <c r="H5" s="146" t="s">
        <v>7</v>
      </c>
      <c r="I5" s="147"/>
    </row>
    <row r="6" spans="2:13" ht="34.950000000000003" customHeight="1" thickBot="1">
      <c r="B6" s="142"/>
      <c r="C6" s="407"/>
      <c r="D6" s="195"/>
      <c r="E6" s="196"/>
      <c r="F6" s="196"/>
      <c r="G6" s="196"/>
      <c r="H6" s="197"/>
      <c r="I6" s="148"/>
    </row>
    <row r="7" spans="2:13" ht="34.950000000000003" customHeight="1" thickBot="1">
      <c r="B7" s="142"/>
      <c r="C7" s="237" t="s">
        <v>24</v>
      </c>
      <c r="D7" s="408"/>
      <c r="E7" s="408"/>
      <c r="F7" s="409"/>
      <c r="G7" s="228"/>
      <c r="H7" s="229"/>
      <c r="I7" s="229"/>
      <c r="J7" s="229"/>
    </row>
    <row r="8" spans="2:13" ht="48.6" customHeight="1" thickTop="1" thickBot="1">
      <c r="B8" s="142"/>
      <c r="C8" s="136"/>
      <c r="D8" s="432" t="s">
        <v>236</v>
      </c>
      <c r="E8" s="433"/>
      <c r="F8" s="434"/>
      <c r="G8" s="230"/>
    </row>
    <row r="9" spans="2:13" ht="48.6" customHeight="1" thickTop="1">
      <c r="B9" s="142"/>
      <c r="C9" s="136"/>
      <c r="D9" s="230"/>
      <c r="E9" s="230"/>
      <c r="F9" s="230"/>
      <c r="G9" s="230"/>
    </row>
    <row r="10" spans="2:13" ht="38.4" customHeight="1" thickBot="1">
      <c r="B10" s="231" t="s">
        <v>181</v>
      </c>
      <c r="D10" s="151"/>
      <c r="E10" s="149"/>
      <c r="F10" s="149"/>
    </row>
    <row r="11" spans="2:13" ht="18.45" customHeight="1">
      <c r="C11" s="410" t="s">
        <v>8</v>
      </c>
      <c r="D11" s="421" t="s">
        <v>9</v>
      </c>
      <c r="E11" s="422"/>
      <c r="F11" s="422"/>
      <c r="G11" s="422"/>
      <c r="H11" s="422"/>
      <c r="I11" s="422"/>
      <c r="J11" s="423"/>
    </row>
    <row r="12" spans="2:13" ht="66" customHeight="1">
      <c r="C12" s="411"/>
      <c r="D12" s="152" t="s">
        <v>176</v>
      </c>
      <c r="E12" s="152" t="s">
        <v>182</v>
      </c>
      <c r="F12" s="152" t="s">
        <v>190</v>
      </c>
      <c r="G12" s="152" t="s">
        <v>172</v>
      </c>
      <c r="H12" s="152" t="s">
        <v>173</v>
      </c>
      <c r="I12" s="152" t="s">
        <v>22</v>
      </c>
      <c r="J12" s="153" t="s">
        <v>10</v>
      </c>
      <c r="K12" s="154"/>
      <c r="L12" s="155"/>
    </row>
    <row r="13" spans="2:13" ht="73.5" customHeight="1">
      <c r="C13" s="100" t="str">
        <f>IF($D13&lt;&gt;"",$I13*$J13,"")</f>
        <v/>
      </c>
      <c r="D13" s="198"/>
      <c r="E13" s="110" t="str">
        <f>IFERROR(VLOOKUP($D13, ALL!$A:$G, 2, FALSE), "")</f>
        <v/>
      </c>
      <c r="F13" s="110" t="str">
        <f>IFERROR(VLOOKUP($D13, ALL!$A:$G, 7, FALSE), "")</f>
        <v/>
      </c>
      <c r="G13" s="110" t="str">
        <f>IFERROR(VLOOKUP($D13, ALL!$A:$G, 3, FALSE), "")</f>
        <v/>
      </c>
      <c r="H13" s="111" t="str">
        <f>IFERROR(VLOOKUP($D13, ALL!$A:$G, 5, FALSE), "")</f>
        <v/>
      </c>
      <c r="I13" s="201"/>
      <c r="J13" s="202"/>
      <c r="L13" s="156"/>
      <c r="M13" s="157"/>
    </row>
    <row r="14" spans="2:13" ht="73.5" customHeight="1">
      <c r="C14" s="100" t="str">
        <f t="shared" ref="C14:C22" si="0">IF($D14&lt;&gt;"",$I14*$J14,"")</f>
        <v/>
      </c>
      <c r="D14" s="198"/>
      <c r="E14" s="110" t="str">
        <f>IFERROR(VLOOKUP($D14, ALL!$A:$G, 2, FALSE), "")</f>
        <v/>
      </c>
      <c r="F14" s="110" t="str">
        <f>IFERROR(VLOOKUP($D14, ALL!$A:$G, 7, FALSE), "")</f>
        <v/>
      </c>
      <c r="G14" s="110" t="str">
        <f>IFERROR(VLOOKUP($D14, ALL!$A:$G, 3, FALSE), "")</f>
        <v/>
      </c>
      <c r="H14" s="111" t="str">
        <f>IFERROR(VLOOKUP($D14, ALL!$A:$G, 5, FALSE), "")</f>
        <v/>
      </c>
      <c r="I14" s="201"/>
      <c r="J14" s="202"/>
      <c r="L14" s="156"/>
      <c r="M14" s="157"/>
    </row>
    <row r="15" spans="2:13" ht="73.5" customHeight="1">
      <c r="C15" s="100" t="str">
        <f t="shared" si="0"/>
        <v/>
      </c>
      <c r="D15" s="199"/>
      <c r="E15" s="110" t="str">
        <f>IFERROR(VLOOKUP($D15, ALL!$A:$G, 2, FALSE), "")</f>
        <v/>
      </c>
      <c r="F15" s="110" t="str">
        <f>IFERROR(VLOOKUP($D15, ALL!$A:$G, 7, FALSE), "")</f>
        <v/>
      </c>
      <c r="G15" s="110" t="str">
        <f>IFERROR(VLOOKUP($D15, ALL!$A:$G, 3, FALSE), "")</f>
        <v/>
      </c>
      <c r="H15" s="111" t="str">
        <f>IFERROR(VLOOKUP($D15, ALL!$A:$G, 5, FALSE), "")</f>
        <v/>
      </c>
      <c r="I15" s="201"/>
      <c r="J15" s="202"/>
      <c r="L15" s="156"/>
      <c r="M15" s="157"/>
    </row>
    <row r="16" spans="2:13" ht="73.5" customHeight="1">
      <c r="C16" s="100" t="str">
        <f t="shared" si="0"/>
        <v/>
      </c>
      <c r="D16" s="198"/>
      <c r="E16" s="110" t="str">
        <f>IFERROR(VLOOKUP($D16, ALL!$A:$G, 2, FALSE), "")</f>
        <v/>
      </c>
      <c r="F16" s="110" t="str">
        <f>IFERROR(VLOOKUP($D16, ALL!$A:$G, 7, FALSE), "")</f>
        <v/>
      </c>
      <c r="G16" s="110" t="str">
        <f>IFERROR(VLOOKUP($D16, ALL!$A:$G, 3, FALSE), "")</f>
        <v/>
      </c>
      <c r="H16" s="111" t="str">
        <f>IFERROR(VLOOKUP($D16, ALL!$A:$G, 5, FALSE), "")</f>
        <v/>
      </c>
      <c r="I16" s="201"/>
      <c r="J16" s="202"/>
      <c r="L16" s="156"/>
      <c r="M16" s="157"/>
    </row>
    <row r="17" spans="2:13" ht="73.5" customHeight="1">
      <c r="C17" s="100" t="str">
        <f t="shared" si="0"/>
        <v/>
      </c>
      <c r="D17" s="198"/>
      <c r="E17" s="110" t="str">
        <f>IFERROR(VLOOKUP($D17, ALL!$A:$G, 2, FALSE), "")</f>
        <v/>
      </c>
      <c r="F17" s="110" t="str">
        <f>IFERROR(VLOOKUP($D17, ALL!$A:$G, 7, FALSE), "")</f>
        <v/>
      </c>
      <c r="G17" s="110" t="str">
        <f>IFERROR(VLOOKUP($D17, ALL!$A:$G, 3, FALSE), "")</f>
        <v/>
      </c>
      <c r="H17" s="111" t="str">
        <f>IFERROR(VLOOKUP($D17, ALL!$A:$G, 5, FALSE), "")</f>
        <v/>
      </c>
      <c r="I17" s="201"/>
      <c r="J17" s="202"/>
      <c r="L17" s="156"/>
      <c r="M17" s="157"/>
    </row>
    <row r="18" spans="2:13" ht="73.5" customHeight="1">
      <c r="C18" s="100" t="str">
        <f t="shared" si="0"/>
        <v/>
      </c>
      <c r="D18" s="198"/>
      <c r="E18" s="110" t="str">
        <f>IFERROR(VLOOKUP($D18, ALL!$A:$G, 2, FALSE), "")</f>
        <v/>
      </c>
      <c r="F18" s="110" t="str">
        <f>IFERROR(VLOOKUP($D18, ALL!$A:$G, 7, FALSE), "")</f>
        <v/>
      </c>
      <c r="G18" s="110" t="str">
        <f>IFERROR(VLOOKUP($D18, ALL!$A:$G, 3, FALSE), "")</f>
        <v/>
      </c>
      <c r="H18" s="111" t="str">
        <f>IFERROR(VLOOKUP($D18, ALL!$A:$G, 5, FALSE), "")</f>
        <v/>
      </c>
      <c r="I18" s="201"/>
      <c r="J18" s="202"/>
      <c r="L18" s="156"/>
      <c r="M18" s="157"/>
    </row>
    <row r="19" spans="2:13" ht="73.5" customHeight="1" thickBot="1">
      <c r="C19" s="286" t="str">
        <f t="shared" si="0"/>
        <v/>
      </c>
      <c r="D19" s="200"/>
      <c r="E19" s="287" t="str">
        <f>IFERROR(VLOOKUP($D19, ALL!$A:$G, 2, FALSE), "")</f>
        <v/>
      </c>
      <c r="F19" s="287" t="str">
        <f>IFERROR(VLOOKUP($D19, ALL!$A:$G, 7, FALSE), "")</f>
        <v/>
      </c>
      <c r="G19" s="287" t="str">
        <f>IFERROR(VLOOKUP($D19, ALL!$A:$G, 3, FALSE), "")</f>
        <v/>
      </c>
      <c r="H19" s="288" t="str">
        <f>IFERROR(VLOOKUP($D19, ALL!$A:$G, 5, FALSE), "")</f>
        <v/>
      </c>
      <c r="I19" s="289"/>
      <c r="J19" s="290"/>
      <c r="L19" s="156"/>
      <c r="M19" s="157"/>
    </row>
    <row r="20" spans="2:13" ht="73.5" customHeight="1" thickTop="1">
      <c r="B20" s="383" t="s">
        <v>253</v>
      </c>
      <c r="C20" s="303" t="str">
        <f t="shared" si="0"/>
        <v/>
      </c>
      <c r="D20" s="317"/>
      <c r="E20" s="318" t="str">
        <f>IFERROR(VLOOKUP($D20, ALL!$A:$G, 2, FALSE), "")</f>
        <v/>
      </c>
      <c r="F20" s="318" t="str">
        <f>IFERROR(VLOOKUP($D20, ALL!$A:$G, 7, FALSE), "")</f>
        <v/>
      </c>
      <c r="G20" s="318" t="str">
        <f>IFERROR(VLOOKUP($D20, ALL!$A:$G, 3, FALSE), "")</f>
        <v/>
      </c>
      <c r="H20" s="319" t="str">
        <f>IFERROR(VLOOKUP($D20, ALL!$A:$G, 5, FALSE), "")</f>
        <v/>
      </c>
      <c r="I20" s="307"/>
      <c r="J20" s="308"/>
      <c r="L20" s="108" t="s">
        <v>201</v>
      </c>
      <c r="M20" s="109" cm="1">
        <f t="array" ref="M20">SUMPRODUCT(
 ($E$13:$E$19="車載器") *
 ($F$13:$F$19="-") *
 ISNUMBER($I$13:$I$19) *
 $I$13:$I$19 * 2
)</f>
        <v>0</v>
      </c>
    </row>
    <row r="21" spans="2:13" ht="73.5" customHeight="1">
      <c r="B21" s="384"/>
      <c r="C21" s="309" t="str">
        <f t="shared" si="0"/>
        <v/>
      </c>
      <c r="D21" s="198"/>
      <c r="E21" s="110" t="str">
        <f>IFERROR(VLOOKUP($D21, ALL!$A:$G, 2, FALSE), "")</f>
        <v/>
      </c>
      <c r="F21" s="110" t="str">
        <f>IFERROR(VLOOKUP($D21, ALL!$A:$G, 7, FALSE), "")</f>
        <v/>
      </c>
      <c r="G21" s="110" t="str">
        <f>IFERROR(VLOOKUP($D21, ALL!$A:$G, 3, FALSE), "")</f>
        <v/>
      </c>
      <c r="H21" s="111" t="str">
        <f>IFERROR(VLOOKUP($D21, ALL!$A:$G, 5, FALSE), "")</f>
        <v/>
      </c>
      <c r="I21" s="201"/>
      <c r="J21" s="310"/>
      <c r="L21" s="108" t="s">
        <v>197</v>
      </c>
      <c r="M21" s="218" cm="1">
        <f t="array" ref="M21">SUMPRODUCT(
 ($E$13:$E$19="車載器") *
 ($F$13:$F$19="デジタル式運行記録計") *
 ISNUMBER($I$13:$I$19) *
 $I$13:$I$19
)</f>
        <v>0</v>
      </c>
    </row>
    <row r="22" spans="2:13" ht="73.5" customHeight="1" thickBot="1">
      <c r="B22" s="385"/>
      <c r="C22" s="311" t="str">
        <f t="shared" si="0"/>
        <v/>
      </c>
      <c r="D22" s="320"/>
      <c r="E22" s="321" t="str">
        <f>IFERROR(VLOOKUP($D22, ALL!$A:$G, 2, FALSE), "")</f>
        <v/>
      </c>
      <c r="F22" s="321" t="str">
        <f>IFERROR(VLOOKUP($D22, ALL!$A:$G, 7, FALSE), "")</f>
        <v/>
      </c>
      <c r="G22" s="321" t="str">
        <f>IFERROR(VLOOKUP($D22, ALL!$A:$G, 3, FALSE), "")</f>
        <v/>
      </c>
      <c r="H22" s="322" t="str">
        <f>IFERROR(VLOOKUP($D22, ALL!$A:$G, 5, FALSE), "")</f>
        <v/>
      </c>
      <c r="I22" s="315"/>
      <c r="J22" s="316"/>
      <c r="L22" s="108" t="s">
        <v>198</v>
      </c>
      <c r="M22" s="109" cm="1">
        <f t="array" ref="M22">SUMPRODUCT(
 ($E$13:$E$19="車載器") *
 ($F$13:$F$19="映像記録型ドライブレコーダー") *
 ISNUMBER($I$13:$I$19) *
 $I$13:$I$19
)</f>
        <v>0</v>
      </c>
    </row>
    <row r="23" spans="2:13" ht="73.5" customHeight="1" collapsed="1" thickTop="1" thickBot="1">
      <c r="B23" s="142" t="s">
        <v>11</v>
      </c>
      <c r="C23" s="291">
        <f>SUM(C13:C22)</f>
        <v>0</v>
      </c>
      <c r="D23" s="292"/>
      <c r="E23" s="293"/>
      <c r="F23" s="293"/>
      <c r="G23" s="292"/>
      <c r="H23" s="294"/>
      <c r="I23" s="295"/>
      <c r="J23" s="295"/>
      <c r="L23" s="108" t="s">
        <v>199</v>
      </c>
      <c r="M23" s="109" cm="1">
        <f t="array" ref="M23">SUMPRODUCT(
 ($E$13:$E$19="車載器") *
 ($F$13:$F$19="一体型") *
 ISNUMBER($I$13:$I$19) *
 $I$13:$I$19 * 2
)</f>
        <v>0</v>
      </c>
    </row>
    <row r="24" spans="2:13" ht="30" customHeight="1">
      <c r="C24" s="94"/>
      <c r="D24" s="158"/>
      <c r="E24" s="159"/>
      <c r="F24" s="160"/>
      <c r="G24" s="161"/>
      <c r="H24" s="162"/>
      <c r="I24" s="162"/>
    </row>
    <row r="25" spans="2:13" ht="30" customHeight="1" thickBot="1">
      <c r="B25" s="231" t="s">
        <v>183</v>
      </c>
      <c r="C25" s="93"/>
      <c r="D25" s="163"/>
      <c r="E25" s="164"/>
      <c r="F25" s="165"/>
      <c r="G25" s="166"/>
      <c r="H25" s="167"/>
      <c r="I25" s="167"/>
    </row>
    <row r="26" spans="2:13" ht="30" customHeight="1" thickBot="1">
      <c r="C26" s="168" t="s">
        <v>185</v>
      </c>
      <c r="D26" s="390" t="str">
        <f>IF(D7="","",D7)</f>
        <v/>
      </c>
      <c r="E26" s="391"/>
      <c r="F26" s="391"/>
      <c r="G26" s="169"/>
      <c r="H26" s="167"/>
      <c r="I26" s="167"/>
    </row>
    <row r="27" spans="2:13" ht="30" customHeight="1" thickBot="1">
      <c r="C27" s="232" t="s">
        <v>223</v>
      </c>
      <c r="E27" s="170"/>
      <c r="F27" s="170"/>
      <c r="G27" s="166"/>
      <c r="H27" s="167"/>
      <c r="I27" s="167"/>
    </row>
    <row r="28" spans="2:13" ht="30" customHeight="1" thickBot="1">
      <c r="C28" s="234" t="s">
        <v>188</v>
      </c>
      <c r="D28" s="418" t="str" cm="1">
        <f t="array" ref="D28">IF(COUNTA($D$32:$D$61)=0,
    "",
    IF(
        SUMPRODUCT(
            (--($D$32:$D$61&lt;&gt;"")) /
            IF($D$32:$D$61&lt;&gt;"", COUNTIF($D$32:$D$61, $D$32:$D$61), 1)
            *
            (--(COUNTIF($D$13:$D$22, $D$32:$D$61)=0))
        ) = 0,
        "OK",
        "２-1．補助対象経費で選択した「機器コード番号」と異なります。"
    )
)</f>
        <v/>
      </c>
      <c r="E28" s="419"/>
      <c r="F28" s="420"/>
      <c r="G28" s="135"/>
      <c r="I28" s="167"/>
    </row>
    <row r="29" spans="2:13" ht="30" customHeight="1" thickBot="1">
      <c r="B29" s="150"/>
      <c r="C29" s="171"/>
      <c r="D29" s="123"/>
      <c r="E29" s="172"/>
      <c r="F29" s="173"/>
      <c r="G29" s="166"/>
      <c r="H29" s="167"/>
      <c r="I29" s="167"/>
    </row>
    <row r="30" spans="2:13" ht="18.45" customHeight="1">
      <c r="C30" s="412" t="s">
        <v>8</v>
      </c>
      <c r="D30" s="415" t="s">
        <v>174</v>
      </c>
      <c r="E30" s="416"/>
      <c r="F30" s="416"/>
      <c r="G30" s="416"/>
      <c r="H30" s="416"/>
      <c r="I30" s="416"/>
      <c r="J30" s="417"/>
    </row>
    <row r="31" spans="2:13" ht="132" customHeight="1">
      <c r="C31" s="413"/>
      <c r="D31" s="246" t="s">
        <v>224</v>
      </c>
      <c r="E31" s="246" t="s">
        <v>240</v>
      </c>
      <c r="F31" s="214" t="s">
        <v>195</v>
      </c>
      <c r="G31" s="414" t="s">
        <v>237</v>
      </c>
      <c r="H31" s="414"/>
      <c r="I31" s="211" t="s">
        <v>212</v>
      </c>
      <c r="J31" s="174" t="s">
        <v>10</v>
      </c>
      <c r="K31" s="175"/>
      <c r="L31" s="155"/>
    </row>
    <row r="32" spans="2:13" ht="30" customHeight="1">
      <c r="C32" s="100" t="str">
        <f t="shared" ref="C32:C61" si="1">IF($D32&lt;&gt;"",$I32*$J32,"")</f>
        <v/>
      </c>
      <c r="D32" s="212"/>
      <c r="E32" s="284"/>
      <c r="F32" s="213" t="str">
        <f>IFERROR(VLOOKUP($D32, ALL!$A:$G, 7, FALSE), "")</f>
        <v/>
      </c>
      <c r="G32" s="435"/>
      <c r="H32" s="436"/>
      <c r="I32" s="201"/>
      <c r="J32" s="202"/>
    </row>
    <row r="33" spans="3:10" ht="30" customHeight="1">
      <c r="C33" s="100" t="str">
        <f t="shared" si="1"/>
        <v/>
      </c>
      <c r="D33" s="212"/>
      <c r="E33" s="284"/>
      <c r="F33" s="213" t="str">
        <f>IFERROR(VLOOKUP($D33, ALL!$A:$G, 7, FALSE), "")</f>
        <v/>
      </c>
      <c r="G33" s="386"/>
      <c r="H33" s="387"/>
      <c r="I33" s="201"/>
      <c r="J33" s="202"/>
    </row>
    <row r="34" spans="3:10" ht="30" customHeight="1">
      <c r="C34" s="100" t="str">
        <f t="shared" si="1"/>
        <v/>
      </c>
      <c r="D34" s="212"/>
      <c r="E34" s="284"/>
      <c r="F34" s="213" t="str">
        <f>IFERROR(VLOOKUP($D34, ALL!$A:$G, 7, FALSE), "")</f>
        <v/>
      </c>
      <c r="G34" s="386"/>
      <c r="H34" s="387"/>
      <c r="I34" s="201"/>
      <c r="J34" s="202"/>
    </row>
    <row r="35" spans="3:10" ht="30" customHeight="1">
      <c r="C35" s="100" t="str">
        <f t="shared" si="1"/>
        <v/>
      </c>
      <c r="D35" s="212"/>
      <c r="E35" s="284"/>
      <c r="F35" s="213" t="str">
        <f>IFERROR(VLOOKUP($D35, ALL!$A:$G, 7, FALSE), "")</f>
        <v/>
      </c>
      <c r="G35" s="386"/>
      <c r="H35" s="387"/>
      <c r="I35" s="201"/>
      <c r="J35" s="202"/>
    </row>
    <row r="36" spans="3:10" ht="30" customHeight="1">
      <c r="C36" s="100" t="str">
        <f t="shared" si="1"/>
        <v/>
      </c>
      <c r="D36" s="212"/>
      <c r="E36" s="284"/>
      <c r="F36" s="213" t="str">
        <f>IFERROR(VLOOKUP($D36, ALL!$A:$G, 7, FALSE), "")</f>
        <v/>
      </c>
      <c r="G36" s="386"/>
      <c r="H36" s="387"/>
      <c r="I36" s="201"/>
      <c r="J36" s="202"/>
    </row>
    <row r="37" spans="3:10" ht="30" customHeight="1">
      <c r="C37" s="100" t="str">
        <f t="shared" si="1"/>
        <v/>
      </c>
      <c r="D37" s="212"/>
      <c r="E37" s="284"/>
      <c r="F37" s="213" t="str">
        <f>IFERROR(VLOOKUP($D37, ALL!$A:$G, 7, FALSE), "")</f>
        <v/>
      </c>
      <c r="G37" s="386"/>
      <c r="H37" s="387"/>
      <c r="I37" s="201"/>
      <c r="J37" s="202"/>
    </row>
    <row r="38" spans="3:10" ht="30" customHeight="1">
      <c r="C38" s="100" t="str">
        <f t="shared" si="1"/>
        <v/>
      </c>
      <c r="D38" s="212"/>
      <c r="E38" s="284"/>
      <c r="F38" s="213" t="str">
        <f>IFERROR(VLOOKUP($D38, ALL!$A:$G, 7, FALSE), "")</f>
        <v/>
      </c>
      <c r="G38" s="386"/>
      <c r="H38" s="387"/>
      <c r="I38" s="201"/>
      <c r="J38" s="202"/>
    </row>
    <row r="39" spans="3:10" ht="30" customHeight="1">
      <c r="C39" s="100" t="str">
        <f t="shared" si="1"/>
        <v/>
      </c>
      <c r="D39" s="212"/>
      <c r="E39" s="284"/>
      <c r="F39" s="213" t="str">
        <f>IFERROR(VLOOKUP($D39, ALL!$A:$G, 7, FALSE), "")</f>
        <v/>
      </c>
      <c r="G39" s="386"/>
      <c r="H39" s="387"/>
      <c r="I39" s="201"/>
      <c r="J39" s="202"/>
    </row>
    <row r="40" spans="3:10" ht="30" customHeight="1">
      <c r="C40" s="100" t="str">
        <f t="shared" si="1"/>
        <v/>
      </c>
      <c r="D40" s="212"/>
      <c r="E40" s="284"/>
      <c r="F40" s="213" t="str">
        <f>IFERROR(VLOOKUP($D40, ALL!$A:$G, 7, FALSE), "")</f>
        <v/>
      </c>
      <c r="G40" s="386"/>
      <c r="H40" s="387"/>
      <c r="I40" s="201"/>
      <c r="J40" s="202"/>
    </row>
    <row r="41" spans="3:10" ht="30" customHeight="1">
      <c r="C41" s="100" t="str">
        <f t="shared" si="1"/>
        <v/>
      </c>
      <c r="D41" s="212"/>
      <c r="E41" s="284"/>
      <c r="F41" s="213" t="str">
        <f>IFERROR(VLOOKUP($D41, ALL!$A:$G, 7, FALSE), "")</f>
        <v/>
      </c>
      <c r="G41" s="386"/>
      <c r="H41" s="387"/>
      <c r="I41" s="201"/>
      <c r="J41" s="202"/>
    </row>
    <row r="42" spans="3:10" ht="30" customHeight="1">
      <c r="C42" s="100" t="str">
        <f t="shared" si="1"/>
        <v/>
      </c>
      <c r="D42" s="212"/>
      <c r="E42" s="284"/>
      <c r="F42" s="213" t="str">
        <f>IFERROR(VLOOKUP($D42, ALL!$A:$G, 7, FALSE), "")</f>
        <v/>
      </c>
      <c r="G42" s="386"/>
      <c r="H42" s="387"/>
      <c r="I42" s="201"/>
      <c r="J42" s="202"/>
    </row>
    <row r="43" spans="3:10" ht="30" customHeight="1">
      <c r="C43" s="100" t="str">
        <f t="shared" si="1"/>
        <v/>
      </c>
      <c r="D43" s="212"/>
      <c r="E43" s="284"/>
      <c r="F43" s="213" t="str">
        <f>IFERROR(VLOOKUP($D43, ALL!$A:$G, 7, FALSE), "")</f>
        <v/>
      </c>
      <c r="G43" s="386"/>
      <c r="H43" s="387"/>
      <c r="I43" s="201"/>
      <c r="J43" s="202"/>
    </row>
    <row r="44" spans="3:10" ht="30" customHeight="1">
      <c r="C44" s="100" t="str">
        <f t="shared" si="1"/>
        <v/>
      </c>
      <c r="D44" s="203"/>
      <c r="E44" s="284"/>
      <c r="F44" s="213" t="str">
        <f>IFERROR(VLOOKUP($D44, ALL!$A:$G, 7, FALSE), "")</f>
        <v/>
      </c>
      <c r="G44" s="386"/>
      <c r="H44" s="387"/>
      <c r="I44" s="201"/>
      <c r="J44" s="202"/>
    </row>
    <row r="45" spans="3:10" ht="30" customHeight="1">
      <c r="C45" s="100" t="str">
        <f t="shared" si="1"/>
        <v/>
      </c>
      <c r="D45" s="203"/>
      <c r="E45" s="284"/>
      <c r="F45" s="213" t="str">
        <f>IFERROR(VLOOKUP($D45, ALL!$A:$G, 7, FALSE), "")</f>
        <v/>
      </c>
      <c r="G45" s="386"/>
      <c r="H45" s="387"/>
      <c r="I45" s="201"/>
      <c r="J45" s="202"/>
    </row>
    <row r="46" spans="3:10" ht="30" customHeight="1">
      <c r="C46" s="100" t="str">
        <f t="shared" si="1"/>
        <v/>
      </c>
      <c r="D46" s="203"/>
      <c r="E46" s="284"/>
      <c r="F46" s="213" t="str">
        <f>IFERROR(VLOOKUP($D46, ALL!$A:$G, 7, FALSE), "")</f>
        <v/>
      </c>
      <c r="G46" s="386"/>
      <c r="H46" s="387"/>
      <c r="I46" s="201"/>
      <c r="J46" s="202"/>
    </row>
    <row r="47" spans="3:10" ht="30" customHeight="1">
      <c r="C47" s="100" t="str">
        <f t="shared" si="1"/>
        <v/>
      </c>
      <c r="D47" s="203"/>
      <c r="E47" s="284"/>
      <c r="F47" s="213" t="str">
        <f>IFERROR(VLOOKUP($D47, ALL!$A:$G, 7, FALSE), "")</f>
        <v/>
      </c>
      <c r="G47" s="386"/>
      <c r="H47" s="387"/>
      <c r="I47" s="201"/>
      <c r="J47" s="202"/>
    </row>
    <row r="48" spans="3:10" ht="30" customHeight="1">
      <c r="C48" s="100" t="str">
        <f t="shared" si="1"/>
        <v/>
      </c>
      <c r="D48" s="203"/>
      <c r="E48" s="284"/>
      <c r="F48" s="213" t="str">
        <f>IFERROR(VLOOKUP($D48, ALL!$A:$G, 7, FALSE), "")</f>
        <v/>
      </c>
      <c r="G48" s="386"/>
      <c r="H48" s="387"/>
      <c r="I48" s="201"/>
      <c r="J48" s="202"/>
    </row>
    <row r="49" spans="2:10" ht="30" customHeight="1">
      <c r="C49" s="100" t="str">
        <f t="shared" si="1"/>
        <v/>
      </c>
      <c r="D49" s="203"/>
      <c r="E49" s="284"/>
      <c r="F49" s="213" t="str">
        <f>IFERROR(VLOOKUP($D49, ALL!$A:$G, 7, FALSE), "")</f>
        <v/>
      </c>
      <c r="G49" s="386"/>
      <c r="H49" s="387"/>
      <c r="I49" s="201"/>
      <c r="J49" s="202"/>
    </row>
    <row r="50" spans="2:10" ht="30" customHeight="1">
      <c r="C50" s="100" t="str">
        <f t="shared" si="1"/>
        <v/>
      </c>
      <c r="D50" s="203"/>
      <c r="E50" s="284"/>
      <c r="F50" s="213" t="str">
        <f>IFERROR(VLOOKUP($D50, ALL!$A:$G, 7, FALSE), "")</f>
        <v/>
      </c>
      <c r="G50" s="386"/>
      <c r="H50" s="387"/>
      <c r="I50" s="201"/>
      <c r="J50" s="202"/>
    </row>
    <row r="51" spans="2:10" ht="30" customHeight="1">
      <c r="C51" s="100" t="str">
        <f t="shared" si="1"/>
        <v/>
      </c>
      <c r="D51" s="203"/>
      <c r="E51" s="284"/>
      <c r="F51" s="213" t="str">
        <f>IFERROR(VLOOKUP($D51, ALL!$A:$G, 7, FALSE), "")</f>
        <v/>
      </c>
      <c r="G51" s="386"/>
      <c r="H51" s="387"/>
      <c r="I51" s="201"/>
      <c r="J51" s="202"/>
    </row>
    <row r="52" spans="2:10" ht="30" customHeight="1">
      <c r="C52" s="100" t="str">
        <f t="shared" si="1"/>
        <v/>
      </c>
      <c r="D52" s="203"/>
      <c r="E52" s="284"/>
      <c r="F52" s="213" t="str">
        <f>IFERROR(VLOOKUP($D52, ALL!$A:$G, 7, FALSE), "")</f>
        <v/>
      </c>
      <c r="G52" s="386"/>
      <c r="H52" s="387"/>
      <c r="I52" s="201"/>
      <c r="J52" s="202"/>
    </row>
    <row r="53" spans="2:10" ht="30" customHeight="1">
      <c r="C53" s="100" t="str">
        <f t="shared" si="1"/>
        <v/>
      </c>
      <c r="D53" s="203"/>
      <c r="E53" s="284"/>
      <c r="F53" s="213" t="str">
        <f>IFERROR(VLOOKUP($D53, ALL!$A:$G, 7, FALSE), "")</f>
        <v/>
      </c>
      <c r="G53" s="386"/>
      <c r="H53" s="387"/>
      <c r="I53" s="201"/>
      <c r="J53" s="202"/>
    </row>
    <row r="54" spans="2:10" ht="30" customHeight="1">
      <c r="C54" s="100" t="str">
        <f t="shared" si="1"/>
        <v/>
      </c>
      <c r="D54" s="203"/>
      <c r="E54" s="284"/>
      <c r="F54" s="213" t="str">
        <f>IFERROR(VLOOKUP($D54, ALL!$A:$G, 7, FALSE), "")</f>
        <v/>
      </c>
      <c r="G54" s="386"/>
      <c r="H54" s="398"/>
      <c r="I54" s="201"/>
      <c r="J54" s="202"/>
    </row>
    <row r="55" spans="2:10" ht="30" customHeight="1">
      <c r="C55" s="100" t="str">
        <f t="shared" si="1"/>
        <v/>
      </c>
      <c r="D55" s="203"/>
      <c r="E55" s="284"/>
      <c r="F55" s="213" t="str">
        <f>IFERROR(VLOOKUP($D55, ALL!$A:$G, 7, FALSE), "")</f>
        <v/>
      </c>
      <c r="G55" s="386"/>
      <c r="H55" s="398"/>
      <c r="I55" s="201"/>
      <c r="J55" s="202"/>
    </row>
    <row r="56" spans="2:10" ht="30" customHeight="1" thickBot="1">
      <c r="C56" s="286" t="str">
        <f t="shared" si="1"/>
        <v/>
      </c>
      <c r="D56" s="296"/>
      <c r="E56" s="297"/>
      <c r="F56" s="298" t="str">
        <f>IFERROR(VLOOKUP($D56, ALL!$A:$G, 7, FALSE), "")</f>
        <v/>
      </c>
      <c r="G56" s="399"/>
      <c r="H56" s="400"/>
      <c r="I56" s="289"/>
      <c r="J56" s="290"/>
    </row>
    <row r="57" spans="2:10" ht="30" customHeight="1" thickTop="1">
      <c r="B57" s="383" t="s">
        <v>253</v>
      </c>
      <c r="C57" s="303" t="str">
        <f t="shared" si="1"/>
        <v/>
      </c>
      <c r="D57" s="304"/>
      <c r="E57" s="305"/>
      <c r="F57" s="306" t="str">
        <f>IFERROR(VLOOKUP($D57, ALL!$A:$G, 7, FALSE), "")</f>
        <v/>
      </c>
      <c r="G57" s="401"/>
      <c r="H57" s="402"/>
      <c r="I57" s="307"/>
      <c r="J57" s="308"/>
    </row>
    <row r="58" spans="2:10" ht="30" customHeight="1">
      <c r="B58" s="384"/>
      <c r="C58" s="309" t="str">
        <f t="shared" si="1"/>
        <v/>
      </c>
      <c r="D58" s="203"/>
      <c r="E58" s="284"/>
      <c r="F58" s="213" t="str">
        <f>IFERROR(VLOOKUP($D58, ALL!$A:$G, 7, FALSE), "")</f>
        <v/>
      </c>
      <c r="G58" s="386"/>
      <c r="H58" s="398"/>
      <c r="I58" s="201"/>
      <c r="J58" s="310"/>
    </row>
    <row r="59" spans="2:10" ht="30" customHeight="1">
      <c r="B59" s="384"/>
      <c r="C59" s="309" t="str">
        <f t="shared" si="1"/>
        <v/>
      </c>
      <c r="D59" s="203"/>
      <c r="E59" s="284"/>
      <c r="F59" s="213" t="str">
        <f>IFERROR(VLOOKUP($D59, ALL!$A:$G, 7, FALSE), "")</f>
        <v/>
      </c>
      <c r="G59" s="386"/>
      <c r="H59" s="398"/>
      <c r="I59" s="201"/>
      <c r="J59" s="310"/>
    </row>
    <row r="60" spans="2:10" ht="30" customHeight="1">
      <c r="B60" s="384"/>
      <c r="C60" s="309" t="str">
        <f t="shared" si="1"/>
        <v/>
      </c>
      <c r="D60" s="203"/>
      <c r="E60" s="284"/>
      <c r="F60" s="213" t="str">
        <f>IFERROR(VLOOKUP($D60, ALL!$A:$G, 7, FALSE), "")</f>
        <v/>
      </c>
      <c r="G60" s="386"/>
      <c r="H60" s="387"/>
      <c r="I60" s="201"/>
      <c r="J60" s="310"/>
    </row>
    <row r="61" spans="2:10" ht="30" customHeight="1" thickBot="1">
      <c r="B61" s="385"/>
      <c r="C61" s="311" t="str">
        <f t="shared" si="1"/>
        <v/>
      </c>
      <c r="D61" s="312"/>
      <c r="E61" s="313"/>
      <c r="F61" s="314" t="str">
        <f>IFERROR(VLOOKUP($D61, ALL!$A:$G, 7, FALSE), "")</f>
        <v/>
      </c>
      <c r="G61" s="388"/>
      <c r="H61" s="389"/>
      <c r="I61" s="315"/>
      <c r="J61" s="316"/>
    </row>
    <row r="62" spans="2:10" ht="70.05" customHeight="1" collapsed="1" thickTop="1">
      <c r="C62" s="299" t="str">
        <f>IF(OR($M$20="", $I$62="", $J$62=""), "", IF($M$20 &gt;= $I$62, $I$62*$J$62, "NG"))</f>
        <v/>
      </c>
      <c r="D62" s="300" t="s">
        <v>210</v>
      </c>
      <c r="E62" s="217" t="s">
        <v>196</v>
      </c>
      <c r="F62" s="213" t="s">
        <v>191</v>
      </c>
      <c r="G62" s="392" t="s">
        <v>225</v>
      </c>
      <c r="H62" s="393"/>
      <c r="I62" s="301"/>
      <c r="J62" s="302"/>
    </row>
    <row r="63" spans="2:10" ht="70.05" customHeight="1">
      <c r="C63" s="106" t="str">
        <f>IF(OR($M$21="", $I$63="", $J$63=""), "", IF($M$21 &gt;= $I$63, $I$63*$J$63, "NG"))</f>
        <v/>
      </c>
      <c r="D63" s="396" t="s">
        <v>211</v>
      </c>
      <c r="E63" s="216" t="s">
        <v>196</v>
      </c>
      <c r="F63" s="216" t="s">
        <v>177</v>
      </c>
      <c r="G63" s="394" t="s">
        <v>207</v>
      </c>
      <c r="H63" s="395"/>
      <c r="I63" s="204"/>
      <c r="J63" s="202"/>
    </row>
    <row r="64" spans="2:10" ht="70.05" customHeight="1">
      <c r="C64" s="106" t="str">
        <f>IF(OR($M$22="", $I$64="", $J$64=""), "", IF($M$22 &gt;= $I$64, $I$64*$J$64, "NG"))</f>
        <v/>
      </c>
      <c r="D64" s="397"/>
      <c r="E64" s="217" t="s">
        <v>196</v>
      </c>
      <c r="F64" s="217" t="s">
        <v>194</v>
      </c>
      <c r="G64" s="394" t="s">
        <v>208</v>
      </c>
      <c r="H64" s="395"/>
      <c r="I64" s="204"/>
      <c r="J64" s="202"/>
    </row>
    <row r="65" spans="2:13" ht="70.05" customHeight="1" thickBot="1">
      <c r="C65" s="106" t="str">
        <f>IF(OR($M$23="", $I$65="", $J$65=""), "", IF($M$23 &gt;= $I$65, $I$65*$J$65, "NG"))</f>
        <v/>
      </c>
      <c r="D65" s="397"/>
      <c r="E65" s="247" t="s">
        <v>196</v>
      </c>
      <c r="F65" s="247" t="s">
        <v>193</v>
      </c>
      <c r="G65" s="394" t="s">
        <v>209</v>
      </c>
      <c r="H65" s="395"/>
      <c r="I65" s="204"/>
      <c r="J65" s="205"/>
      <c r="K65" s="176"/>
      <c r="L65" s="140"/>
      <c r="M65" s="140"/>
    </row>
    <row r="66" spans="2:13" ht="70.05" hidden="1" customHeight="1" thickBot="1">
      <c r="C66" s="248"/>
      <c r="D66" s="249" t="s">
        <v>211</v>
      </c>
      <c r="E66" s="250" t="s">
        <v>179</v>
      </c>
      <c r="F66" s="250" t="s">
        <v>231</v>
      </c>
      <c r="G66" s="251"/>
      <c r="H66" s="252"/>
      <c r="I66" s="253"/>
      <c r="J66" s="254"/>
      <c r="K66" s="176"/>
      <c r="L66" s="140"/>
      <c r="M66" s="140"/>
    </row>
    <row r="67" spans="2:13" ht="30" customHeight="1" thickBot="1">
      <c r="B67" s="177" t="s">
        <v>11</v>
      </c>
      <c r="C67" s="107">
        <f>SUM(C32:C65)</f>
        <v>0</v>
      </c>
      <c r="D67" s="112"/>
      <c r="E67" s="113"/>
      <c r="F67" s="114"/>
      <c r="G67" s="115"/>
      <c r="H67" s="115"/>
      <c r="I67" s="116"/>
      <c r="J67" s="117"/>
      <c r="K67" s="176"/>
      <c r="L67" s="178"/>
      <c r="M67" s="178"/>
    </row>
    <row r="68" spans="2:13" ht="18.45" customHeight="1">
      <c r="C68" s="179"/>
      <c r="D68" s="179"/>
    </row>
    <row r="69" spans="2:13" ht="16.5" customHeight="1">
      <c r="B69" s="177"/>
      <c r="C69" s="171"/>
      <c r="D69" s="180"/>
      <c r="F69" s="181"/>
      <c r="G69" s="181"/>
    </row>
    <row r="70" spans="2:13" ht="30" customHeight="1">
      <c r="C70" s="426" t="s">
        <v>238</v>
      </c>
      <c r="D70" s="426"/>
      <c r="E70" s="238">
        <f>C23+C67</f>
        <v>0</v>
      </c>
      <c r="F70" s="182" t="s">
        <v>12</v>
      </c>
    </row>
    <row r="71" spans="2:13" ht="30" hidden="1" customHeight="1">
      <c r="C71" s="451" t="s">
        <v>239</v>
      </c>
      <c r="D71" s="451"/>
      <c r="E71" s="256"/>
      <c r="F71" s="257" t="s">
        <v>12</v>
      </c>
    </row>
    <row r="72" spans="2:13" ht="18.600000000000001" hidden="1" customHeight="1">
      <c r="C72" s="258"/>
      <c r="D72" s="258"/>
      <c r="E72" s="259" t="s">
        <v>13</v>
      </c>
      <c r="F72" s="260"/>
    </row>
    <row r="73" spans="2:13" ht="18.600000000000001" customHeight="1"/>
    <row r="74" spans="2:13" ht="19.8">
      <c r="B74" s="231" t="s">
        <v>25</v>
      </c>
    </row>
    <row r="75" spans="2:13">
      <c r="B75" s="142"/>
    </row>
    <row r="76" spans="2:13">
      <c r="B76" s="142"/>
      <c r="C76" s="135" t="s">
        <v>189</v>
      </c>
      <c r="D76" s="136"/>
    </row>
    <row r="77" spans="2:13">
      <c r="B77" s="142"/>
      <c r="C77" s="137" t="s">
        <v>180</v>
      </c>
      <c r="D77" s="101">
        <f>SUMIF($F$13:$F$22,"-",$C$13:$C$22)
 + SUMIF($F$32:$F$61,"-",$C$32:$C$61)
 + IFERROR(--$C$62,0)</f>
        <v>0</v>
      </c>
      <c r="E77" s="184" t="s">
        <v>12</v>
      </c>
      <c r="F77" s="219"/>
      <c r="H77" s="137"/>
    </row>
    <row r="78" spans="2:13">
      <c r="B78" s="142"/>
      <c r="C78" s="137" t="s">
        <v>217</v>
      </c>
      <c r="D78" s="104">
        <f>D77/2</f>
        <v>0</v>
      </c>
      <c r="E78" s="135" t="s">
        <v>12</v>
      </c>
    </row>
    <row r="79" spans="2:13">
      <c r="B79" s="142"/>
      <c r="C79" s="137" t="s">
        <v>14</v>
      </c>
      <c r="D79" s="105">
        <f>ROUNDDOWN(D78,-2)</f>
        <v>0</v>
      </c>
      <c r="E79" s="135" t="s">
        <v>184</v>
      </c>
    </row>
    <row r="80" spans="2:13">
      <c r="B80" s="142"/>
      <c r="C80" s="136"/>
      <c r="D80" s="135" t="s">
        <v>214</v>
      </c>
    </row>
    <row r="81" spans="2:11">
      <c r="B81" s="142"/>
      <c r="C81" s="136"/>
      <c r="D81" s="135" t="s">
        <v>216</v>
      </c>
    </row>
    <row r="82" spans="2:11">
      <c r="B82" s="142"/>
    </row>
    <row r="83" spans="2:11">
      <c r="B83" s="142"/>
      <c r="C83" s="135" t="s">
        <v>200</v>
      </c>
      <c r="E83" s="183"/>
      <c r="F83" s="135" t="s">
        <v>202</v>
      </c>
      <c r="G83" s="135"/>
    </row>
    <row r="84" spans="2:11">
      <c r="B84" s="142"/>
      <c r="C84" s="137" t="s">
        <v>180</v>
      </c>
      <c r="D84" s="101" cm="1">
        <f t="array" ref="D84">SUMPRODUCT(
  ($E$13:$E$22="車載器") *
  ($F$13:$F$22="デジタル式運行記録計") *
  IFERROR(--$C$13:$C$22,0)
)
+SUMPRODUCT(
  ($E$32:$E$61="車載器付属費用") *
  ($F$32:$F$61="デジタル式運行記録計") *
  IFERROR(--$C$32:$C$61,0)
)
+IFERROR(--$C$63,0)</f>
        <v>0</v>
      </c>
      <c r="E84" s="183" t="s">
        <v>12</v>
      </c>
      <c r="F84" s="137" t="s">
        <v>180</v>
      </c>
      <c r="G84" s="101" cm="1">
        <f t="array" ref="G84">SUMPRODUCT(
  ($E$13:$E$22="車載器") *
  ($F$13:$F$22="映像記録型ドライブレコーダー") *
  IFERROR(--$C$13:$C$22,0)
)
+SUMPRODUCT(
  ($E$32:$E$61="車載器付属費用") *
  ($F$32:$F$61="映像記録型ドライブレコーダー") *
  IFERROR(--$C$32:$C$61,0)
)
+IFERROR(--$C$64,0)</f>
        <v>0</v>
      </c>
      <c r="H84" s="183" t="s">
        <v>12</v>
      </c>
      <c r="K84" s="183"/>
    </row>
    <row r="85" spans="2:11">
      <c r="C85" s="137" t="s">
        <v>217</v>
      </c>
      <c r="D85" s="102">
        <f>D84/2</f>
        <v>0</v>
      </c>
      <c r="E85" s="135" t="s">
        <v>12</v>
      </c>
      <c r="F85" s="137" t="s">
        <v>217</v>
      </c>
      <c r="G85" s="102">
        <f>G84/2</f>
        <v>0</v>
      </c>
      <c r="H85" s="135" t="s">
        <v>12</v>
      </c>
    </row>
    <row r="86" spans="2:11">
      <c r="C86" s="137" t="s">
        <v>215</v>
      </c>
      <c r="D86" s="118">
        <f>SUMIFS($I$13:$I$19, $E$13:$E$19, "車載器", $F$13:$F$19, "デジタル式運行記録計") * 30000</f>
        <v>0</v>
      </c>
      <c r="E86" s="135" t="s">
        <v>12</v>
      </c>
      <c r="F86" s="137" t="s">
        <v>215</v>
      </c>
      <c r="G86" s="118">
        <f>SUMIFS($I$13:$I$19, $E$13:$E$19, "車載器", $F$13:$F$19, "映像記録型ドライブレコーダー") * 20000</f>
        <v>0</v>
      </c>
      <c r="H86" s="135" t="s">
        <v>12</v>
      </c>
      <c r="I86" s="140"/>
    </row>
    <row r="87" spans="2:11">
      <c r="B87" s="142"/>
      <c r="C87" s="137" t="s">
        <v>14</v>
      </c>
      <c r="D87" s="103">
        <f>IF(D85&lt;=D86,ROUNDDOWN(D85,-2),D86)</f>
        <v>0</v>
      </c>
      <c r="E87" s="135" t="s">
        <v>184</v>
      </c>
      <c r="F87" s="137" t="s">
        <v>14</v>
      </c>
      <c r="G87" s="103">
        <f>IF(G85&lt;=G86,ROUNDDOWN(G85,-2),G86)</f>
        <v>0</v>
      </c>
      <c r="H87" s="135" t="s">
        <v>184</v>
      </c>
    </row>
    <row r="88" spans="2:11">
      <c r="B88" s="142"/>
      <c r="D88" s="135" t="s">
        <v>214</v>
      </c>
      <c r="F88" s="135"/>
      <c r="G88" s="135" t="s">
        <v>214</v>
      </c>
    </row>
    <row r="89" spans="2:11">
      <c r="B89" s="142"/>
      <c r="D89" s="135" t="s">
        <v>216</v>
      </c>
      <c r="F89" s="135"/>
      <c r="G89" s="135" t="s">
        <v>216</v>
      </c>
    </row>
    <row r="90" spans="2:11">
      <c r="B90" s="142"/>
      <c r="D90" s="135" t="s">
        <v>218</v>
      </c>
      <c r="F90" s="135"/>
      <c r="G90" s="135" t="s">
        <v>218</v>
      </c>
    </row>
    <row r="91" spans="2:11">
      <c r="B91" s="142"/>
      <c r="F91" s="135"/>
      <c r="G91" s="135"/>
    </row>
    <row r="92" spans="2:11">
      <c r="B92" s="142"/>
      <c r="C92" s="135" t="s">
        <v>203</v>
      </c>
      <c r="F92" s="135" t="s">
        <v>232</v>
      </c>
      <c r="G92" s="135"/>
    </row>
    <row r="93" spans="2:11">
      <c r="B93" s="142"/>
      <c r="C93" s="137" t="s">
        <v>180</v>
      </c>
      <c r="D93" s="101" cm="1">
        <f t="array" ref="D93">SUMPRODUCT(
  ($E$13:$E$22="車載器") *
  ($F$13:$F$22="一体型") *
  IFERROR(--$C$13:$C$22,0)
)
+SUMPRODUCT(
  ($E$32:$E$61="車載器付属費用") *
  ($F$32:$F$61="一体型") *
  IFERROR(--$C$32:$C$61,0)
)
+IFERROR(--$C$65,0)</f>
        <v>0</v>
      </c>
      <c r="E93" s="183" t="s">
        <v>12</v>
      </c>
      <c r="F93" s="137" t="s">
        <v>180</v>
      </c>
      <c r="G93" s="101">
        <v>0</v>
      </c>
      <c r="H93" s="183" t="s">
        <v>12</v>
      </c>
    </row>
    <row r="94" spans="2:11">
      <c r="B94" s="142"/>
      <c r="C94" s="137" t="s">
        <v>217</v>
      </c>
      <c r="D94" s="102">
        <f>D93/2</f>
        <v>0</v>
      </c>
      <c r="E94" s="135" t="s">
        <v>12</v>
      </c>
      <c r="F94" s="137" t="s">
        <v>217</v>
      </c>
      <c r="G94" s="102">
        <v>0</v>
      </c>
      <c r="H94" s="135" t="s">
        <v>12</v>
      </c>
    </row>
    <row r="95" spans="2:11">
      <c r="B95" s="142"/>
      <c r="C95" s="137" t="s">
        <v>215</v>
      </c>
      <c r="D95" s="118">
        <f>SUMIFS($I$13:$I$19, $E$13:$E$19, "車載器", $F$13:$F$19, "一体型") * 50000</f>
        <v>0</v>
      </c>
      <c r="E95" s="135" t="s">
        <v>12</v>
      </c>
      <c r="F95" s="137" t="s">
        <v>215</v>
      </c>
      <c r="G95" s="118">
        <v>0</v>
      </c>
      <c r="H95" s="135" t="s">
        <v>12</v>
      </c>
    </row>
    <row r="96" spans="2:11">
      <c r="B96" s="142"/>
      <c r="C96" s="137" t="s">
        <v>14</v>
      </c>
      <c r="D96" s="103">
        <f>IF(D94&lt;=D95,ROUNDDOWN(D94,-2),D95)</f>
        <v>0</v>
      </c>
      <c r="E96" s="135" t="s">
        <v>184</v>
      </c>
      <c r="F96" s="137" t="s">
        <v>14</v>
      </c>
      <c r="G96" s="103">
        <v>0</v>
      </c>
      <c r="H96" s="135" t="s">
        <v>184</v>
      </c>
    </row>
    <row r="97" spans="2:24">
      <c r="B97" s="142"/>
      <c r="D97" s="135" t="s">
        <v>214</v>
      </c>
      <c r="F97" s="135"/>
      <c r="G97" s="135" t="s">
        <v>214</v>
      </c>
    </row>
    <row r="98" spans="2:24">
      <c r="B98" s="142"/>
      <c r="D98" s="135" t="s">
        <v>216</v>
      </c>
      <c r="F98" s="135"/>
      <c r="G98" s="135" t="s">
        <v>216</v>
      </c>
    </row>
    <row r="99" spans="2:24">
      <c r="B99" s="142"/>
      <c r="D99" s="135" t="s">
        <v>218</v>
      </c>
      <c r="F99" s="135"/>
      <c r="G99" s="135" t="s">
        <v>218</v>
      </c>
    </row>
    <row r="100" spans="2:24">
      <c r="B100" s="142"/>
      <c r="F100" s="135"/>
      <c r="G100" s="135"/>
    </row>
    <row r="101" spans="2:24" ht="17.55" customHeight="1">
      <c r="B101" s="142"/>
      <c r="C101" s="135" t="s">
        <v>204</v>
      </c>
      <c r="E101" s="183"/>
      <c r="F101" s="135" t="s">
        <v>205</v>
      </c>
      <c r="G101" s="135"/>
      <c r="L101" s="135"/>
      <c r="M101" s="138"/>
      <c r="V101" s="137"/>
      <c r="W101" s="220"/>
      <c r="X101" s="183"/>
    </row>
    <row r="102" spans="2:24">
      <c r="B102" s="142"/>
      <c r="C102" s="137" t="s">
        <v>180</v>
      </c>
      <c r="D102" s="101" cm="1">
        <f t="array" ref="D102">SUMPRODUCT(
  ($E$13:$E$22="事務所機器") *
  ($F$13:$F$22="デジタル式運行記録計") *
  IFERROR(--$C$13:$C$22,0)
)
+SUMPRODUCT(
  ISNUMBER(MATCH($E$32:$E$61,{"事務所機器","事務所機器付属費用"},0)) *
  ($F$32:$F$61="デジタル式運行記録計") *
  IFERROR(--$C$32:$C$61,0)
)</f>
        <v>0</v>
      </c>
      <c r="E102" s="183" t="s">
        <v>12</v>
      </c>
      <c r="F102" s="137" t="s">
        <v>180</v>
      </c>
      <c r="G102" s="101" cm="1">
        <f t="array" ref="G102">SUMPRODUCT(
  ($E$13:$E$22="事務所機器") *
  ($F$13:$F$22="映像記録型ドライブレコーダー") *
  IFERROR(--$C$13:$C$22,0)
)
+SUMPRODUCT(
  ISNUMBER(MATCH($E$32:$E$61,{"事務所機器","事務所機器付属費用"},0)) *
  ($F$32:$F$61="映像記録型ドライブレコーダー") *
  IFERROR(--$C$32:$C$61,0)
)</f>
        <v>0</v>
      </c>
      <c r="H102" s="183" t="s">
        <v>12</v>
      </c>
    </row>
    <row r="103" spans="2:24">
      <c r="C103" s="137" t="s">
        <v>217</v>
      </c>
      <c r="D103" s="102">
        <f>D102/2</f>
        <v>0</v>
      </c>
      <c r="E103" s="135" t="s">
        <v>12</v>
      </c>
      <c r="F103" s="137" t="s">
        <v>217</v>
      </c>
      <c r="G103" s="102">
        <f>G102/2</f>
        <v>0</v>
      </c>
      <c r="H103" s="135" t="s">
        <v>12</v>
      </c>
    </row>
    <row r="104" spans="2:24">
      <c r="C104" s="137" t="s">
        <v>215</v>
      </c>
      <c r="D104" s="118">
        <f>(
  SUMIFS($I$13:$I$19, $E$13:$E$19, "事務所機器", $F$13:$F$19, "デジタル式運行記録計")
  + SUMIFS($I$32:$I$56, $E$32:$E$56, "事務所機器", $F$32:$F$56, "デジタル式運行記録計")
) * 100000</f>
        <v>0</v>
      </c>
      <c r="E104" s="135" t="s">
        <v>12</v>
      </c>
      <c r="F104" s="137" t="s">
        <v>215</v>
      </c>
      <c r="G104" s="118">
        <f>(
  SUMIFS($I$13:$I$19, $E$13:$E$19, "事務所機器", $F$13:$F$19, "映像記録型ドライブレコーダー")
  + SUMIFS($I$32:$I$56, $E$32:$E$56, "事務所機器", $F$32:$F$56, "映像記録型ドライブレコーダー")
) * 30000</f>
        <v>0</v>
      </c>
      <c r="H104" s="135" t="s">
        <v>12</v>
      </c>
    </row>
    <row r="105" spans="2:24">
      <c r="B105" s="142"/>
      <c r="C105" s="137" t="s">
        <v>14</v>
      </c>
      <c r="D105" s="103">
        <f>IF(D103&lt;=D104,ROUNDDOWN(D103,-2),D104)</f>
        <v>0</v>
      </c>
      <c r="E105" s="135" t="s">
        <v>184</v>
      </c>
      <c r="F105" s="137" t="s">
        <v>14</v>
      </c>
      <c r="G105" s="103">
        <f>IF(G103&lt;=G104,ROUNDDOWN(G103,-2),G104)</f>
        <v>0</v>
      </c>
      <c r="H105" s="135" t="s">
        <v>184</v>
      </c>
    </row>
    <row r="106" spans="2:24">
      <c r="B106" s="142"/>
      <c r="D106" s="135" t="s">
        <v>214</v>
      </c>
      <c r="F106" s="135"/>
      <c r="G106" s="135" t="s">
        <v>214</v>
      </c>
    </row>
    <row r="107" spans="2:24">
      <c r="B107" s="142"/>
      <c r="D107" s="135" t="s">
        <v>216</v>
      </c>
      <c r="F107" s="135"/>
      <c r="G107" s="135" t="s">
        <v>216</v>
      </c>
    </row>
    <row r="108" spans="2:24">
      <c r="B108" s="142"/>
      <c r="D108" s="135" t="s">
        <v>218</v>
      </c>
      <c r="F108" s="135"/>
      <c r="G108" s="135" t="s">
        <v>218</v>
      </c>
    </row>
    <row r="109" spans="2:24">
      <c r="B109" s="142"/>
      <c r="F109" s="135"/>
      <c r="G109" s="135"/>
    </row>
    <row r="110" spans="2:24">
      <c r="B110" s="142"/>
      <c r="C110" s="135" t="s">
        <v>206</v>
      </c>
      <c r="F110" s="135" t="s">
        <v>233</v>
      </c>
      <c r="G110" s="135"/>
    </row>
    <row r="111" spans="2:24">
      <c r="B111" s="142"/>
      <c r="C111" s="137" t="s">
        <v>180</v>
      </c>
      <c r="D111" s="101" cm="1">
        <f t="array" ref="D111">SUMPRODUCT(
  ($E$13:$E$22="事務所機器") *
  ($F$13:$F$22="一体型") *
  IFERROR(--$C$13:$C$22,0)
)
+SUMPRODUCT(
  ISNUMBER(MATCH($E$32:$E$61,{"事務所機器","事務所機器付属費用"},0)) *
  ($F$32:$F$61="一体型") *
  IFERROR(--$C$32:$C$61,0)
)</f>
        <v>0</v>
      </c>
      <c r="E111" s="135" t="s">
        <v>252</v>
      </c>
      <c r="F111" s="137" t="s">
        <v>180</v>
      </c>
      <c r="G111" s="101">
        <v>0</v>
      </c>
      <c r="H111" s="183" t="s">
        <v>12</v>
      </c>
    </row>
    <row r="112" spans="2:24">
      <c r="B112" s="142"/>
      <c r="C112" s="137" t="s">
        <v>217</v>
      </c>
      <c r="D112" s="102">
        <f>D111/2</f>
        <v>0</v>
      </c>
      <c r="E112" s="135" t="s">
        <v>252</v>
      </c>
      <c r="F112" s="137" t="s">
        <v>217</v>
      </c>
      <c r="G112" s="102">
        <v>0</v>
      </c>
      <c r="H112" s="135" t="s">
        <v>12</v>
      </c>
    </row>
    <row r="113" spans="2:23">
      <c r="B113" s="142"/>
      <c r="C113" s="137" t="s">
        <v>215</v>
      </c>
      <c r="D113" s="118">
        <f>(
  SUMIFS($I$13:$I$19, $E$13:$E$19, "事務所機器", $F$13:$F$19, "一体型")
  + SUMIFS($I$32:$I$56, $E$32:$E$56, "事務所機器", $F$32:$F$56, "一体型")
) * 130000</f>
        <v>0</v>
      </c>
      <c r="E113" s="135" t="s">
        <v>252</v>
      </c>
      <c r="F113" s="137" t="s">
        <v>215</v>
      </c>
      <c r="G113" s="118">
        <v>0</v>
      </c>
      <c r="H113" s="135" t="s">
        <v>12</v>
      </c>
    </row>
    <row r="114" spans="2:23">
      <c r="B114" s="142"/>
      <c r="C114" s="137" t="s">
        <v>14</v>
      </c>
      <c r="D114" s="103">
        <f>IF(D112&lt;=D113,ROUNDDOWN(D112,-2),D113)</f>
        <v>0</v>
      </c>
      <c r="E114" s="135" t="s">
        <v>252</v>
      </c>
      <c r="F114" s="137" t="s">
        <v>14</v>
      </c>
      <c r="G114" s="103">
        <v>0</v>
      </c>
      <c r="H114" s="135" t="s">
        <v>184</v>
      </c>
    </row>
    <row r="115" spans="2:23">
      <c r="B115" s="142"/>
      <c r="D115" s="135" t="s">
        <v>214</v>
      </c>
      <c r="F115" s="135"/>
      <c r="G115" s="135" t="s">
        <v>214</v>
      </c>
    </row>
    <row r="116" spans="2:23">
      <c r="B116" s="142"/>
      <c r="D116" s="135" t="s">
        <v>216</v>
      </c>
      <c r="F116" s="135"/>
      <c r="G116" s="135" t="s">
        <v>216</v>
      </c>
    </row>
    <row r="117" spans="2:23">
      <c r="B117" s="142"/>
      <c r="D117" s="135" t="s">
        <v>218</v>
      </c>
      <c r="F117" s="135"/>
      <c r="G117" s="135" t="s">
        <v>218</v>
      </c>
    </row>
    <row r="118" spans="2:23">
      <c r="B118" s="142"/>
    </row>
    <row r="119" spans="2:23" ht="19.8">
      <c r="B119" s="231" t="s">
        <v>26</v>
      </c>
      <c r="E119" s="183"/>
    </row>
    <row r="120" spans="2:23" ht="36">
      <c r="B120" s="142"/>
      <c r="C120" s="135" t="s">
        <v>15</v>
      </c>
      <c r="E120" s="183"/>
      <c r="F120" s="271" t="s">
        <v>249</v>
      </c>
      <c r="G120" s="272"/>
      <c r="H120" s="272"/>
    </row>
    <row r="121" spans="2:23">
      <c r="C121" s="137" t="s">
        <v>241</v>
      </c>
      <c r="D121" s="102">
        <f>D87+D79+G87+D96+D105+G105+D114</f>
        <v>0</v>
      </c>
      <c r="E121" s="135" t="s">
        <v>12</v>
      </c>
      <c r="F121" s="273" t="s">
        <v>241</v>
      </c>
      <c r="G121" s="278"/>
      <c r="H121" s="272" t="s">
        <v>12</v>
      </c>
    </row>
    <row r="122" spans="2:23">
      <c r="C122" s="137" t="s">
        <v>16</v>
      </c>
      <c r="D122" s="103">
        <f>800000</f>
        <v>800000</v>
      </c>
      <c r="E122" s="135" t="s">
        <v>12</v>
      </c>
      <c r="F122" s="273" t="s">
        <v>16</v>
      </c>
      <c r="G122" s="279"/>
      <c r="H122" s="272" t="s">
        <v>12</v>
      </c>
      <c r="L122" s="135"/>
      <c r="M122" s="138"/>
      <c r="V122" s="137"/>
      <c r="W122" s="220"/>
    </row>
    <row r="123" spans="2:23" ht="40.200000000000003">
      <c r="B123" s="427" t="s">
        <v>15</v>
      </c>
      <c r="C123" s="427"/>
      <c r="D123" s="236">
        <f>IF(D121&lt;=D122,ROUNDDOWN(D121,-2),D122)</f>
        <v>0</v>
      </c>
      <c r="E123" s="185" t="s">
        <v>12</v>
      </c>
      <c r="F123" s="274" t="s">
        <v>250</v>
      </c>
      <c r="G123" s="280"/>
      <c r="H123" s="275" t="s">
        <v>12</v>
      </c>
      <c r="I123" s="137"/>
      <c r="J123" s="138"/>
      <c r="K123" s="184"/>
      <c r="N123" s="184"/>
      <c r="O123" s="137"/>
      <c r="P123" s="138"/>
      <c r="Q123" s="184"/>
      <c r="S123" s="137"/>
      <c r="T123" s="138"/>
      <c r="U123" s="184"/>
      <c r="V123" s="137"/>
      <c r="W123" s="221"/>
    </row>
    <row r="124" spans="2:23" ht="26.4">
      <c r="B124" s="142"/>
      <c r="D124" s="268" t="s">
        <v>248</v>
      </c>
      <c r="F124" s="276" t="s">
        <v>243</v>
      </c>
      <c r="G124" s="277"/>
      <c r="H124" s="272"/>
      <c r="I124" s="137"/>
      <c r="K124" s="184"/>
      <c r="L124" s="135"/>
      <c r="M124" s="221"/>
      <c r="N124" s="184"/>
      <c r="O124" s="137"/>
      <c r="Q124" s="184"/>
      <c r="S124" s="137"/>
      <c r="U124" s="184"/>
      <c r="V124" s="137"/>
      <c r="W124" s="215"/>
    </row>
    <row r="125" spans="2:23">
      <c r="B125" s="142"/>
      <c r="D125" s="135" t="s">
        <v>213</v>
      </c>
      <c r="F125" s="272" t="s">
        <v>213</v>
      </c>
      <c r="G125" s="277"/>
      <c r="H125" s="272"/>
      <c r="I125" s="137"/>
      <c r="L125" s="135"/>
      <c r="M125" s="215"/>
      <c r="O125" s="137"/>
      <c r="S125" s="137"/>
      <c r="V125" s="137"/>
      <c r="W125" s="222"/>
    </row>
    <row r="126" spans="2:23">
      <c r="B126" s="142"/>
      <c r="D126" s="135" t="s">
        <v>216</v>
      </c>
      <c r="F126" s="272" t="s">
        <v>216</v>
      </c>
      <c r="G126" s="277"/>
      <c r="H126" s="272"/>
      <c r="I126" s="137"/>
      <c r="L126" s="135"/>
      <c r="M126" s="220"/>
      <c r="O126" s="223"/>
      <c r="Q126" s="224"/>
      <c r="S126" s="223"/>
      <c r="U126" s="224"/>
      <c r="V126" s="137"/>
      <c r="W126" s="222"/>
    </row>
    <row r="127" spans="2:23">
      <c r="B127" s="142"/>
      <c r="D127" s="135" t="s">
        <v>218</v>
      </c>
      <c r="F127" s="272" t="s">
        <v>218</v>
      </c>
      <c r="G127" s="277"/>
      <c r="H127" s="272"/>
      <c r="I127" s="223"/>
      <c r="K127" s="224"/>
      <c r="L127" s="135"/>
      <c r="M127" s="222"/>
      <c r="O127" s="137"/>
      <c r="S127" s="223"/>
      <c r="U127" s="224"/>
      <c r="V127" s="137"/>
      <c r="W127" s="222"/>
    </row>
    <row r="128" spans="2:23">
      <c r="I128" s="223"/>
      <c r="K128" s="224"/>
      <c r="L128" s="135"/>
      <c r="M128" s="222"/>
      <c r="O128" s="223"/>
      <c r="Q128" s="224"/>
      <c r="S128" s="137"/>
      <c r="V128" s="137"/>
      <c r="W128" s="167"/>
    </row>
    <row r="129" spans="2:23" ht="19.8">
      <c r="B129" s="231" t="s">
        <v>226</v>
      </c>
      <c r="C129" s="186"/>
      <c r="D129" s="186"/>
      <c r="I129" s="223"/>
      <c r="K129" s="224"/>
      <c r="L129" s="135"/>
      <c r="M129" s="167"/>
      <c r="O129" s="223"/>
      <c r="Q129" s="224"/>
      <c r="S129" s="223"/>
      <c r="U129" s="224"/>
      <c r="V129" s="137"/>
      <c r="W129" s="184"/>
    </row>
    <row r="130" spans="2:23">
      <c r="C130" s="135" t="s">
        <v>221</v>
      </c>
      <c r="I130" s="137"/>
      <c r="L130" s="135"/>
      <c r="M130" s="184"/>
      <c r="O130" s="137"/>
      <c r="S130" s="137"/>
    </row>
    <row r="131" spans="2:23">
      <c r="C131" s="135" t="s">
        <v>222</v>
      </c>
    </row>
    <row r="132" spans="2:23">
      <c r="C132" s="135" t="s">
        <v>255</v>
      </c>
      <c r="E132" s="206"/>
      <c r="F132" s="136" t="s">
        <v>256</v>
      </c>
    </row>
    <row r="133" spans="2:23" ht="18.600000000000001" thickBot="1">
      <c r="C133" s="96"/>
      <c r="D133" s="96"/>
      <c r="E133" s="96"/>
      <c r="F133" s="187"/>
    </row>
    <row r="134" spans="2:23" ht="30" customHeight="1" thickBot="1">
      <c r="C134" s="168" t="s">
        <v>185</v>
      </c>
      <c r="D134" s="390" t="str">
        <f>IF(D7="","",D7)</f>
        <v/>
      </c>
      <c r="E134" s="391"/>
      <c r="F134" s="391"/>
      <c r="G134" s="169"/>
      <c r="H134" s="167"/>
      <c r="I134" s="167"/>
    </row>
    <row r="135" spans="2:23" ht="13.95" customHeight="1" thickBot="1">
      <c r="C135" s="96"/>
      <c r="D135" s="188"/>
      <c r="E135" s="170"/>
      <c r="F135" s="170"/>
      <c r="G135" s="166"/>
      <c r="H135" s="167"/>
      <c r="I135" s="167"/>
    </row>
    <row r="136" spans="2:23" ht="30" customHeight="1" thickBot="1">
      <c r="C136" s="235" t="s">
        <v>188</v>
      </c>
      <c r="D136" s="403"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4"/>
      <c r="F136" s="404"/>
      <c r="G136" s="405"/>
      <c r="H136" s="167"/>
      <c r="I136" s="167"/>
    </row>
    <row r="137" spans="2:23" ht="18.600000000000001" thickBot="1">
      <c r="D137" s="189"/>
      <c r="E137" s="172"/>
    </row>
    <row r="138" spans="2:23" ht="49.95" customHeight="1">
      <c r="C138" s="190" t="s">
        <v>17</v>
      </c>
      <c r="D138" s="191" t="s">
        <v>176</v>
      </c>
      <c r="E138" s="191" t="s">
        <v>186</v>
      </c>
      <c r="F138" s="192" t="s">
        <v>220</v>
      </c>
      <c r="G138" s="191" t="s">
        <v>172</v>
      </c>
      <c r="H138" s="191" t="s">
        <v>173</v>
      </c>
      <c r="I138" s="233" t="s">
        <v>227</v>
      </c>
    </row>
    <row r="139" spans="2:23" ht="49.95" customHeight="1">
      <c r="C139" s="207"/>
      <c r="D139" s="209"/>
      <c r="E139" s="119" t="str">
        <f>IFERROR(VLOOKUP($D139, ALL!$A:$G, 2, FALSE), "")</f>
        <v/>
      </c>
      <c r="F139" s="242"/>
      <c r="G139" s="120" t="str">
        <f>IFERROR(VLOOKUP($D139, ALL!$A:$G, 3, FALSE), "")</f>
        <v/>
      </c>
      <c r="H139" s="121" t="str">
        <f>IFERROR(VLOOKUP($D139, ALL!$A:$G, 5, FALSE), "")</f>
        <v/>
      </c>
      <c r="I139" s="240"/>
      <c r="L139" s="122" t="str">
        <f t="shared" ref="L139:L202" si="2">IF(D139="","",
  IF(COUNTIF($D$13:$D$22,D139)=0,"コード不一致",
    IF(INDEX($I$13:$I$22,MATCH(D139,$D$13:$D$22,0))="","台数未入力",
      IF(COUNTIF($D$139:$D$238,D139)&lt;INDEX($I$13:$I$22,MATCH(D139,$D$13:$D$22,0)),"台数不足","OK")
    )
  )
)</f>
        <v/>
      </c>
    </row>
    <row r="140" spans="2:23" ht="49.95" customHeight="1">
      <c r="C140" s="207"/>
      <c r="D140" s="209"/>
      <c r="E140" s="119" t="str">
        <f>IFERROR(VLOOKUP($D140, ALL!$A:$G, 2, FALSE), "")</f>
        <v/>
      </c>
      <c r="F140" s="242"/>
      <c r="G140" s="120" t="str">
        <f>IFERROR(VLOOKUP($D140, ALL!$A:$G, 3, FALSE), "")</f>
        <v/>
      </c>
      <c r="H140" s="121" t="str">
        <f>IFERROR(VLOOKUP($D140, ALL!$A:$G, 5, FALSE), "")</f>
        <v/>
      </c>
      <c r="I140" s="240"/>
      <c r="L140" s="122" t="str">
        <f t="shared" si="2"/>
        <v/>
      </c>
    </row>
    <row r="141" spans="2:23" ht="49.95" customHeight="1">
      <c r="C141" s="207"/>
      <c r="D141" s="209"/>
      <c r="E141" s="119" t="str">
        <f>IFERROR(VLOOKUP($D141, ALL!$A:$G, 2, FALSE), "")</f>
        <v/>
      </c>
      <c r="F141" s="242"/>
      <c r="G141" s="120" t="str">
        <f>IFERROR(VLOOKUP($D141, ALL!$A:$G, 3, FALSE), "")</f>
        <v/>
      </c>
      <c r="H141" s="121" t="str">
        <f>IFERROR(VLOOKUP($D141, ALL!$A:$G, 5, FALSE), "")</f>
        <v/>
      </c>
      <c r="I141" s="240"/>
      <c r="L141" s="122" t="str">
        <f t="shared" si="2"/>
        <v/>
      </c>
    </row>
    <row r="142" spans="2:23" ht="49.95" customHeight="1">
      <c r="C142" s="207"/>
      <c r="D142" s="209"/>
      <c r="E142" s="119" t="str">
        <f>IFERROR(VLOOKUP($D142, ALL!$A:$G, 2, FALSE), "")</f>
        <v/>
      </c>
      <c r="F142" s="242"/>
      <c r="G142" s="120" t="str">
        <f>IFERROR(VLOOKUP($D142, ALL!$A:$G, 3, FALSE), "")</f>
        <v/>
      </c>
      <c r="H142" s="121" t="str">
        <f>IFERROR(VLOOKUP($D142, ALL!$A:$G, 5, FALSE), "")</f>
        <v/>
      </c>
      <c r="I142" s="240"/>
      <c r="L142" s="122" t="str">
        <f t="shared" si="2"/>
        <v/>
      </c>
    </row>
    <row r="143" spans="2:23" ht="49.95" customHeight="1">
      <c r="C143" s="207"/>
      <c r="D143" s="209"/>
      <c r="E143" s="119" t="str">
        <f>IFERROR(VLOOKUP($D143, ALL!$A:$G, 2, FALSE), "")</f>
        <v/>
      </c>
      <c r="F143" s="242"/>
      <c r="G143" s="120" t="str">
        <f>IFERROR(VLOOKUP($D143, ALL!$A:$G, 3, FALSE), "")</f>
        <v/>
      </c>
      <c r="H143" s="121" t="str">
        <f>IFERROR(VLOOKUP($D143, ALL!$A:$G, 5, FALSE), "")</f>
        <v/>
      </c>
      <c r="I143" s="240"/>
      <c r="L143" s="122" t="str">
        <f t="shared" si="2"/>
        <v/>
      </c>
    </row>
    <row r="144" spans="2:23" ht="49.95" customHeight="1">
      <c r="C144" s="207"/>
      <c r="D144" s="209"/>
      <c r="E144" s="119" t="str">
        <f>IFERROR(VLOOKUP($D144, ALL!$A:$G, 2, FALSE), "")</f>
        <v/>
      </c>
      <c r="F144" s="242"/>
      <c r="G144" s="120" t="str">
        <f>IFERROR(VLOOKUP($D144, ALL!$A:$G, 3, FALSE), "")</f>
        <v/>
      </c>
      <c r="H144" s="121" t="str">
        <f>IFERROR(VLOOKUP($D144, ALL!$A:$G, 5, FALSE), "")</f>
        <v/>
      </c>
      <c r="I144" s="240"/>
      <c r="L144" s="122" t="str">
        <f t="shared" si="2"/>
        <v/>
      </c>
    </row>
    <row r="145" spans="3:12" ht="49.95" customHeight="1">
      <c r="C145" s="207"/>
      <c r="D145" s="209"/>
      <c r="E145" s="119" t="str">
        <f>IFERROR(VLOOKUP($D145, ALL!$A:$G, 2, FALSE), "")</f>
        <v/>
      </c>
      <c r="F145" s="242"/>
      <c r="G145" s="120" t="str">
        <f>IFERROR(VLOOKUP($D145, ALL!$A:$G, 3, FALSE), "")</f>
        <v/>
      </c>
      <c r="H145" s="121" t="str">
        <f>IFERROR(VLOOKUP($D145, ALL!$A:$G, 5, FALSE), "")</f>
        <v/>
      </c>
      <c r="I145" s="240"/>
      <c r="L145" s="122" t="str">
        <f t="shared" si="2"/>
        <v/>
      </c>
    </row>
    <row r="146" spans="3:12" ht="49.95" customHeight="1">
      <c r="C146" s="207"/>
      <c r="D146" s="209"/>
      <c r="E146" s="119" t="str">
        <f>IFERROR(VLOOKUP($D146, ALL!$A:$G, 2, FALSE), "")</f>
        <v/>
      </c>
      <c r="F146" s="242"/>
      <c r="G146" s="120" t="str">
        <f>IFERROR(VLOOKUP($D146, ALL!$A:$G, 3, FALSE), "")</f>
        <v/>
      </c>
      <c r="H146" s="121" t="str">
        <f>IFERROR(VLOOKUP($D146, ALL!$A:$G, 5, FALSE), "")</f>
        <v/>
      </c>
      <c r="I146" s="240"/>
      <c r="L146" s="122" t="str">
        <f t="shared" si="2"/>
        <v/>
      </c>
    </row>
    <row r="147" spans="3:12" ht="49.95" customHeight="1">
      <c r="C147" s="207"/>
      <c r="D147" s="209"/>
      <c r="E147" s="119" t="str">
        <f>IFERROR(VLOOKUP($D147, ALL!$A:$G, 2, FALSE), "")</f>
        <v/>
      </c>
      <c r="F147" s="242"/>
      <c r="G147" s="120" t="str">
        <f>IFERROR(VLOOKUP($D147, ALL!$A:$G, 3, FALSE), "")</f>
        <v/>
      </c>
      <c r="H147" s="121" t="str">
        <f>IFERROR(VLOOKUP($D147, ALL!$A:$G, 5, FALSE), "")</f>
        <v/>
      </c>
      <c r="I147" s="240"/>
      <c r="L147" s="122" t="str">
        <f t="shared" si="2"/>
        <v/>
      </c>
    </row>
    <row r="148" spans="3:12" ht="49.95" customHeight="1">
      <c r="C148" s="207"/>
      <c r="D148" s="209"/>
      <c r="E148" s="119" t="str">
        <f>IFERROR(VLOOKUP($D148, ALL!$A:$G, 2, FALSE), "")</f>
        <v/>
      </c>
      <c r="F148" s="242"/>
      <c r="G148" s="120" t="str">
        <f>IFERROR(VLOOKUP($D148, ALL!$A:$G, 3, FALSE), "")</f>
        <v/>
      </c>
      <c r="H148" s="121" t="str">
        <f>IFERROR(VLOOKUP($D148, ALL!$A:$G, 5, FALSE), "")</f>
        <v/>
      </c>
      <c r="I148" s="240"/>
      <c r="L148" s="122" t="str">
        <f t="shared" si="2"/>
        <v/>
      </c>
    </row>
    <row r="149" spans="3:12" ht="49.95" customHeight="1">
      <c r="C149" s="207"/>
      <c r="D149" s="209"/>
      <c r="E149" s="119" t="str">
        <f>IFERROR(VLOOKUP($D149, ALL!$A:$G, 2, FALSE), "")</f>
        <v/>
      </c>
      <c r="F149" s="242"/>
      <c r="G149" s="120" t="str">
        <f>IFERROR(VLOOKUP($D149, ALL!$A:$G, 3, FALSE), "")</f>
        <v/>
      </c>
      <c r="H149" s="121" t="str">
        <f>IFERROR(VLOOKUP($D149, ALL!$A:$G, 5, FALSE), "")</f>
        <v/>
      </c>
      <c r="I149" s="240"/>
      <c r="L149" s="122" t="str">
        <f t="shared" si="2"/>
        <v/>
      </c>
    </row>
    <row r="150" spans="3:12" ht="49.95" customHeight="1">
      <c r="C150" s="207"/>
      <c r="D150" s="209"/>
      <c r="E150" s="119" t="str">
        <f>IFERROR(VLOOKUP($D150, ALL!$A:$G, 2, FALSE), "")</f>
        <v/>
      </c>
      <c r="F150" s="242"/>
      <c r="G150" s="120" t="str">
        <f>IFERROR(VLOOKUP($D150, ALL!$A:$G, 3, FALSE), "")</f>
        <v/>
      </c>
      <c r="H150" s="121" t="str">
        <f>IFERROR(VLOOKUP($D150, ALL!$A:$G, 5, FALSE), "")</f>
        <v/>
      </c>
      <c r="I150" s="240"/>
      <c r="L150" s="122" t="str">
        <f t="shared" si="2"/>
        <v/>
      </c>
    </row>
    <row r="151" spans="3:12" ht="49.95" customHeight="1">
      <c r="C151" s="207"/>
      <c r="D151" s="209"/>
      <c r="E151" s="119" t="str">
        <f>IFERROR(VLOOKUP($D151, ALL!$A:$G, 2, FALSE), "")</f>
        <v/>
      </c>
      <c r="F151" s="242"/>
      <c r="G151" s="120" t="str">
        <f>IFERROR(VLOOKUP($D151, ALL!$A:$G, 3, FALSE), "")</f>
        <v/>
      </c>
      <c r="H151" s="121" t="str">
        <f>IFERROR(VLOOKUP($D151, ALL!$A:$G, 5, FALSE), "")</f>
        <v/>
      </c>
      <c r="I151" s="240"/>
      <c r="L151" s="122" t="str">
        <f t="shared" si="2"/>
        <v/>
      </c>
    </row>
    <row r="152" spans="3:12" ht="49.95" customHeight="1">
      <c r="C152" s="207"/>
      <c r="D152" s="209"/>
      <c r="E152" s="119" t="str">
        <f>IFERROR(VLOOKUP($D152, ALL!$A:$G, 2, FALSE), "")</f>
        <v/>
      </c>
      <c r="F152" s="242"/>
      <c r="G152" s="120" t="str">
        <f>IFERROR(VLOOKUP($D152, ALL!$A:$G, 3, FALSE), "")</f>
        <v/>
      </c>
      <c r="H152" s="121" t="str">
        <f>IFERROR(VLOOKUP($D152, ALL!$A:$G, 5, FALSE), "")</f>
        <v/>
      </c>
      <c r="I152" s="240"/>
      <c r="L152" s="122" t="str">
        <f t="shared" si="2"/>
        <v/>
      </c>
    </row>
    <row r="153" spans="3:12" ht="49.95" customHeight="1">
      <c r="C153" s="207"/>
      <c r="D153" s="209"/>
      <c r="E153" s="119" t="str">
        <f>IFERROR(VLOOKUP($D153, ALL!$A:$G, 2, FALSE), "")</f>
        <v/>
      </c>
      <c r="F153" s="242"/>
      <c r="G153" s="120" t="str">
        <f>IFERROR(VLOOKUP($D153, ALL!$A:$G, 3, FALSE), "")</f>
        <v/>
      </c>
      <c r="H153" s="121" t="str">
        <f>IFERROR(VLOOKUP($D153, ALL!$A:$G, 5, FALSE), "")</f>
        <v/>
      </c>
      <c r="I153" s="240"/>
      <c r="L153" s="122" t="str">
        <f t="shared" si="2"/>
        <v/>
      </c>
    </row>
    <row r="154" spans="3:12" ht="49.95" customHeight="1">
      <c r="C154" s="207"/>
      <c r="D154" s="209"/>
      <c r="E154" s="119" t="str">
        <f>IFERROR(VLOOKUP($D154, ALL!$A:$G, 2, FALSE), "")</f>
        <v/>
      </c>
      <c r="F154" s="242"/>
      <c r="G154" s="120" t="str">
        <f>IFERROR(VLOOKUP($D154, ALL!$A:$G, 3, FALSE), "")</f>
        <v/>
      </c>
      <c r="H154" s="121" t="str">
        <f>IFERROR(VLOOKUP($D154, ALL!$A:$G, 5, FALSE), "")</f>
        <v/>
      </c>
      <c r="I154" s="240"/>
      <c r="L154" s="122" t="str">
        <f t="shared" si="2"/>
        <v/>
      </c>
    </row>
    <row r="155" spans="3:12" ht="49.95" customHeight="1">
      <c r="C155" s="207"/>
      <c r="D155" s="209"/>
      <c r="E155" s="119" t="str">
        <f>IFERROR(VLOOKUP($D155, ALL!$A:$G, 2, FALSE), "")</f>
        <v/>
      </c>
      <c r="F155" s="242"/>
      <c r="G155" s="120" t="str">
        <f>IFERROR(VLOOKUP($D155, ALL!$A:$G, 3, FALSE), "")</f>
        <v/>
      </c>
      <c r="H155" s="121" t="str">
        <f>IFERROR(VLOOKUP($D155, ALL!$A:$G, 5, FALSE), "")</f>
        <v/>
      </c>
      <c r="I155" s="240"/>
      <c r="L155" s="122" t="str">
        <f t="shared" si="2"/>
        <v/>
      </c>
    </row>
    <row r="156" spans="3:12" ht="49.95" customHeight="1">
      <c r="C156" s="207"/>
      <c r="D156" s="209"/>
      <c r="E156" s="119" t="str">
        <f>IFERROR(VLOOKUP($D156, ALL!$A:$G, 2, FALSE), "")</f>
        <v/>
      </c>
      <c r="F156" s="242"/>
      <c r="G156" s="120" t="str">
        <f>IFERROR(VLOOKUP($D156, ALL!$A:$G, 3, FALSE), "")</f>
        <v/>
      </c>
      <c r="H156" s="121" t="str">
        <f>IFERROR(VLOOKUP($D156, ALL!$A:$G, 5, FALSE), "")</f>
        <v/>
      </c>
      <c r="I156" s="240"/>
      <c r="L156" s="122" t="str">
        <f t="shared" si="2"/>
        <v/>
      </c>
    </row>
    <row r="157" spans="3:12" ht="49.95" customHeight="1">
      <c r="C157" s="207"/>
      <c r="D157" s="209"/>
      <c r="E157" s="119" t="str">
        <f>IFERROR(VLOOKUP($D157, ALL!$A:$G, 2, FALSE), "")</f>
        <v/>
      </c>
      <c r="F157" s="242"/>
      <c r="G157" s="120" t="str">
        <f>IFERROR(VLOOKUP($D157, ALL!$A:$G, 3, FALSE), "")</f>
        <v/>
      </c>
      <c r="H157" s="121" t="str">
        <f>IFERROR(VLOOKUP($D157, ALL!$A:$G, 5, FALSE), "")</f>
        <v/>
      </c>
      <c r="I157" s="240"/>
      <c r="L157" s="122" t="str">
        <f t="shared" si="2"/>
        <v/>
      </c>
    </row>
    <row r="158" spans="3:12" ht="49.95" customHeight="1">
      <c r="C158" s="207"/>
      <c r="D158" s="209"/>
      <c r="E158" s="119" t="str">
        <f>IFERROR(VLOOKUP($D158, ALL!$A:$G, 2, FALSE), "")</f>
        <v/>
      </c>
      <c r="F158" s="242"/>
      <c r="G158" s="120" t="str">
        <f>IFERROR(VLOOKUP($D158, ALL!$A:$G, 3, FALSE), "")</f>
        <v/>
      </c>
      <c r="H158" s="121" t="str">
        <f>IFERROR(VLOOKUP($D158, ALL!$A:$G, 5, FALSE), "")</f>
        <v/>
      </c>
      <c r="I158" s="240"/>
      <c r="L158" s="122" t="str">
        <f t="shared" si="2"/>
        <v/>
      </c>
    </row>
    <row r="159" spans="3:12" ht="49.95" customHeight="1">
      <c r="C159" s="207"/>
      <c r="D159" s="209"/>
      <c r="E159" s="119" t="str">
        <f>IFERROR(VLOOKUP($D159, ALL!$A:$G, 2, FALSE), "")</f>
        <v/>
      </c>
      <c r="F159" s="242"/>
      <c r="G159" s="120" t="str">
        <f>IFERROR(VLOOKUP($D159, ALL!$A:$G, 3, FALSE), "")</f>
        <v/>
      </c>
      <c r="H159" s="121" t="str">
        <f>IFERROR(VLOOKUP($D159, ALL!$A:$G, 5, FALSE), "")</f>
        <v/>
      </c>
      <c r="I159" s="240"/>
      <c r="L159" s="122" t="str">
        <f t="shared" si="2"/>
        <v/>
      </c>
    </row>
    <row r="160" spans="3:12" ht="49.95" customHeight="1">
      <c r="C160" s="207"/>
      <c r="D160" s="209"/>
      <c r="E160" s="119" t="str">
        <f>IFERROR(VLOOKUP($D160, ALL!$A:$G, 2, FALSE), "")</f>
        <v/>
      </c>
      <c r="F160" s="242"/>
      <c r="G160" s="120" t="str">
        <f>IFERROR(VLOOKUP($D160, ALL!$A:$G, 3, FALSE), "")</f>
        <v/>
      </c>
      <c r="H160" s="121" t="str">
        <f>IFERROR(VLOOKUP($D160, ALL!$A:$G, 5, FALSE), "")</f>
        <v/>
      </c>
      <c r="I160" s="240"/>
      <c r="L160" s="122" t="str">
        <f t="shared" si="2"/>
        <v/>
      </c>
    </row>
    <row r="161" spans="3:12" ht="49.95" customHeight="1">
      <c r="C161" s="207"/>
      <c r="D161" s="209"/>
      <c r="E161" s="119" t="str">
        <f>IFERROR(VLOOKUP($D161, ALL!$A:$G, 2, FALSE), "")</f>
        <v/>
      </c>
      <c r="F161" s="242"/>
      <c r="G161" s="120" t="str">
        <f>IFERROR(VLOOKUP($D161, ALL!$A:$G, 3, FALSE), "")</f>
        <v/>
      </c>
      <c r="H161" s="121" t="str">
        <f>IFERROR(VLOOKUP($D161, ALL!$A:$G, 5, FALSE), "")</f>
        <v/>
      </c>
      <c r="I161" s="240"/>
      <c r="L161" s="122" t="str">
        <f t="shared" si="2"/>
        <v/>
      </c>
    </row>
    <row r="162" spans="3:12" ht="49.95" customHeight="1">
      <c r="C162" s="207"/>
      <c r="D162" s="209"/>
      <c r="E162" s="119" t="str">
        <f>IFERROR(VLOOKUP($D162, ALL!$A:$G, 2, FALSE), "")</f>
        <v/>
      </c>
      <c r="F162" s="242"/>
      <c r="G162" s="120" t="str">
        <f>IFERROR(VLOOKUP($D162, ALL!$A:$G, 3, FALSE), "")</f>
        <v/>
      </c>
      <c r="H162" s="121" t="str">
        <f>IFERROR(VLOOKUP($D162, ALL!$A:$G, 5, FALSE), "")</f>
        <v/>
      </c>
      <c r="I162" s="240"/>
      <c r="L162" s="122" t="str">
        <f t="shared" si="2"/>
        <v/>
      </c>
    </row>
    <row r="163" spans="3:12" ht="49.95" customHeight="1">
      <c r="C163" s="207"/>
      <c r="D163" s="209"/>
      <c r="E163" s="119" t="str">
        <f>IFERROR(VLOOKUP($D163, ALL!$A:$G, 2, FALSE), "")</f>
        <v/>
      </c>
      <c r="F163" s="242"/>
      <c r="G163" s="120" t="str">
        <f>IFERROR(VLOOKUP($D163, ALL!$A:$G, 3, FALSE), "")</f>
        <v/>
      </c>
      <c r="H163" s="121" t="str">
        <f>IFERROR(VLOOKUP($D163, ALL!$A:$G, 5, FALSE), "")</f>
        <v/>
      </c>
      <c r="I163" s="240"/>
      <c r="L163" s="122" t="str">
        <f t="shared" si="2"/>
        <v/>
      </c>
    </row>
    <row r="164" spans="3:12" ht="49.95" customHeight="1">
      <c r="C164" s="207"/>
      <c r="D164" s="209"/>
      <c r="E164" s="119" t="str">
        <f>IFERROR(VLOOKUP($D164, ALL!$A:$G, 2, FALSE), "")</f>
        <v/>
      </c>
      <c r="F164" s="242"/>
      <c r="G164" s="120" t="str">
        <f>IFERROR(VLOOKUP($D164, ALL!$A:$G, 3, FALSE), "")</f>
        <v/>
      </c>
      <c r="H164" s="121" t="str">
        <f>IFERROR(VLOOKUP($D164, ALL!$A:$G, 5, FALSE), "")</f>
        <v/>
      </c>
      <c r="I164" s="240"/>
      <c r="L164" s="122" t="str">
        <f t="shared" si="2"/>
        <v/>
      </c>
    </row>
    <row r="165" spans="3:12" ht="49.95" customHeight="1">
      <c r="C165" s="207"/>
      <c r="D165" s="209"/>
      <c r="E165" s="119" t="str">
        <f>IFERROR(VLOOKUP($D165, ALL!$A:$G, 2, FALSE), "")</f>
        <v/>
      </c>
      <c r="F165" s="242"/>
      <c r="G165" s="120" t="str">
        <f>IFERROR(VLOOKUP($D165, ALL!$A:$G, 3, FALSE), "")</f>
        <v/>
      </c>
      <c r="H165" s="121" t="str">
        <f>IFERROR(VLOOKUP($D165, ALL!$A:$G, 5, FALSE), "")</f>
        <v/>
      </c>
      <c r="I165" s="240"/>
      <c r="L165" s="122" t="str">
        <f t="shared" si="2"/>
        <v/>
      </c>
    </row>
    <row r="166" spans="3:12" ht="49.95" customHeight="1">
      <c r="C166" s="207"/>
      <c r="D166" s="209"/>
      <c r="E166" s="119" t="str">
        <f>IFERROR(VLOOKUP($D166, ALL!$A:$G, 2, FALSE), "")</f>
        <v/>
      </c>
      <c r="F166" s="242"/>
      <c r="G166" s="120" t="str">
        <f>IFERROR(VLOOKUP($D166, ALL!$A:$G, 3, FALSE), "")</f>
        <v/>
      </c>
      <c r="H166" s="121" t="str">
        <f>IFERROR(VLOOKUP($D166, ALL!$A:$G, 5, FALSE), "")</f>
        <v/>
      </c>
      <c r="I166" s="240"/>
      <c r="L166" s="122" t="str">
        <f t="shared" si="2"/>
        <v/>
      </c>
    </row>
    <row r="167" spans="3:12" ht="49.95" customHeight="1">
      <c r="C167" s="207"/>
      <c r="D167" s="209"/>
      <c r="E167" s="119" t="str">
        <f>IFERROR(VLOOKUP($D167, ALL!$A:$G, 2, FALSE), "")</f>
        <v/>
      </c>
      <c r="F167" s="242"/>
      <c r="G167" s="120" t="str">
        <f>IFERROR(VLOOKUP($D167, ALL!$A:$G, 3, FALSE), "")</f>
        <v/>
      </c>
      <c r="H167" s="121" t="str">
        <f>IFERROR(VLOOKUP($D167, ALL!$A:$G, 5, FALSE), "")</f>
        <v/>
      </c>
      <c r="I167" s="240"/>
      <c r="L167" s="122" t="str">
        <f t="shared" si="2"/>
        <v/>
      </c>
    </row>
    <row r="168" spans="3:12" ht="49.95" customHeight="1">
      <c r="C168" s="207"/>
      <c r="D168" s="209"/>
      <c r="E168" s="119" t="str">
        <f>IFERROR(VLOOKUP($D168, ALL!$A:$G, 2, FALSE), "")</f>
        <v/>
      </c>
      <c r="F168" s="242"/>
      <c r="G168" s="120" t="str">
        <f>IFERROR(VLOOKUP($D168, ALL!$A:$G, 3, FALSE), "")</f>
        <v/>
      </c>
      <c r="H168" s="121" t="str">
        <f>IFERROR(VLOOKUP($D168, ALL!$A:$G, 5, FALSE), "")</f>
        <v/>
      </c>
      <c r="I168" s="240"/>
      <c r="L168" s="122" t="str">
        <f t="shared" si="2"/>
        <v/>
      </c>
    </row>
    <row r="169" spans="3:12" ht="49.95" customHeight="1">
      <c r="C169" s="207"/>
      <c r="D169" s="209"/>
      <c r="E169" s="119" t="str">
        <f>IFERROR(VLOOKUP($D169, ALL!$A:$G, 2, FALSE), "")</f>
        <v/>
      </c>
      <c r="F169" s="242"/>
      <c r="G169" s="120" t="str">
        <f>IFERROR(VLOOKUP($D169, ALL!$A:$G, 3, FALSE), "")</f>
        <v/>
      </c>
      <c r="H169" s="121" t="str">
        <f>IFERROR(VLOOKUP($D169, ALL!$A:$G, 5, FALSE), "")</f>
        <v/>
      </c>
      <c r="I169" s="240"/>
      <c r="L169" s="122" t="str">
        <f t="shared" si="2"/>
        <v/>
      </c>
    </row>
    <row r="170" spans="3:12" ht="49.95" customHeight="1">
      <c r="C170" s="207"/>
      <c r="D170" s="209"/>
      <c r="E170" s="119" t="str">
        <f>IFERROR(VLOOKUP($D170, ALL!$A:$G, 2, FALSE), "")</f>
        <v/>
      </c>
      <c r="F170" s="242"/>
      <c r="G170" s="120" t="str">
        <f>IFERROR(VLOOKUP($D170, ALL!$A:$G, 3, FALSE), "")</f>
        <v/>
      </c>
      <c r="H170" s="121" t="str">
        <f>IFERROR(VLOOKUP($D170, ALL!$A:$G, 5, FALSE), "")</f>
        <v/>
      </c>
      <c r="I170" s="240"/>
      <c r="L170" s="122" t="str">
        <f t="shared" si="2"/>
        <v/>
      </c>
    </row>
    <row r="171" spans="3:12" ht="49.95" customHeight="1">
      <c r="C171" s="207"/>
      <c r="D171" s="209"/>
      <c r="E171" s="119" t="str">
        <f>IFERROR(VLOOKUP($D171, ALL!$A:$G, 2, FALSE), "")</f>
        <v/>
      </c>
      <c r="F171" s="242"/>
      <c r="G171" s="120" t="str">
        <f>IFERROR(VLOOKUP($D171, ALL!$A:$G, 3, FALSE), "")</f>
        <v/>
      </c>
      <c r="H171" s="121" t="str">
        <f>IFERROR(VLOOKUP($D171, ALL!$A:$G, 5, FALSE), "")</f>
        <v/>
      </c>
      <c r="I171" s="240"/>
      <c r="L171" s="122" t="str">
        <f t="shared" si="2"/>
        <v/>
      </c>
    </row>
    <row r="172" spans="3:12" ht="49.95" customHeight="1">
      <c r="C172" s="207"/>
      <c r="D172" s="209"/>
      <c r="E172" s="119" t="str">
        <f>IFERROR(VLOOKUP($D172, ALL!$A:$G, 2, FALSE), "")</f>
        <v/>
      </c>
      <c r="F172" s="242"/>
      <c r="G172" s="120" t="str">
        <f>IFERROR(VLOOKUP($D172, ALL!$A:$G, 3, FALSE), "")</f>
        <v/>
      </c>
      <c r="H172" s="121" t="str">
        <f>IFERROR(VLOOKUP($D172, ALL!$A:$G, 5, FALSE), "")</f>
        <v/>
      </c>
      <c r="I172" s="240"/>
      <c r="L172" s="122" t="str">
        <f t="shared" si="2"/>
        <v/>
      </c>
    </row>
    <row r="173" spans="3:12" ht="49.95" customHeight="1">
      <c r="C173" s="207"/>
      <c r="D173" s="209"/>
      <c r="E173" s="119" t="str">
        <f>IFERROR(VLOOKUP($D173, ALL!$A:$G, 2, FALSE), "")</f>
        <v/>
      </c>
      <c r="F173" s="242"/>
      <c r="G173" s="120" t="str">
        <f>IFERROR(VLOOKUP($D173, ALL!$A:$G, 3, FALSE), "")</f>
        <v/>
      </c>
      <c r="H173" s="121" t="str">
        <f>IFERROR(VLOOKUP($D173, ALL!$A:$G, 5, FALSE), "")</f>
        <v/>
      </c>
      <c r="I173" s="240"/>
      <c r="L173" s="122" t="str">
        <f t="shared" si="2"/>
        <v/>
      </c>
    </row>
    <row r="174" spans="3:12" ht="49.95" customHeight="1">
      <c r="C174" s="207"/>
      <c r="D174" s="209"/>
      <c r="E174" s="119" t="str">
        <f>IFERROR(VLOOKUP($D174, ALL!$A:$G, 2, FALSE), "")</f>
        <v/>
      </c>
      <c r="F174" s="242"/>
      <c r="G174" s="120" t="str">
        <f>IFERROR(VLOOKUP($D174, ALL!$A:$G, 3, FALSE), "")</f>
        <v/>
      </c>
      <c r="H174" s="121" t="str">
        <f>IFERROR(VLOOKUP($D174, ALL!$A:$G, 5, FALSE), "")</f>
        <v/>
      </c>
      <c r="I174" s="240"/>
      <c r="L174" s="122" t="str">
        <f t="shared" si="2"/>
        <v/>
      </c>
    </row>
    <row r="175" spans="3:12" ht="49.95" customHeight="1">
      <c r="C175" s="207"/>
      <c r="D175" s="209"/>
      <c r="E175" s="119" t="str">
        <f>IFERROR(VLOOKUP($D175, ALL!$A:$G, 2, FALSE), "")</f>
        <v/>
      </c>
      <c r="F175" s="242"/>
      <c r="G175" s="120" t="str">
        <f>IFERROR(VLOOKUP($D175, ALL!$A:$G, 3, FALSE), "")</f>
        <v/>
      </c>
      <c r="H175" s="121" t="str">
        <f>IFERROR(VLOOKUP($D175, ALL!$A:$G, 5, FALSE), "")</f>
        <v/>
      </c>
      <c r="I175" s="240"/>
      <c r="L175" s="122" t="str">
        <f t="shared" si="2"/>
        <v/>
      </c>
    </row>
    <row r="176" spans="3:12" ht="49.95" customHeight="1">
      <c r="C176" s="207"/>
      <c r="D176" s="209"/>
      <c r="E176" s="119" t="str">
        <f>IFERROR(VLOOKUP($D176, ALL!$A:$G, 2, FALSE), "")</f>
        <v/>
      </c>
      <c r="F176" s="242"/>
      <c r="G176" s="120" t="str">
        <f>IFERROR(VLOOKUP($D176, ALL!$A:$G, 3, FALSE), "")</f>
        <v/>
      </c>
      <c r="H176" s="121" t="str">
        <f>IFERROR(VLOOKUP($D176, ALL!$A:$G, 5, FALSE), "")</f>
        <v/>
      </c>
      <c r="I176" s="240"/>
      <c r="L176" s="122" t="str">
        <f t="shared" si="2"/>
        <v/>
      </c>
    </row>
    <row r="177" spans="3:12" ht="49.95" customHeight="1">
      <c r="C177" s="207"/>
      <c r="D177" s="209"/>
      <c r="E177" s="119" t="str">
        <f>IFERROR(VLOOKUP($D177, ALL!$A:$G, 2, FALSE), "")</f>
        <v/>
      </c>
      <c r="F177" s="242"/>
      <c r="G177" s="120" t="str">
        <f>IFERROR(VLOOKUP($D177, ALL!$A:$G, 3, FALSE), "")</f>
        <v/>
      </c>
      <c r="H177" s="121" t="str">
        <f>IFERROR(VLOOKUP($D177, ALL!$A:$G, 5, FALSE), "")</f>
        <v/>
      </c>
      <c r="I177" s="240"/>
      <c r="L177" s="122" t="str">
        <f t="shared" si="2"/>
        <v/>
      </c>
    </row>
    <row r="178" spans="3:12" ht="49.95" customHeight="1">
      <c r="C178" s="207"/>
      <c r="D178" s="209"/>
      <c r="E178" s="119" t="str">
        <f>IFERROR(VLOOKUP($D178, ALL!$A:$G, 2, FALSE), "")</f>
        <v/>
      </c>
      <c r="F178" s="242"/>
      <c r="G178" s="120" t="str">
        <f>IFERROR(VLOOKUP($D178, ALL!$A:$G, 3, FALSE), "")</f>
        <v/>
      </c>
      <c r="H178" s="121" t="str">
        <f>IFERROR(VLOOKUP($D178, ALL!$A:$G, 5, FALSE), "")</f>
        <v/>
      </c>
      <c r="I178" s="240"/>
      <c r="L178" s="122" t="str">
        <f t="shared" si="2"/>
        <v/>
      </c>
    </row>
    <row r="179" spans="3:12" ht="49.95" customHeight="1">
      <c r="C179" s="207"/>
      <c r="D179" s="209"/>
      <c r="E179" s="119" t="str">
        <f>IFERROR(VLOOKUP($D179, ALL!$A:$G, 2, FALSE), "")</f>
        <v/>
      </c>
      <c r="F179" s="242"/>
      <c r="G179" s="120" t="str">
        <f>IFERROR(VLOOKUP($D179, ALL!$A:$G, 3, FALSE), "")</f>
        <v/>
      </c>
      <c r="H179" s="121" t="str">
        <f>IFERROR(VLOOKUP($D179, ALL!$A:$G, 5, FALSE), "")</f>
        <v/>
      </c>
      <c r="I179" s="240"/>
      <c r="L179" s="122" t="str">
        <f t="shared" si="2"/>
        <v/>
      </c>
    </row>
    <row r="180" spans="3:12" ht="49.95" customHeight="1">
      <c r="C180" s="207"/>
      <c r="D180" s="209"/>
      <c r="E180" s="119" t="str">
        <f>IFERROR(VLOOKUP($D180, ALL!$A:$G, 2, FALSE), "")</f>
        <v/>
      </c>
      <c r="F180" s="242"/>
      <c r="G180" s="120" t="str">
        <f>IFERROR(VLOOKUP($D180, ALL!$A:$G, 3, FALSE), "")</f>
        <v/>
      </c>
      <c r="H180" s="121" t="str">
        <f>IFERROR(VLOOKUP($D180, ALL!$A:$G, 5, FALSE), "")</f>
        <v/>
      </c>
      <c r="I180" s="240"/>
      <c r="L180" s="122" t="str">
        <f t="shared" si="2"/>
        <v/>
      </c>
    </row>
    <row r="181" spans="3:12" ht="49.95" customHeight="1">
      <c r="C181" s="207"/>
      <c r="D181" s="209"/>
      <c r="E181" s="119" t="str">
        <f>IFERROR(VLOOKUP($D181, ALL!$A:$G, 2, FALSE), "")</f>
        <v/>
      </c>
      <c r="F181" s="242"/>
      <c r="G181" s="120" t="str">
        <f>IFERROR(VLOOKUP($D181, ALL!$A:$G, 3, FALSE), "")</f>
        <v/>
      </c>
      <c r="H181" s="121" t="str">
        <f>IFERROR(VLOOKUP($D181, ALL!$A:$G, 5, FALSE), "")</f>
        <v/>
      </c>
      <c r="I181" s="240"/>
      <c r="L181" s="122" t="str">
        <f t="shared" si="2"/>
        <v/>
      </c>
    </row>
    <row r="182" spans="3:12" ht="49.95" customHeight="1">
      <c r="C182" s="207"/>
      <c r="D182" s="209"/>
      <c r="E182" s="119" t="str">
        <f>IFERROR(VLOOKUP($D182, ALL!$A:$G, 2, FALSE), "")</f>
        <v/>
      </c>
      <c r="F182" s="242"/>
      <c r="G182" s="120" t="str">
        <f>IFERROR(VLOOKUP($D182, ALL!$A:$G, 3, FALSE), "")</f>
        <v/>
      </c>
      <c r="H182" s="121" t="str">
        <f>IFERROR(VLOOKUP($D182, ALL!$A:$G, 5, FALSE), "")</f>
        <v/>
      </c>
      <c r="I182" s="240"/>
      <c r="L182" s="122" t="str">
        <f t="shared" si="2"/>
        <v/>
      </c>
    </row>
    <row r="183" spans="3:12" ht="49.95" customHeight="1">
      <c r="C183" s="207"/>
      <c r="D183" s="209"/>
      <c r="E183" s="119" t="str">
        <f>IFERROR(VLOOKUP($D183, ALL!$A:$G, 2, FALSE), "")</f>
        <v/>
      </c>
      <c r="F183" s="242"/>
      <c r="G183" s="120" t="str">
        <f>IFERROR(VLOOKUP($D183, ALL!$A:$G, 3, FALSE), "")</f>
        <v/>
      </c>
      <c r="H183" s="121" t="str">
        <f>IFERROR(VLOOKUP($D183, ALL!$A:$G, 5, FALSE), "")</f>
        <v/>
      </c>
      <c r="I183" s="240"/>
      <c r="L183" s="122" t="str">
        <f t="shared" si="2"/>
        <v/>
      </c>
    </row>
    <row r="184" spans="3:12" ht="49.95" customHeight="1">
      <c r="C184" s="207"/>
      <c r="D184" s="209"/>
      <c r="E184" s="119" t="str">
        <f>IFERROR(VLOOKUP($D184, ALL!$A:$G, 2, FALSE), "")</f>
        <v/>
      </c>
      <c r="F184" s="242"/>
      <c r="G184" s="120" t="str">
        <f>IFERROR(VLOOKUP($D184, ALL!$A:$G, 3, FALSE), "")</f>
        <v/>
      </c>
      <c r="H184" s="121" t="str">
        <f>IFERROR(VLOOKUP($D184, ALL!$A:$G, 5, FALSE), "")</f>
        <v/>
      </c>
      <c r="I184" s="240"/>
      <c r="L184" s="122" t="str">
        <f t="shared" si="2"/>
        <v/>
      </c>
    </row>
    <row r="185" spans="3:12" ht="49.95" customHeight="1">
      <c r="C185" s="207"/>
      <c r="D185" s="209"/>
      <c r="E185" s="119" t="str">
        <f>IFERROR(VLOOKUP($D185, ALL!$A:$G, 2, FALSE), "")</f>
        <v/>
      </c>
      <c r="F185" s="242"/>
      <c r="G185" s="120" t="str">
        <f>IFERROR(VLOOKUP($D185, ALL!$A:$G, 3, FALSE), "")</f>
        <v/>
      </c>
      <c r="H185" s="121" t="str">
        <f>IFERROR(VLOOKUP($D185, ALL!$A:$G, 5, FALSE), "")</f>
        <v/>
      </c>
      <c r="I185" s="240"/>
      <c r="L185" s="122" t="str">
        <f t="shared" si="2"/>
        <v/>
      </c>
    </row>
    <row r="186" spans="3:12" ht="49.95" customHeight="1">
      <c r="C186" s="207"/>
      <c r="D186" s="209"/>
      <c r="E186" s="119" t="str">
        <f>IFERROR(VLOOKUP($D186, ALL!$A:$G, 2, FALSE), "")</f>
        <v/>
      </c>
      <c r="F186" s="242"/>
      <c r="G186" s="120" t="str">
        <f>IFERROR(VLOOKUP($D186, ALL!$A:$G, 3, FALSE), "")</f>
        <v/>
      </c>
      <c r="H186" s="121" t="str">
        <f>IFERROR(VLOOKUP($D186, ALL!$A:$G, 5, FALSE), "")</f>
        <v/>
      </c>
      <c r="I186" s="240"/>
      <c r="L186" s="122" t="str">
        <f t="shared" si="2"/>
        <v/>
      </c>
    </row>
    <row r="187" spans="3:12" ht="49.95" customHeight="1">
      <c r="C187" s="207"/>
      <c r="D187" s="209"/>
      <c r="E187" s="119" t="str">
        <f>IFERROR(VLOOKUP($D187, ALL!$A:$G, 2, FALSE), "")</f>
        <v/>
      </c>
      <c r="F187" s="242"/>
      <c r="G187" s="120" t="str">
        <f>IFERROR(VLOOKUP($D187, ALL!$A:$G, 3, FALSE), "")</f>
        <v/>
      </c>
      <c r="H187" s="121" t="str">
        <f>IFERROR(VLOOKUP($D187, ALL!$A:$G, 5, FALSE), "")</f>
        <v/>
      </c>
      <c r="I187" s="240"/>
      <c r="L187" s="122" t="str">
        <f t="shared" si="2"/>
        <v/>
      </c>
    </row>
    <row r="188" spans="3:12" ht="49.95" customHeight="1">
      <c r="C188" s="207"/>
      <c r="D188" s="209"/>
      <c r="E188" s="119" t="str">
        <f>IFERROR(VLOOKUP($D188, ALL!$A:$G, 2, FALSE), "")</f>
        <v/>
      </c>
      <c r="F188" s="242"/>
      <c r="G188" s="120" t="str">
        <f>IFERROR(VLOOKUP($D188, ALL!$A:$G, 3, FALSE), "")</f>
        <v/>
      </c>
      <c r="H188" s="121" t="str">
        <f>IFERROR(VLOOKUP($D188, ALL!$A:$G, 5, FALSE), "")</f>
        <v/>
      </c>
      <c r="I188" s="240"/>
      <c r="L188" s="122" t="str">
        <f t="shared" si="2"/>
        <v/>
      </c>
    </row>
    <row r="189" spans="3:12" ht="49.95" customHeight="1">
      <c r="C189" s="207"/>
      <c r="D189" s="209"/>
      <c r="E189" s="119" t="str">
        <f>IFERROR(VLOOKUP($D189, ALL!$A:$G, 2, FALSE), "")</f>
        <v/>
      </c>
      <c r="F189" s="242"/>
      <c r="G189" s="120" t="str">
        <f>IFERROR(VLOOKUP($D189, ALL!$A:$G, 3, FALSE), "")</f>
        <v/>
      </c>
      <c r="H189" s="121" t="str">
        <f>IFERROR(VLOOKUP($D189, ALL!$A:$G, 5, FALSE), "")</f>
        <v/>
      </c>
      <c r="I189" s="240"/>
      <c r="L189" s="122" t="str">
        <f t="shared" si="2"/>
        <v/>
      </c>
    </row>
    <row r="190" spans="3:12" ht="49.95" customHeight="1">
      <c r="C190" s="207"/>
      <c r="D190" s="209"/>
      <c r="E190" s="119" t="str">
        <f>IFERROR(VLOOKUP($D190, ALL!$A:$G, 2, FALSE), "")</f>
        <v/>
      </c>
      <c r="F190" s="242"/>
      <c r="G190" s="120" t="str">
        <f>IFERROR(VLOOKUP($D190, ALL!$A:$G, 3, FALSE), "")</f>
        <v/>
      </c>
      <c r="H190" s="121" t="str">
        <f>IFERROR(VLOOKUP($D190, ALL!$A:$G, 5, FALSE), "")</f>
        <v/>
      </c>
      <c r="I190" s="240"/>
      <c r="L190" s="122" t="str">
        <f t="shared" si="2"/>
        <v/>
      </c>
    </row>
    <row r="191" spans="3:12" ht="49.95" customHeight="1">
      <c r="C191" s="207"/>
      <c r="D191" s="209"/>
      <c r="E191" s="119" t="str">
        <f>IFERROR(VLOOKUP($D191, ALL!$A:$G, 2, FALSE), "")</f>
        <v/>
      </c>
      <c r="F191" s="242"/>
      <c r="G191" s="120" t="str">
        <f>IFERROR(VLOOKUP($D191, ALL!$A:$G, 3, FALSE), "")</f>
        <v/>
      </c>
      <c r="H191" s="121" t="str">
        <f>IFERROR(VLOOKUP($D191, ALL!$A:$G, 5, FALSE), "")</f>
        <v/>
      </c>
      <c r="I191" s="240"/>
      <c r="L191" s="122" t="str">
        <f t="shared" si="2"/>
        <v/>
      </c>
    </row>
    <row r="192" spans="3:12" ht="49.95" customHeight="1">
      <c r="C192" s="207"/>
      <c r="D192" s="209"/>
      <c r="E192" s="119" t="str">
        <f>IFERROR(VLOOKUP($D192, ALL!$A:$G, 2, FALSE), "")</f>
        <v/>
      </c>
      <c r="F192" s="242"/>
      <c r="G192" s="120" t="str">
        <f>IFERROR(VLOOKUP($D192, ALL!$A:$G, 3, FALSE), "")</f>
        <v/>
      </c>
      <c r="H192" s="121" t="str">
        <f>IFERROR(VLOOKUP($D192, ALL!$A:$G, 5, FALSE), "")</f>
        <v/>
      </c>
      <c r="I192" s="240"/>
      <c r="L192" s="122" t="str">
        <f t="shared" si="2"/>
        <v/>
      </c>
    </row>
    <row r="193" spans="3:12" ht="49.95" customHeight="1">
      <c r="C193" s="207"/>
      <c r="D193" s="209"/>
      <c r="E193" s="119" t="str">
        <f>IFERROR(VLOOKUP($D193, ALL!$A:$G, 2, FALSE), "")</f>
        <v/>
      </c>
      <c r="F193" s="242"/>
      <c r="G193" s="120" t="str">
        <f>IFERROR(VLOOKUP($D193, ALL!$A:$G, 3, FALSE), "")</f>
        <v/>
      </c>
      <c r="H193" s="121" t="str">
        <f>IFERROR(VLOOKUP($D193, ALL!$A:$G, 5, FALSE), "")</f>
        <v/>
      </c>
      <c r="I193" s="240"/>
      <c r="L193" s="122" t="str">
        <f t="shared" si="2"/>
        <v/>
      </c>
    </row>
    <row r="194" spans="3:12" ht="49.95" customHeight="1">
      <c r="C194" s="207"/>
      <c r="D194" s="209"/>
      <c r="E194" s="119" t="str">
        <f>IFERROR(VLOOKUP($D194, ALL!$A:$G, 2, FALSE), "")</f>
        <v/>
      </c>
      <c r="F194" s="242"/>
      <c r="G194" s="120" t="str">
        <f>IFERROR(VLOOKUP($D194, ALL!$A:$G, 3, FALSE), "")</f>
        <v/>
      </c>
      <c r="H194" s="121" t="str">
        <f>IFERROR(VLOOKUP($D194, ALL!$A:$G, 5, FALSE), "")</f>
        <v/>
      </c>
      <c r="I194" s="240"/>
      <c r="L194" s="122" t="str">
        <f t="shared" si="2"/>
        <v/>
      </c>
    </row>
    <row r="195" spans="3:12" ht="49.95" customHeight="1">
      <c r="C195" s="207"/>
      <c r="D195" s="209"/>
      <c r="E195" s="119" t="str">
        <f>IFERROR(VLOOKUP($D195, ALL!$A:$G, 2, FALSE), "")</f>
        <v/>
      </c>
      <c r="F195" s="242"/>
      <c r="G195" s="120" t="str">
        <f>IFERROR(VLOOKUP($D195, ALL!$A:$G, 3, FALSE), "")</f>
        <v/>
      </c>
      <c r="H195" s="121" t="str">
        <f>IFERROR(VLOOKUP($D195, ALL!$A:$G, 5, FALSE), "")</f>
        <v/>
      </c>
      <c r="I195" s="240"/>
      <c r="L195" s="122" t="str">
        <f t="shared" si="2"/>
        <v/>
      </c>
    </row>
    <row r="196" spans="3:12" ht="49.95" customHeight="1">
      <c r="C196" s="207"/>
      <c r="D196" s="209"/>
      <c r="E196" s="119" t="str">
        <f>IFERROR(VLOOKUP($D196, ALL!$A:$G, 2, FALSE), "")</f>
        <v/>
      </c>
      <c r="F196" s="242"/>
      <c r="G196" s="120" t="str">
        <f>IFERROR(VLOOKUP($D196, ALL!$A:$G, 3, FALSE), "")</f>
        <v/>
      </c>
      <c r="H196" s="121" t="str">
        <f>IFERROR(VLOOKUP($D196, ALL!$A:$G, 5, FALSE), "")</f>
        <v/>
      </c>
      <c r="I196" s="240"/>
      <c r="L196" s="122" t="str">
        <f t="shared" si="2"/>
        <v/>
      </c>
    </row>
    <row r="197" spans="3:12" ht="49.95" customHeight="1">
      <c r="C197" s="207"/>
      <c r="D197" s="209"/>
      <c r="E197" s="119" t="str">
        <f>IFERROR(VLOOKUP($D197, ALL!$A:$G, 2, FALSE), "")</f>
        <v/>
      </c>
      <c r="F197" s="242"/>
      <c r="G197" s="120" t="str">
        <f>IFERROR(VLOOKUP($D197, ALL!$A:$G, 3, FALSE), "")</f>
        <v/>
      </c>
      <c r="H197" s="121" t="str">
        <f>IFERROR(VLOOKUP($D197, ALL!$A:$G, 5, FALSE), "")</f>
        <v/>
      </c>
      <c r="I197" s="240"/>
      <c r="L197" s="122" t="str">
        <f t="shared" si="2"/>
        <v/>
      </c>
    </row>
    <row r="198" spans="3:12" ht="49.95" customHeight="1">
      <c r="C198" s="207"/>
      <c r="D198" s="209"/>
      <c r="E198" s="119" t="str">
        <f>IFERROR(VLOOKUP($D198, ALL!$A:$G, 2, FALSE), "")</f>
        <v/>
      </c>
      <c r="F198" s="242"/>
      <c r="G198" s="120" t="str">
        <f>IFERROR(VLOOKUP($D198, ALL!$A:$G, 3, FALSE), "")</f>
        <v/>
      </c>
      <c r="H198" s="121" t="str">
        <f>IFERROR(VLOOKUP($D198, ALL!$A:$G, 5, FALSE), "")</f>
        <v/>
      </c>
      <c r="I198" s="240"/>
      <c r="L198" s="122" t="str">
        <f t="shared" si="2"/>
        <v/>
      </c>
    </row>
    <row r="199" spans="3:12" ht="49.95" customHeight="1">
      <c r="C199" s="207"/>
      <c r="D199" s="209"/>
      <c r="E199" s="119" t="str">
        <f>IFERROR(VLOOKUP($D199, ALL!$A:$G, 2, FALSE), "")</f>
        <v/>
      </c>
      <c r="F199" s="242"/>
      <c r="G199" s="120" t="str">
        <f>IFERROR(VLOOKUP($D199, ALL!$A:$G, 3, FALSE), "")</f>
        <v/>
      </c>
      <c r="H199" s="121" t="str">
        <f>IFERROR(VLOOKUP($D199, ALL!$A:$G, 5, FALSE), "")</f>
        <v/>
      </c>
      <c r="I199" s="240"/>
      <c r="L199" s="122" t="str">
        <f t="shared" si="2"/>
        <v/>
      </c>
    </row>
    <row r="200" spans="3:12" ht="49.95" customHeight="1">
      <c r="C200" s="207"/>
      <c r="D200" s="209"/>
      <c r="E200" s="119" t="str">
        <f>IFERROR(VLOOKUP($D200, ALL!$A:$G, 2, FALSE), "")</f>
        <v/>
      </c>
      <c r="F200" s="242"/>
      <c r="G200" s="120" t="str">
        <f>IFERROR(VLOOKUP($D200, ALL!$A:$G, 3, FALSE), "")</f>
        <v/>
      </c>
      <c r="H200" s="121" t="str">
        <f>IFERROR(VLOOKUP($D200, ALL!$A:$G, 5, FALSE), "")</f>
        <v/>
      </c>
      <c r="I200" s="240"/>
      <c r="L200" s="122" t="str">
        <f t="shared" si="2"/>
        <v/>
      </c>
    </row>
    <row r="201" spans="3:12" ht="49.95" customHeight="1">
      <c r="C201" s="207"/>
      <c r="D201" s="209"/>
      <c r="E201" s="119" t="str">
        <f>IFERROR(VLOOKUP($D201, ALL!$A:$G, 2, FALSE), "")</f>
        <v/>
      </c>
      <c r="F201" s="242"/>
      <c r="G201" s="120" t="str">
        <f>IFERROR(VLOOKUP($D201, ALL!$A:$G, 3, FALSE), "")</f>
        <v/>
      </c>
      <c r="H201" s="121" t="str">
        <f>IFERROR(VLOOKUP($D201, ALL!$A:$G, 5, FALSE), "")</f>
        <v/>
      </c>
      <c r="I201" s="240"/>
      <c r="L201" s="122" t="str">
        <f t="shared" si="2"/>
        <v/>
      </c>
    </row>
    <row r="202" spans="3:12" ht="49.95" customHeight="1">
      <c r="C202" s="207"/>
      <c r="D202" s="209"/>
      <c r="E202" s="119" t="str">
        <f>IFERROR(VLOOKUP($D202, ALL!$A:$G, 2, FALSE), "")</f>
        <v/>
      </c>
      <c r="F202" s="242"/>
      <c r="G202" s="120" t="str">
        <f>IFERROR(VLOOKUP($D202, ALL!$A:$G, 3, FALSE), "")</f>
        <v/>
      </c>
      <c r="H202" s="121" t="str">
        <f>IFERROR(VLOOKUP($D202, ALL!$A:$G, 5, FALSE), "")</f>
        <v/>
      </c>
      <c r="I202" s="240"/>
      <c r="L202" s="122" t="str">
        <f t="shared" si="2"/>
        <v/>
      </c>
    </row>
    <row r="203" spans="3:12" ht="49.95" customHeight="1">
      <c r="C203" s="207"/>
      <c r="D203" s="209"/>
      <c r="E203" s="119" t="str">
        <f>IFERROR(VLOOKUP($D203, ALL!$A:$G, 2, FALSE), "")</f>
        <v/>
      </c>
      <c r="F203" s="242"/>
      <c r="G203" s="120" t="str">
        <f>IFERROR(VLOOKUP($D203, ALL!$A:$G, 3, FALSE), "")</f>
        <v/>
      </c>
      <c r="H203" s="121" t="str">
        <f>IFERROR(VLOOKUP($D203, ALL!$A:$G, 5, FALSE), "")</f>
        <v/>
      </c>
      <c r="I203" s="240"/>
      <c r="L203" s="122" t="str">
        <f t="shared" ref="L203:L238" si="3">IF(D203="","",
  IF(COUNTIF($D$13:$D$22,D203)=0,"コード不一致",
    IF(INDEX($I$13:$I$22,MATCH(D203,$D$13:$D$22,0))="","台数未入力",
      IF(COUNTIF($D$139:$D$238,D203)&lt;INDEX($I$13:$I$22,MATCH(D203,$D$13:$D$22,0)),"台数不足","OK")
    )
  )
)</f>
        <v/>
      </c>
    </row>
    <row r="204" spans="3:12" ht="49.95" customHeight="1">
      <c r="C204" s="207"/>
      <c r="D204" s="209"/>
      <c r="E204" s="119" t="str">
        <f>IFERROR(VLOOKUP($D204, ALL!$A:$G, 2, FALSE), "")</f>
        <v/>
      </c>
      <c r="F204" s="242"/>
      <c r="G204" s="120" t="str">
        <f>IFERROR(VLOOKUP($D204, ALL!$A:$G, 3, FALSE), "")</f>
        <v/>
      </c>
      <c r="H204" s="121" t="str">
        <f>IFERROR(VLOOKUP($D204, ALL!$A:$G, 5, FALSE), "")</f>
        <v/>
      </c>
      <c r="I204" s="240"/>
      <c r="L204" s="122" t="str">
        <f t="shared" si="3"/>
        <v/>
      </c>
    </row>
    <row r="205" spans="3:12" ht="49.95" customHeight="1">
      <c r="C205" s="207"/>
      <c r="D205" s="209"/>
      <c r="E205" s="119" t="str">
        <f>IFERROR(VLOOKUP($D205, ALL!$A:$G, 2, FALSE), "")</f>
        <v/>
      </c>
      <c r="F205" s="242"/>
      <c r="G205" s="120" t="str">
        <f>IFERROR(VLOOKUP($D205, ALL!$A:$G, 3, FALSE), "")</f>
        <v/>
      </c>
      <c r="H205" s="121" t="str">
        <f>IFERROR(VLOOKUP($D205, ALL!$A:$G, 5, FALSE), "")</f>
        <v/>
      </c>
      <c r="I205" s="240"/>
      <c r="L205" s="122" t="str">
        <f t="shared" si="3"/>
        <v/>
      </c>
    </row>
    <row r="206" spans="3:12" ht="49.95" customHeight="1">
      <c r="C206" s="207"/>
      <c r="D206" s="209"/>
      <c r="E206" s="119" t="str">
        <f>IFERROR(VLOOKUP($D206, ALL!$A:$G, 2, FALSE), "")</f>
        <v/>
      </c>
      <c r="F206" s="242"/>
      <c r="G206" s="120" t="str">
        <f>IFERROR(VLOOKUP($D206, ALL!$A:$G, 3, FALSE), "")</f>
        <v/>
      </c>
      <c r="H206" s="121" t="str">
        <f>IFERROR(VLOOKUP($D206, ALL!$A:$G, 5, FALSE), "")</f>
        <v/>
      </c>
      <c r="I206" s="240"/>
      <c r="L206" s="122" t="str">
        <f t="shared" si="3"/>
        <v/>
      </c>
    </row>
    <row r="207" spans="3:12" ht="49.95" customHeight="1">
      <c r="C207" s="207"/>
      <c r="D207" s="209"/>
      <c r="E207" s="119" t="str">
        <f>IFERROR(VLOOKUP($D207, ALL!$A:$G, 2, FALSE), "")</f>
        <v/>
      </c>
      <c r="F207" s="242"/>
      <c r="G207" s="120" t="str">
        <f>IFERROR(VLOOKUP($D207, ALL!$A:$G, 3, FALSE), "")</f>
        <v/>
      </c>
      <c r="H207" s="121" t="str">
        <f>IFERROR(VLOOKUP($D207, ALL!$A:$G, 5, FALSE), "")</f>
        <v/>
      </c>
      <c r="I207" s="240"/>
      <c r="L207" s="122" t="str">
        <f t="shared" si="3"/>
        <v/>
      </c>
    </row>
    <row r="208" spans="3:12" ht="49.95" customHeight="1">
      <c r="C208" s="207"/>
      <c r="D208" s="209"/>
      <c r="E208" s="119" t="str">
        <f>IFERROR(VLOOKUP($D208, ALL!$A:$G, 2, FALSE), "")</f>
        <v/>
      </c>
      <c r="F208" s="242"/>
      <c r="G208" s="120" t="str">
        <f>IFERROR(VLOOKUP($D208, ALL!$A:$G, 3, FALSE), "")</f>
        <v/>
      </c>
      <c r="H208" s="121" t="str">
        <f>IFERROR(VLOOKUP($D208, ALL!$A:$G, 5, FALSE), "")</f>
        <v/>
      </c>
      <c r="I208" s="240"/>
      <c r="L208" s="122" t="str">
        <f t="shared" si="3"/>
        <v/>
      </c>
    </row>
    <row r="209" spans="3:12" ht="49.95" customHeight="1">
      <c r="C209" s="207"/>
      <c r="D209" s="209"/>
      <c r="E209" s="119" t="str">
        <f>IFERROR(VLOOKUP($D209, ALL!$A:$G, 2, FALSE), "")</f>
        <v/>
      </c>
      <c r="F209" s="242"/>
      <c r="G209" s="120" t="str">
        <f>IFERROR(VLOOKUP($D209, ALL!$A:$G, 3, FALSE), "")</f>
        <v/>
      </c>
      <c r="H209" s="121" t="str">
        <f>IFERROR(VLOOKUP($D209, ALL!$A:$G, 5, FALSE), "")</f>
        <v/>
      </c>
      <c r="I209" s="240"/>
      <c r="L209" s="122" t="str">
        <f t="shared" si="3"/>
        <v/>
      </c>
    </row>
    <row r="210" spans="3:12" ht="49.95" customHeight="1">
      <c r="C210" s="207"/>
      <c r="D210" s="209"/>
      <c r="E210" s="119" t="str">
        <f>IFERROR(VLOOKUP($D210, ALL!$A:$G, 2, FALSE), "")</f>
        <v/>
      </c>
      <c r="F210" s="242"/>
      <c r="G210" s="120" t="str">
        <f>IFERROR(VLOOKUP($D210, ALL!$A:$G, 3, FALSE), "")</f>
        <v/>
      </c>
      <c r="H210" s="121" t="str">
        <f>IFERROR(VLOOKUP($D210, ALL!$A:$G, 5, FALSE), "")</f>
        <v/>
      </c>
      <c r="I210" s="240"/>
      <c r="L210" s="122" t="str">
        <f t="shared" si="3"/>
        <v/>
      </c>
    </row>
    <row r="211" spans="3:12" ht="49.95" customHeight="1">
      <c r="C211" s="207"/>
      <c r="D211" s="209"/>
      <c r="E211" s="119" t="str">
        <f>IFERROR(VLOOKUP($D211, ALL!$A:$G, 2, FALSE), "")</f>
        <v/>
      </c>
      <c r="F211" s="242"/>
      <c r="G211" s="120" t="str">
        <f>IFERROR(VLOOKUP($D211, ALL!$A:$G, 3, FALSE), "")</f>
        <v/>
      </c>
      <c r="H211" s="121" t="str">
        <f>IFERROR(VLOOKUP($D211, ALL!$A:$G, 5, FALSE), "")</f>
        <v/>
      </c>
      <c r="I211" s="240"/>
      <c r="L211" s="122" t="str">
        <f t="shared" si="3"/>
        <v/>
      </c>
    </row>
    <row r="212" spans="3:12" ht="49.95" customHeight="1">
      <c r="C212" s="207"/>
      <c r="D212" s="209"/>
      <c r="E212" s="119" t="str">
        <f>IFERROR(VLOOKUP($D212, ALL!$A:$G, 2, FALSE), "")</f>
        <v/>
      </c>
      <c r="F212" s="242"/>
      <c r="G212" s="120" t="str">
        <f>IFERROR(VLOOKUP($D212, ALL!$A:$G, 3, FALSE), "")</f>
        <v/>
      </c>
      <c r="H212" s="121" t="str">
        <f>IFERROR(VLOOKUP($D212, ALL!$A:$G, 5, FALSE), "")</f>
        <v/>
      </c>
      <c r="I212" s="240"/>
      <c r="L212" s="122" t="str">
        <f t="shared" si="3"/>
        <v/>
      </c>
    </row>
    <row r="213" spans="3:12" ht="49.95" customHeight="1">
      <c r="C213" s="207"/>
      <c r="D213" s="209"/>
      <c r="E213" s="119" t="str">
        <f>IFERROR(VLOOKUP($D213, ALL!$A:$G, 2, FALSE), "")</f>
        <v/>
      </c>
      <c r="F213" s="242"/>
      <c r="G213" s="120" t="str">
        <f>IFERROR(VLOOKUP($D213, ALL!$A:$G, 3, FALSE), "")</f>
        <v/>
      </c>
      <c r="H213" s="121" t="str">
        <f>IFERROR(VLOOKUP($D213, ALL!$A:$G, 5, FALSE), "")</f>
        <v/>
      </c>
      <c r="I213" s="240"/>
      <c r="L213" s="122" t="str">
        <f t="shared" si="3"/>
        <v/>
      </c>
    </row>
    <row r="214" spans="3:12" ht="49.95" customHeight="1">
      <c r="C214" s="207"/>
      <c r="D214" s="209"/>
      <c r="E214" s="119" t="str">
        <f>IFERROR(VLOOKUP($D214, ALL!$A:$G, 2, FALSE), "")</f>
        <v/>
      </c>
      <c r="F214" s="242"/>
      <c r="G214" s="120" t="str">
        <f>IFERROR(VLOOKUP($D214, ALL!$A:$G, 3, FALSE), "")</f>
        <v/>
      </c>
      <c r="H214" s="121" t="str">
        <f>IFERROR(VLOOKUP($D214, ALL!$A:$G, 5, FALSE), "")</f>
        <v/>
      </c>
      <c r="I214" s="240"/>
      <c r="L214" s="122" t="str">
        <f t="shared" si="3"/>
        <v/>
      </c>
    </row>
    <row r="215" spans="3:12" ht="49.95" customHeight="1">
      <c r="C215" s="207"/>
      <c r="D215" s="209"/>
      <c r="E215" s="119" t="str">
        <f>IFERROR(VLOOKUP($D215, ALL!$A:$G, 2, FALSE), "")</f>
        <v/>
      </c>
      <c r="F215" s="242"/>
      <c r="G215" s="120" t="str">
        <f>IFERROR(VLOOKUP($D215, ALL!$A:$G, 3, FALSE), "")</f>
        <v/>
      </c>
      <c r="H215" s="121" t="str">
        <f>IFERROR(VLOOKUP($D215, ALL!$A:$G, 5, FALSE), "")</f>
        <v/>
      </c>
      <c r="I215" s="240"/>
      <c r="L215" s="122" t="str">
        <f t="shared" si="3"/>
        <v/>
      </c>
    </row>
    <row r="216" spans="3:12" ht="49.95" customHeight="1">
      <c r="C216" s="207"/>
      <c r="D216" s="209"/>
      <c r="E216" s="119" t="str">
        <f>IFERROR(VLOOKUP($D216, ALL!$A:$G, 2, FALSE), "")</f>
        <v/>
      </c>
      <c r="F216" s="242"/>
      <c r="G216" s="120" t="str">
        <f>IFERROR(VLOOKUP($D216, ALL!$A:$G, 3, FALSE), "")</f>
        <v/>
      </c>
      <c r="H216" s="121" t="str">
        <f>IFERROR(VLOOKUP($D216, ALL!$A:$G, 5, FALSE), "")</f>
        <v/>
      </c>
      <c r="I216" s="240"/>
      <c r="L216" s="122" t="str">
        <f t="shared" si="3"/>
        <v/>
      </c>
    </row>
    <row r="217" spans="3:12" ht="49.95" customHeight="1">
      <c r="C217" s="207"/>
      <c r="D217" s="209"/>
      <c r="E217" s="119" t="str">
        <f>IFERROR(VLOOKUP($D217, ALL!$A:$G, 2, FALSE), "")</f>
        <v/>
      </c>
      <c r="F217" s="242"/>
      <c r="G217" s="120" t="str">
        <f>IFERROR(VLOOKUP($D217, ALL!$A:$G, 3, FALSE), "")</f>
        <v/>
      </c>
      <c r="H217" s="121" t="str">
        <f>IFERROR(VLOOKUP($D217, ALL!$A:$G, 5, FALSE), "")</f>
        <v/>
      </c>
      <c r="I217" s="240"/>
      <c r="L217" s="122" t="str">
        <f t="shared" si="3"/>
        <v/>
      </c>
    </row>
    <row r="218" spans="3:12" ht="49.95" customHeight="1">
      <c r="C218" s="207"/>
      <c r="D218" s="209"/>
      <c r="E218" s="119" t="str">
        <f>IFERROR(VLOOKUP($D218, ALL!$A:$G, 2, FALSE), "")</f>
        <v/>
      </c>
      <c r="F218" s="242"/>
      <c r="G218" s="120" t="str">
        <f>IFERROR(VLOOKUP($D218, ALL!$A:$G, 3, FALSE), "")</f>
        <v/>
      </c>
      <c r="H218" s="121" t="str">
        <f>IFERROR(VLOOKUP($D218, ALL!$A:$G, 5, FALSE), "")</f>
        <v/>
      </c>
      <c r="I218" s="240"/>
      <c r="L218" s="122" t="str">
        <f t="shared" si="3"/>
        <v/>
      </c>
    </row>
    <row r="219" spans="3:12" ht="49.95" customHeight="1">
      <c r="C219" s="207"/>
      <c r="D219" s="209"/>
      <c r="E219" s="119" t="str">
        <f>IFERROR(VLOOKUP($D219, ALL!$A:$G, 2, FALSE), "")</f>
        <v/>
      </c>
      <c r="F219" s="242"/>
      <c r="G219" s="120" t="str">
        <f>IFERROR(VLOOKUP($D219, ALL!$A:$G, 3, FALSE), "")</f>
        <v/>
      </c>
      <c r="H219" s="121" t="str">
        <f>IFERROR(VLOOKUP($D219, ALL!$A:$G, 5, FALSE), "")</f>
        <v/>
      </c>
      <c r="I219" s="240"/>
      <c r="L219" s="122" t="str">
        <f t="shared" si="3"/>
        <v/>
      </c>
    </row>
    <row r="220" spans="3:12" ht="49.95" customHeight="1">
      <c r="C220" s="207"/>
      <c r="D220" s="209"/>
      <c r="E220" s="119" t="str">
        <f>IFERROR(VLOOKUP($D220, ALL!$A:$G, 2, FALSE), "")</f>
        <v/>
      </c>
      <c r="F220" s="242"/>
      <c r="G220" s="120" t="str">
        <f>IFERROR(VLOOKUP($D220, ALL!$A:$G, 3, FALSE), "")</f>
        <v/>
      </c>
      <c r="H220" s="121" t="str">
        <f>IFERROR(VLOOKUP($D220, ALL!$A:$G, 5, FALSE), "")</f>
        <v/>
      </c>
      <c r="I220" s="240"/>
      <c r="L220" s="122" t="str">
        <f t="shared" si="3"/>
        <v/>
      </c>
    </row>
    <row r="221" spans="3:12" ht="49.95" customHeight="1">
      <c r="C221" s="207"/>
      <c r="D221" s="209"/>
      <c r="E221" s="119" t="str">
        <f>IFERROR(VLOOKUP($D221, ALL!$A:$G, 2, FALSE), "")</f>
        <v/>
      </c>
      <c r="F221" s="242"/>
      <c r="G221" s="120" t="str">
        <f>IFERROR(VLOOKUP($D221, ALL!$A:$G, 3, FALSE), "")</f>
        <v/>
      </c>
      <c r="H221" s="121" t="str">
        <f>IFERROR(VLOOKUP($D221, ALL!$A:$G, 5, FALSE), "")</f>
        <v/>
      </c>
      <c r="I221" s="240"/>
      <c r="L221" s="122" t="str">
        <f t="shared" si="3"/>
        <v/>
      </c>
    </row>
    <row r="222" spans="3:12" ht="49.95" customHeight="1">
      <c r="C222" s="207"/>
      <c r="D222" s="209"/>
      <c r="E222" s="119" t="str">
        <f>IFERROR(VLOOKUP($D222, ALL!$A:$G, 2, FALSE), "")</f>
        <v/>
      </c>
      <c r="F222" s="242"/>
      <c r="G222" s="120" t="str">
        <f>IFERROR(VLOOKUP($D222, ALL!$A:$G, 3, FALSE), "")</f>
        <v/>
      </c>
      <c r="H222" s="121" t="str">
        <f>IFERROR(VLOOKUP($D222, ALL!$A:$G, 5, FALSE), "")</f>
        <v/>
      </c>
      <c r="I222" s="240"/>
      <c r="L222" s="122" t="str">
        <f t="shared" si="3"/>
        <v/>
      </c>
    </row>
    <row r="223" spans="3:12" ht="49.95" customHeight="1">
      <c r="C223" s="207"/>
      <c r="D223" s="209"/>
      <c r="E223" s="119" t="str">
        <f>IFERROR(VLOOKUP($D223, ALL!$A:$G, 2, FALSE), "")</f>
        <v/>
      </c>
      <c r="F223" s="242"/>
      <c r="G223" s="120" t="str">
        <f>IFERROR(VLOOKUP($D223, ALL!$A:$G, 3, FALSE), "")</f>
        <v/>
      </c>
      <c r="H223" s="121" t="str">
        <f>IFERROR(VLOOKUP($D223, ALL!$A:$G, 5, FALSE), "")</f>
        <v/>
      </c>
      <c r="I223" s="240"/>
      <c r="L223" s="122" t="str">
        <f t="shared" si="3"/>
        <v/>
      </c>
    </row>
    <row r="224" spans="3:12" ht="49.95" customHeight="1">
      <c r="C224" s="207"/>
      <c r="D224" s="209"/>
      <c r="E224" s="119" t="str">
        <f>IFERROR(VLOOKUP($D224, ALL!$A:$G, 2, FALSE), "")</f>
        <v/>
      </c>
      <c r="F224" s="242"/>
      <c r="G224" s="120" t="str">
        <f>IFERROR(VLOOKUP($D224, ALL!$A:$G, 3, FALSE), "")</f>
        <v/>
      </c>
      <c r="H224" s="121" t="str">
        <f>IFERROR(VLOOKUP($D224, ALL!$A:$G, 5, FALSE), "")</f>
        <v/>
      </c>
      <c r="I224" s="240"/>
      <c r="L224" s="122" t="str">
        <f t="shared" si="3"/>
        <v/>
      </c>
    </row>
    <row r="225" spans="3:12" ht="49.95" customHeight="1">
      <c r="C225" s="207"/>
      <c r="D225" s="209"/>
      <c r="E225" s="119" t="str">
        <f>IFERROR(VLOOKUP($D225, ALL!$A:$G, 2, FALSE), "")</f>
        <v/>
      </c>
      <c r="F225" s="242"/>
      <c r="G225" s="120" t="str">
        <f>IFERROR(VLOOKUP($D225, ALL!$A:$G, 3, FALSE), "")</f>
        <v/>
      </c>
      <c r="H225" s="121" t="str">
        <f>IFERROR(VLOOKUP($D225, ALL!$A:$G, 5, FALSE), "")</f>
        <v/>
      </c>
      <c r="I225" s="240"/>
      <c r="L225" s="122" t="str">
        <f t="shared" si="3"/>
        <v/>
      </c>
    </row>
    <row r="226" spans="3:12" ht="49.95" customHeight="1">
      <c r="C226" s="207"/>
      <c r="D226" s="209"/>
      <c r="E226" s="119" t="str">
        <f>IFERROR(VLOOKUP($D226, ALL!$A:$G, 2, FALSE), "")</f>
        <v/>
      </c>
      <c r="F226" s="242"/>
      <c r="G226" s="120" t="str">
        <f>IFERROR(VLOOKUP($D226, ALL!$A:$G, 3, FALSE), "")</f>
        <v/>
      </c>
      <c r="H226" s="121" t="str">
        <f>IFERROR(VLOOKUP($D226, ALL!$A:$G, 5, FALSE), "")</f>
        <v/>
      </c>
      <c r="I226" s="240"/>
      <c r="L226" s="122" t="str">
        <f t="shared" si="3"/>
        <v/>
      </c>
    </row>
    <row r="227" spans="3:12" ht="49.95" customHeight="1">
      <c r="C227" s="207"/>
      <c r="D227" s="209"/>
      <c r="E227" s="119" t="str">
        <f>IFERROR(VLOOKUP($D227, ALL!$A:$G, 2, FALSE), "")</f>
        <v/>
      </c>
      <c r="F227" s="242"/>
      <c r="G227" s="120" t="str">
        <f>IFERROR(VLOOKUP($D227, ALL!$A:$G, 3, FALSE), "")</f>
        <v/>
      </c>
      <c r="H227" s="121" t="str">
        <f>IFERROR(VLOOKUP($D227, ALL!$A:$G, 5, FALSE), "")</f>
        <v/>
      </c>
      <c r="I227" s="240"/>
      <c r="L227" s="122" t="str">
        <f t="shared" si="3"/>
        <v/>
      </c>
    </row>
    <row r="228" spans="3:12" ht="49.95" customHeight="1">
      <c r="C228" s="207"/>
      <c r="D228" s="209"/>
      <c r="E228" s="119" t="str">
        <f>IFERROR(VLOOKUP($D228, ALL!$A:$G, 2, FALSE), "")</f>
        <v/>
      </c>
      <c r="F228" s="242"/>
      <c r="G228" s="120" t="str">
        <f>IFERROR(VLOOKUP($D228, ALL!$A:$G, 3, FALSE), "")</f>
        <v/>
      </c>
      <c r="H228" s="121" t="str">
        <f>IFERROR(VLOOKUP($D228, ALL!$A:$G, 5, FALSE), "")</f>
        <v/>
      </c>
      <c r="I228" s="240"/>
      <c r="L228" s="122" t="str">
        <f t="shared" si="3"/>
        <v/>
      </c>
    </row>
    <row r="229" spans="3:12" ht="49.95" customHeight="1">
      <c r="C229" s="207"/>
      <c r="D229" s="209"/>
      <c r="E229" s="119" t="str">
        <f>IFERROR(VLOOKUP($D229, ALL!$A:$G, 2, FALSE), "")</f>
        <v/>
      </c>
      <c r="F229" s="242"/>
      <c r="G229" s="120" t="str">
        <f>IFERROR(VLOOKUP($D229, ALL!$A:$G, 3, FALSE), "")</f>
        <v/>
      </c>
      <c r="H229" s="121" t="str">
        <f>IFERROR(VLOOKUP($D229, ALL!$A:$G, 5, FALSE), "")</f>
        <v/>
      </c>
      <c r="I229" s="240"/>
      <c r="L229" s="122" t="str">
        <f t="shared" si="3"/>
        <v/>
      </c>
    </row>
    <row r="230" spans="3:12" ht="49.95" customHeight="1">
      <c r="C230" s="207"/>
      <c r="D230" s="209"/>
      <c r="E230" s="119" t="str">
        <f>IFERROR(VLOOKUP($D230, ALL!$A:$G, 2, FALSE), "")</f>
        <v/>
      </c>
      <c r="F230" s="242"/>
      <c r="G230" s="120" t="str">
        <f>IFERROR(VLOOKUP($D230, ALL!$A:$G, 3, FALSE), "")</f>
        <v/>
      </c>
      <c r="H230" s="121" t="str">
        <f>IFERROR(VLOOKUP($D230, ALL!$A:$G, 5, FALSE), "")</f>
        <v/>
      </c>
      <c r="I230" s="240"/>
      <c r="L230" s="122" t="str">
        <f t="shared" si="3"/>
        <v/>
      </c>
    </row>
    <row r="231" spans="3:12" ht="49.95" customHeight="1">
      <c r="C231" s="207"/>
      <c r="D231" s="209"/>
      <c r="E231" s="119" t="str">
        <f>IFERROR(VLOOKUP($D231, ALL!$A:$G, 2, FALSE), "")</f>
        <v/>
      </c>
      <c r="F231" s="242"/>
      <c r="G231" s="120" t="str">
        <f>IFERROR(VLOOKUP($D231, ALL!$A:$G, 3, FALSE), "")</f>
        <v/>
      </c>
      <c r="H231" s="121" t="str">
        <f>IFERROR(VLOOKUP($D231, ALL!$A:$G, 5, FALSE), "")</f>
        <v/>
      </c>
      <c r="I231" s="240"/>
      <c r="L231" s="122" t="str">
        <f t="shared" si="3"/>
        <v/>
      </c>
    </row>
    <row r="232" spans="3:12" ht="49.95" customHeight="1">
      <c r="C232" s="207"/>
      <c r="D232" s="209"/>
      <c r="E232" s="119" t="str">
        <f>IFERROR(VLOOKUP($D232, ALL!$A:$G, 2, FALSE), "")</f>
        <v/>
      </c>
      <c r="F232" s="242"/>
      <c r="G232" s="120" t="str">
        <f>IFERROR(VLOOKUP($D232, ALL!$A:$G, 3, FALSE), "")</f>
        <v/>
      </c>
      <c r="H232" s="121" t="str">
        <f>IFERROR(VLOOKUP($D232, ALL!$A:$G, 5, FALSE), "")</f>
        <v/>
      </c>
      <c r="I232" s="240"/>
      <c r="L232" s="122" t="str">
        <f t="shared" si="3"/>
        <v/>
      </c>
    </row>
    <row r="233" spans="3:12" ht="49.95" customHeight="1">
      <c r="C233" s="207"/>
      <c r="D233" s="209"/>
      <c r="E233" s="119" t="str">
        <f>IFERROR(VLOOKUP($D233, ALL!$A:$G, 2, FALSE), "")</f>
        <v/>
      </c>
      <c r="F233" s="242"/>
      <c r="G233" s="120" t="str">
        <f>IFERROR(VLOOKUP($D233, ALL!$A:$G, 3, FALSE), "")</f>
        <v/>
      </c>
      <c r="H233" s="121" t="str">
        <f>IFERROR(VLOOKUP($D233, ALL!$A:$G, 5, FALSE), "")</f>
        <v/>
      </c>
      <c r="I233" s="240"/>
      <c r="L233" s="122" t="str">
        <f t="shared" si="3"/>
        <v/>
      </c>
    </row>
    <row r="234" spans="3:12" ht="49.95" customHeight="1">
      <c r="C234" s="207"/>
      <c r="D234" s="209"/>
      <c r="E234" s="119" t="str">
        <f>IFERROR(VLOOKUP($D234, ALL!$A:$G, 2, FALSE), "")</f>
        <v/>
      </c>
      <c r="F234" s="242"/>
      <c r="G234" s="120" t="str">
        <f>IFERROR(VLOOKUP($D234, ALL!$A:$G, 3, FALSE), "")</f>
        <v/>
      </c>
      <c r="H234" s="121" t="str">
        <f>IFERROR(VLOOKUP($D234, ALL!$A:$G, 5, FALSE), "")</f>
        <v/>
      </c>
      <c r="I234" s="240"/>
      <c r="L234" s="122" t="str">
        <f t="shared" si="3"/>
        <v/>
      </c>
    </row>
    <row r="235" spans="3:12" ht="49.95" customHeight="1">
      <c r="C235" s="207"/>
      <c r="D235" s="209"/>
      <c r="E235" s="119" t="str">
        <f>IFERROR(VLOOKUP($D235, ALL!$A:$G, 2, FALSE), "")</f>
        <v/>
      </c>
      <c r="F235" s="242"/>
      <c r="G235" s="120" t="str">
        <f>IFERROR(VLOOKUP($D235, ALL!$A:$G, 3, FALSE), "")</f>
        <v/>
      </c>
      <c r="H235" s="121" t="str">
        <f>IFERROR(VLOOKUP($D235, ALL!$A:$G, 5, FALSE), "")</f>
        <v/>
      </c>
      <c r="I235" s="240"/>
      <c r="L235" s="122" t="str">
        <f t="shared" si="3"/>
        <v/>
      </c>
    </row>
    <row r="236" spans="3:12" ht="49.95" customHeight="1">
      <c r="C236" s="207"/>
      <c r="D236" s="209"/>
      <c r="E236" s="119" t="str">
        <f>IFERROR(VLOOKUP($D236, ALL!$A:$G, 2, FALSE), "")</f>
        <v/>
      </c>
      <c r="F236" s="242"/>
      <c r="G236" s="120" t="str">
        <f>IFERROR(VLOOKUP($D236, ALL!$A:$G, 3, FALSE), "")</f>
        <v/>
      </c>
      <c r="H236" s="121" t="str">
        <f>IFERROR(VLOOKUP($D236, ALL!$A:$G, 5, FALSE), "")</f>
        <v/>
      </c>
      <c r="I236" s="240"/>
      <c r="L236" s="122" t="str">
        <f t="shared" si="3"/>
        <v/>
      </c>
    </row>
    <row r="237" spans="3:12" ht="49.95" customHeight="1">
      <c r="C237" s="207"/>
      <c r="D237" s="209"/>
      <c r="E237" s="119" t="str">
        <f>IFERROR(VLOOKUP($D237, ALL!$A:$G, 2, FALSE), "")</f>
        <v/>
      </c>
      <c r="F237" s="242"/>
      <c r="G237" s="120" t="str">
        <f>IFERROR(VLOOKUP($D237, ALL!$A:$G, 3, FALSE), "")</f>
        <v/>
      </c>
      <c r="H237" s="121" t="str">
        <f>IFERROR(VLOOKUP($D237, ALL!$A:$G, 5, FALSE), "")</f>
        <v/>
      </c>
      <c r="I237" s="240"/>
      <c r="L237" s="122" t="str">
        <f t="shared" si="3"/>
        <v/>
      </c>
    </row>
    <row r="238" spans="3:12" ht="49.95" customHeight="1" thickBot="1">
      <c r="C238" s="208"/>
      <c r="D238" s="210"/>
      <c r="E238" s="225" t="str">
        <f>IFERROR(VLOOKUP($D238, ALL!$A:$G, 2, FALSE), "")</f>
        <v/>
      </c>
      <c r="F238" s="243"/>
      <c r="G238" s="226" t="str">
        <f>IFERROR(VLOOKUP($D238, ALL!$A:$G, 3, FALSE), "")</f>
        <v/>
      </c>
      <c r="H238" s="227" t="str">
        <f>IFERROR(VLOOKUP($D238, ALL!$A:$G, 5, FALSE), "")</f>
        <v/>
      </c>
      <c r="I238" s="241"/>
      <c r="L238" s="122" t="str">
        <f t="shared" si="3"/>
        <v/>
      </c>
    </row>
    <row r="239" spans="3:12" collapsed="1">
      <c r="E239" s="193"/>
      <c r="F239" s="194"/>
    </row>
  </sheetData>
  <sheetProtection algorithmName="SHA-512" hashValue="kBL0UoEVV2nYYnZAy82SCZF8CdK6WqoAQqduBzubtLnAmccZs5iM44USl+phA+qmNr+2+AERep7OLESsyceKgQ==" saltValue="ly2wKbq9JwCoIzno3cAfKw==" spinCount="100000" sheet="1" objects="1" scenarios="1" selectLockedCells="1"/>
  <mergeCells count="54">
    <mergeCell ref="B123:C123"/>
    <mergeCell ref="D134:F134"/>
    <mergeCell ref="D136:G136"/>
    <mergeCell ref="D63:D65"/>
    <mergeCell ref="G63:H63"/>
    <mergeCell ref="G64:H64"/>
    <mergeCell ref="G65:H65"/>
    <mergeCell ref="C70:D70"/>
    <mergeCell ref="C71:D71"/>
    <mergeCell ref="G62:H62"/>
    <mergeCell ref="G51:H51"/>
    <mergeCell ref="G52:H52"/>
    <mergeCell ref="G53:H53"/>
    <mergeCell ref="G54:H54"/>
    <mergeCell ref="G55:H55"/>
    <mergeCell ref="G56:H56"/>
    <mergeCell ref="G57:H57"/>
    <mergeCell ref="G58:H58"/>
    <mergeCell ref="G59:H59"/>
    <mergeCell ref="G60:H60"/>
    <mergeCell ref="G61:H61"/>
    <mergeCell ref="G50:H50"/>
    <mergeCell ref="G39:H39"/>
    <mergeCell ref="G40:H40"/>
    <mergeCell ref="G41:H41"/>
    <mergeCell ref="G42:H42"/>
    <mergeCell ref="G43:H43"/>
    <mergeCell ref="G44:H44"/>
    <mergeCell ref="G45:H45"/>
    <mergeCell ref="G46:H46"/>
    <mergeCell ref="G47:H47"/>
    <mergeCell ref="G48:H48"/>
    <mergeCell ref="G49:H49"/>
    <mergeCell ref="G33:H33"/>
    <mergeCell ref="G34:H34"/>
    <mergeCell ref="G35:H35"/>
    <mergeCell ref="G36:H36"/>
    <mergeCell ref="G37:H37"/>
    <mergeCell ref="B20:B22"/>
    <mergeCell ref="B57:B61"/>
    <mergeCell ref="C11:C12"/>
    <mergeCell ref="D11:J11"/>
    <mergeCell ref="E2:E3"/>
    <mergeCell ref="F2:J3"/>
    <mergeCell ref="C5:C6"/>
    <mergeCell ref="D7:F7"/>
    <mergeCell ref="D8:F8"/>
    <mergeCell ref="G38:H38"/>
    <mergeCell ref="D26:F26"/>
    <mergeCell ref="D28:F28"/>
    <mergeCell ref="C30:C31"/>
    <mergeCell ref="D30:J30"/>
    <mergeCell ref="G31:H31"/>
    <mergeCell ref="G32:H32"/>
  </mergeCells>
  <phoneticPr fontId="3"/>
  <conditionalFormatting sqref="C62">
    <cfRule type="expression" dxfId="25" priority="8">
      <formula>$C$62="NG"</formula>
    </cfRule>
  </conditionalFormatting>
  <conditionalFormatting sqref="C63">
    <cfRule type="expression" dxfId="24" priority="4">
      <formula>$C$63="NG"</formula>
    </cfRule>
  </conditionalFormatting>
  <conditionalFormatting sqref="C64">
    <cfRule type="expression" dxfId="23" priority="7">
      <formula>$C$64="NG"</formula>
    </cfRule>
  </conditionalFormatting>
  <conditionalFormatting sqref="C65">
    <cfRule type="expression" dxfId="22" priority="12">
      <formula>$C$65="NG"</formula>
    </cfRule>
  </conditionalFormatting>
  <conditionalFormatting sqref="C62:J62">
    <cfRule type="expression" dxfId="21" priority="2">
      <formula>OR($D$7="運行中における運転者の疲労状態を測定する機器",$D$7="運行中の運行管理機器")</formula>
    </cfRule>
  </conditionalFormatting>
  <conditionalFormatting sqref="C63:J65">
    <cfRule type="expression" dxfId="20" priority="1">
      <formula>OR($D$7="ＩＴを活用した遠隔地における点呼機器",     $D$7="遠隔点呼機器",     $D$7="自動点呼機器",     $D$7="休息期間における運転者の睡眠状態等を測定する機器")</formula>
    </cfRule>
  </conditionalFormatting>
  <conditionalFormatting sqref="D32:D61">
    <cfRule type="expression" dxfId="19" priority="11">
      <formula>AND(D32&lt;&gt;"", ISNA(MATCH(D32, $D$13:$D$22, 0)))</formula>
    </cfRule>
  </conditionalFormatting>
  <conditionalFormatting sqref="D139:D238">
    <cfRule type="expression" dxfId="18" priority="10">
      <formula>OR($L139="台数不足", $L139="コード不一致", $L139="台数未入力")</formula>
    </cfRule>
  </conditionalFormatting>
  <conditionalFormatting sqref="F139:F238">
    <cfRule type="expression" dxfId="17" priority="9">
      <formula>AND($E139&lt;&gt;"", $E139&lt;&gt;"車載器")</formula>
    </cfRule>
  </conditionalFormatting>
  <conditionalFormatting sqref="I62">
    <cfRule type="expression" dxfId="16" priority="3">
      <formula>$C$62="NG"</formula>
    </cfRule>
  </conditionalFormatting>
  <conditionalFormatting sqref="I63">
    <cfRule type="expression" dxfId="15" priority="13">
      <formula>$C$63="NG"</formula>
    </cfRule>
  </conditionalFormatting>
  <conditionalFormatting sqref="I64">
    <cfRule type="expression" dxfId="14" priority="6">
      <formula>$C$64="NG"</formula>
    </cfRule>
  </conditionalFormatting>
  <conditionalFormatting sqref="I65">
    <cfRule type="expression" dxfId="13" priority="5">
      <formula>$C$65="NG"</formula>
    </cfRule>
  </conditionalFormatting>
  <dataValidations count="7">
    <dataValidation allowBlank="1" showInputMessage="1" sqref="D136:G136" xr:uid="{04E28B12-CC28-4E00-AD06-73FDF53D81A9}"/>
    <dataValidation type="list" allowBlank="1" showInputMessage="1" showErrorMessage="1" sqref="E32:E61" xr:uid="{C1383DA7-8420-41DE-9127-9B8C47DEDB75}">
      <formula1>"車載器付属費用,事務所機器,事務所機器付属費用"</formula1>
    </dataValidation>
    <dataValidation type="whole" allowBlank="1" showInputMessage="1" showErrorMessage="1" sqref="J13 I13:I22 I32:I66 J32 J62:J66 J14:J19 J33:J56" xr:uid="{998354AC-4A2C-46B0-9133-79FE78591C71}">
      <formula1>0</formula1>
      <formula2>2147483647</formula2>
    </dataValidation>
    <dataValidation type="list" allowBlank="1" showInputMessage="1" showErrorMessage="1" sqref="D7:F7" xr:uid="{66EDEB1C-74EC-48FF-BB5C-B609A604B237}">
      <formula1>"ＩＴを活用した遠隔地における点呼機器,遠隔点呼機器,自動点呼機器,運行中における運転者の疲労状態を測定する機器,休息期間における運転者の睡眠状態等を測定する機器,運行中の運行管理機器,　"</formula1>
    </dataValidation>
    <dataValidation type="list" allowBlank="1" showInputMessage="1" showErrorMessage="1" sqref="D32:D61 D13:D22 D139:D238" xr:uid="{0F25EBAC-A0C8-428C-AF95-05021F108617}">
      <formula1>IF($D$7="ＩＴを活用した遠隔地における点呼機器", Ittenko_List, IF($D$7="遠隔点呼機器", Enkaku_List, IF($D$7="自動点呼機器", Jidou_List, IF($D$7="運行中における運転者の疲労状態を測定する機器", Hirou_List, IF($D$7="休息期間における運転者の睡眠状態等を測定する機器", Kyusoku_list, IF($D$7="運行中の運行管理機器", Unkou_List, ""))))))</formula1>
    </dataValidation>
    <dataValidation type="list" allowBlank="1" showInputMessage="1" showErrorMessage="1" sqref="D6:I6" xr:uid="{F7D57F8B-78C9-47AA-B2A8-E0054A07309D}">
      <formula1>"✓,　"</formula1>
    </dataValidation>
    <dataValidation type="whole" allowBlank="1" showInputMessage="1" showErrorMessage="1" sqref="J57:J61 J20:J22" xr:uid="{355B0393-2372-4EE4-B653-2BF28DC19356}">
      <formula1>-10000000</formula1>
      <formula2>0</formula2>
    </dataValidation>
  </dataValidations>
  <pageMargins left="0.7" right="0.7" top="0.75" bottom="0.75" header="0.3" footer="0.3"/>
  <pageSetup paperSize="9" scale="1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39C7C-0736-4EBB-B0A9-60ACD9A539B3}">
  <sheetPr codeName="Sheet5">
    <pageSetUpPr fitToPage="1"/>
  </sheetPr>
  <dimension ref="B1:X239"/>
  <sheetViews>
    <sheetView showGridLines="0" zoomScale="70" zoomScaleNormal="70" workbookViewId="0">
      <selection activeCell="D17" sqref="D17"/>
    </sheetView>
  </sheetViews>
  <sheetFormatPr defaultColWidth="8.69921875" defaultRowHeight="18"/>
  <cols>
    <col min="1" max="1" width="3.59765625" style="135" customWidth="1"/>
    <col min="2" max="2" width="7" style="135" customWidth="1"/>
    <col min="3" max="3" width="35.69921875" style="135" customWidth="1"/>
    <col min="4" max="5" width="30.69921875" style="135" customWidth="1"/>
    <col min="6" max="7" width="30.69921875" style="136" customWidth="1"/>
    <col min="8" max="10" width="30.69921875" style="135" customWidth="1"/>
    <col min="11" max="11" width="15.69921875" style="135" customWidth="1"/>
    <col min="12" max="12" width="15.69921875" style="138" hidden="1" customWidth="1"/>
    <col min="13" max="13" width="22.8984375" style="135" hidden="1" customWidth="1"/>
    <col min="14" max="14" width="22.8984375" style="135" customWidth="1"/>
    <col min="15" max="15" width="35.3984375" style="135" customWidth="1"/>
    <col min="16" max="16" width="8.69921875" style="135"/>
    <col min="17" max="17" width="32.59765625" style="135" customWidth="1"/>
    <col min="18" max="18" width="8.69921875" style="135"/>
    <col min="19" max="19" width="28.8984375" style="135" customWidth="1"/>
    <col min="20" max="21" width="8.69921875" style="135"/>
    <col min="22" max="22" width="14.69921875" style="135" customWidth="1"/>
    <col min="23" max="23" width="14" style="135" customWidth="1"/>
    <col min="24" max="16384" width="8.69921875" style="135"/>
  </cols>
  <sheetData>
    <row r="1" spans="2:13" ht="27" thickBot="1">
      <c r="B1" s="134" t="s">
        <v>0</v>
      </c>
      <c r="I1" s="282" t="s">
        <v>1</v>
      </c>
      <c r="J1" s="283" t="s">
        <v>262</v>
      </c>
    </row>
    <row r="2" spans="2:13" ht="25.05" customHeight="1" thickTop="1">
      <c r="B2" s="139"/>
      <c r="C2" s="255" t="s">
        <v>228</v>
      </c>
      <c r="D2" s="140"/>
      <c r="E2" s="424" t="s">
        <v>234</v>
      </c>
      <c r="F2" s="428" t="s">
        <v>235</v>
      </c>
      <c r="G2" s="428"/>
      <c r="H2" s="428"/>
      <c r="I2" s="428"/>
      <c r="J2" s="429"/>
    </row>
    <row r="3" spans="2:13" ht="25.05" customHeight="1" thickBot="1">
      <c r="B3" s="141"/>
      <c r="C3" s="255" t="s">
        <v>219</v>
      </c>
      <c r="D3" s="140"/>
      <c r="E3" s="425"/>
      <c r="F3" s="430"/>
      <c r="G3" s="430"/>
      <c r="H3" s="430"/>
      <c r="I3" s="430"/>
      <c r="J3" s="431"/>
    </row>
    <row r="4" spans="2:13" ht="30.6" customHeight="1" thickTop="1" thickBot="1">
      <c r="B4" s="231" t="s">
        <v>23</v>
      </c>
      <c r="C4" s="142"/>
      <c r="D4" s="142"/>
    </row>
    <row r="5" spans="2:13" ht="25.95" customHeight="1">
      <c r="B5" s="142"/>
      <c r="C5" s="406" t="s">
        <v>2</v>
      </c>
      <c r="D5" s="143" t="s">
        <v>3</v>
      </c>
      <c r="E5" s="144" t="s">
        <v>4</v>
      </c>
      <c r="F5" s="144" t="s">
        <v>5</v>
      </c>
      <c r="G5" s="145" t="s">
        <v>6</v>
      </c>
      <c r="H5" s="146" t="s">
        <v>7</v>
      </c>
      <c r="I5" s="147"/>
    </row>
    <row r="6" spans="2:13" ht="34.950000000000003" customHeight="1" thickBot="1">
      <c r="B6" s="142"/>
      <c r="C6" s="407"/>
      <c r="D6" s="195"/>
      <c r="E6" s="196"/>
      <c r="F6" s="196"/>
      <c r="G6" s="196"/>
      <c r="H6" s="197"/>
      <c r="I6" s="148"/>
    </row>
    <row r="7" spans="2:13" ht="34.950000000000003" customHeight="1" thickBot="1">
      <c r="B7" s="142"/>
      <c r="C7" s="237" t="s">
        <v>24</v>
      </c>
      <c r="D7" s="408" t="s">
        <v>254</v>
      </c>
      <c r="E7" s="408"/>
      <c r="F7" s="409"/>
      <c r="G7" s="228"/>
      <c r="H7" s="229"/>
      <c r="I7" s="229"/>
      <c r="J7" s="229"/>
    </row>
    <row r="8" spans="2:13" ht="48.6" customHeight="1" thickTop="1" thickBot="1">
      <c r="B8" s="142"/>
      <c r="C8" s="136"/>
      <c r="D8" s="432" t="s">
        <v>236</v>
      </c>
      <c r="E8" s="433"/>
      <c r="F8" s="434"/>
      <c r="G8" s="230"/>
    </row>
    <row r="9" spans="2:13" ht="48.6" customHeight="1" thickTop="1">
      <c r="B9" s="142"/>
      <c r="C9" s="136"/>
      <c r="D9" s="230"/>
      <c r="E9" s="230"/>
      <c r="F9" s="230"/>
      <c r="G9" s="230"/>
    </row>
    <row r="10" spans="2:13" ht="38.4" customHeight="1" thickBot="1">
      <c r="B10" s="231" t="s">
        <v>181</v>
      </c>
      <c r="D10" s="151"/>
      <c r="E10" s="149"/>
      <c r="F10" s="149"/>
    </row>
    <row r="11" spans="2:13" ht="18.45" customHeight="1">
      <c r="C11" s="410" t="s">
        <v>8</v>
      </c>
      <c r="D11" s="421" t="s">
        <v>9</v>
      </c>
      <c r="E11" s="422"/>
      <c r="F11" s="422"/>
      <c r="G11" s="422"/>
      <c r="H11" s="422"/>
      <c r="I11" s="422"/>
      <c r="J11" s="423"/>
    </row>
    <row r="12" spans="2:13" ht="66" customHeight="1">
      <c r="C12" s="411"/>
      <c r="D12" s="152" t="s">
        <v>176</v>
      </c>
      <c r="E12" s="152" t="s">
        <v>182</v>
      </c>
      <c r="F12" s="152" t="s">
        <v>190</v>
      </c>
      <c r="G12" s="152" t="s">
        <v>172</v>
      </c>
      <c r="H12" s="152" t="s">
        <v>173</v>
      </c>
      <c r="I12" s="152" t="s">
        <v>22</v>
      </c>
      <c r="J12" s="153" t="s">
        <v>10</v>
      </c>
      <c r="K12" s="154"/>
      <c r="L12" s="155"/>
    </row>
    <row r="13" spans="2:13" ht="73.5" customHeight="1">
      <c r="C13" s="100" t="str">
        <f>IF($D13&lt;&gt;"",$I13*$J13,"")</f>
        <v/>
      </c>
      <c r="D13" s="198"/>
      <c r="E13" s="110" t="str">
        <f>IFERROR(VLOOKUP($D13, ALL!$A:$G, 2, FALSE), "")</f>
        <v/>
      </c>
      <c r="F13" s="110" t="str">
        <f>IFERROR(VLOOKUP($D13, ALL!$A:$G, 7, FALSE), "")</f>
        <v/>
      </c>
      <c r="G13" s="110" t="str">
        <f>IFERROR(VLOOKUP($D13, ALL!$A:$G, 3, FALSE), "")</f>
        <v/>
      </c>
      <c r="H13" s="111" t="str">
        <f>IFERROR(VLOOKUP($D13, ALL!$A:$G, 5, FALSE), "")</f>
        <v/>
      </c>
      <c r="I13" s="201"/>
      <c r="J13" s="202"/>
      <c r="L13" s="156"/>
      <c r="M13" s="157"/>
    </row>
    <row r="14" spans="2:13" ht="73.5" customHeight="1">
      <c r="C14" s="100" t="str">
        <f t="shared" ref="C14:C22" si="0">IF($D14&lt;&gt;"",$I14*$J14,"")</f>
        <v/>
      </c>
      <c r="D14" s="198"/>
      <c r="E14" s="110" t="str">
        <f>IFERROR(VLOOKUP($D14, ALL!$A:$G, 2, FALSE), "")</f>
        <v/>
      </c>
      <c r="F14" s="110" t="str">
        <f>IFERROR(VLOOKUP($D14, ALL!$A:$G, 7, FALSE), "")</f>
        <v/>
      </c>
      <c r="G14" s="110" t="str">
        <f>IFERROR(VLOOKUP($D14, ALL!$A:$G, 3, FALSE), "")</f>
        <v/>
      </c>
      <c r="H14" s="111" t="str">
        <f>IFERROR(VLOOKUP($D14, ALL!$A:$G, 5, FALSE), "")</f>
        <v/>
      </c>
      <c r="I14" s="201"/>
      <c r="J14" s="202"/>
      <c r="L14" s="156"/>
      <c r="M14" s="157"/>
    </row>
    <row r="15" spans="2:13" ht="73.5" customHeight="1">
      <c r="C15" s="100" t="str">
        <f t="shared" si="0"/>
        <v/>
      </c>
      <c r="D15" s="199"/>
      <c r="E15" s="110" t="str">
        <f>IFERROR(VLOOKUP($D15, ALL!$A:$G, 2, FALSE), "")</f>
        <v/>
      </c>
      <c r="F15" s="110" t="str">
        <f>IFERROR(VLOOKUP($D15, ALL!$A:$G, 7, FALSE), "")</f>
        <v/>
      </c>
      <c r="G15" s="110" t="str">
        <f>IFERROR(VLOOKUP($D15, ALL!$A:$G, 3, FALSE), "")</f>
        <v/>
      </c>
      <c r="H15" s="111" t="str">
        <f>IFERROR(VLOOKUP($D15, ALL!$A:$G, 5, FALSE), "")</f>
        <v/>
      </c>
      <c r="I15" s="201"/>
      <c r="J15" s="202"/>
      <c r="L15" s="156"/>
      <c r="M15" s="157"/>
    </row>
    <row r="16" spans="2:13" ht="73.5" customHeight="1">
      <c r="C16" s="100" t="str">
        <f t="shared" si="0"/>
        <v/>
      </c>
      <c r="D16" s="198"/>
      <c r="E16" s="110" t="str">
        <f>IFERROR(VLOOKUP($D16, ALL!$A:$G, 2, FALSE), "")</f>
        <v/>
      </c>
      <c r="F16" s="110" t="str">
        <f>IFERROR(VLOOKUP($D16, ALL!$A:$G, 7, FALSE), "")</f>
        <v/>
      </c>
      <c r="G16" s="110" t="str">
        <f>IFERROR(VLOOKUP($D16, ALL!$A:$G, 3, FALSE), "")</f>
        <v/>
      </c>
      <c r="H16" s="111" t="str">
        <f>IFERROR(VLOOKUP($D16, ALL!$A:$G, 5, FALSE), "")</f>
        <v/>
      </c>
      <c r="I16" s="201"/>
      <c r="J16" s="202"/>
      <c r="L16" s="156"/>
      <c r="M16" s="157"/>
    </row>
    <row r="17" spans="2:13" ht="73.5" customHeight="1">
      <c r="C17" s="100" t="str">
        <f t="shared" si="0"/>
        <v/>
      </c>
      <c r="D17" s="198"/>
      <c r="E17" s="110" t="str">
        <f>IFERROR(VLOOKUP($D17, ALL!$A:$G, 2, FALSE), "")</f>
        <v/>
      </c>
      <c r="F17" s="110" t="str">
        <f>IFERROR(VLOOKUP($D17, ALL!$A:$G, 7, FALSE), "")</f>
        <v/>
      </c>
      <c r="G17" s="110" t="str">
        <f>IFERROR(VLOOKUP($D17, ALL!$A:$G, 3, FALSE), "")</f>
        <v/>
      </c>
      <c r="H17" s="111" t="str">
        <f>IFERROR(VLOOKUP($D17, ALL!$A:$G, 5, FALSE), "")</f>
        <v/>
      </c>
      <c r="I17" s="201"/>
      <c r="J17" s="202"/>
      <c r="L17" s="156"/>
      <c r="M17" s="157"/>
    </row>
    <row r="18" spans="2:13" ht="73.5" customHeight="1">
      <c r="C18" s="100" t="str">
        <f t="shared" si="0"/>
        <v/>
      </c>
      <c r="D18" s="198"/>
      <c r="E18" s="110" t="str">
        <f>IFERROR(VLOOKUP($D18, ALL!$A:$G, 2, FALSE), "")</f>
        <v/>
      </c>
      <c r="F18" s="110" t="str">
        <f>IFERROR(VLOOKUP($D18, ALL!$A:$G, 7, FALSE), "")</f>
        <v/>
      </c>
      <c r="G18" s="110" t="str">
        <f>IFERROR(VLOOKUP($D18, ALL!$A:$G, 3, FALSE), "")</f>
        <v/>
      </c>
      <c r="H18" s="111" t="str">
        <f>IFERROR(VLOOKUP($D18, ALL!$A:$G, 5, FALSE), "")</f>
        <v/>
      </c>
      <c r="I18" s="201"/>
      <c r="J18" s="202"/>
      <c r="L18" s="156"/>
      <c r="M18" s="157"/>
    </row>
    <row r="19" spans="2:13" ht="73.5" customHeight="1" thickBot="1">
      <c r="C19" s="286" t="str">
        <f t="shared" si="0"/>
        <v/>
      </c>
      <c r="D19" s="200"/>
      <c r="E19" s="287" t="str">
        <f>IFERROR(VLOOKUP($D19, ALL!$A:$G, 2, FALSE), "")</f>
        <v/>
      </c>
      <c r="F19" s="287" t="str">
        <f>IFERROR(VLOOKUP($D19, ALL!$A:$G, 7, FALSE), "")</f>
        <v/>
      </c>
      <c r="G19" s="287" t="str">
        <f>IFERROR(VLOOKUP($D19, ALL!$A:$G, 3, FALSE), "")</f>
        <v/>
      </c>
      <c r="H19" s="288" t="str">
        <f>IFERROR(VLOOKUP($D19, ALL!$A:$G, 5, FALSE), "")</f>
        <v/>
      </c>
      <c r="I19" s="289"/>
      <c r="J19" s="290"/>
      <c r="L19" s="156"/>
      <c r="M19" s="157"/>
    </row>
    <row r="20" spans="2:13" ht="73.5" customHeight="1" thickTop="1">
      <c r="B20" s="383" t="s">
        <v>253</v>
      </c>
      <c r="C20" s="303" t="str">
        <f t="shared" si="0"/>
        <v/>
      </c>
      <c r="D20" s="317"/>
      <c r="E20" s="318" t="str">
        <f>IFERROR(VLOOKUP($D20, ALL!$A:$G, 2, FALSE), "")</f>
        <v/>
      </c>
      <c r="F20" s="318" t="str">
        <f>IFERROR(VLOOKUP($D20, ALL!$A:$G, 7, FALSE), "")</f>
        <v/>
      </c>
      <c r="G20" s="318" t="str">
        <f>IFERROR(VLOOKUP($D20, ALL!$A:$G, 3, FALSE), "")</f>
        <v/>
      </c>
      <c r="H20" s="319" t="str">
        <f>IFERROR(VLOOKUP($D20, ALL!$A:$G, 5, FALSE), "")</f>
        <v/>
      </c>
      <c r="I20" s="307"/>
      <c r="J20" s="308"/>
      <c r="L20" s="108" t="s">
        <v>201</v>
      </c>
      <c r="M20" s="109" cm="1">
        <f t="array" ref="M20">SUMPRODUCT(
 ($E$13:$E$19="車載器") *
 ($F$13:$F$19="-") *
 ISNUMBER($I$13:$I$19) *
 $I$13:$I$19 * 2
)</f>
        <v>0</v>
      </c>
    </row>
    <row r="21" spans="2:13" ht="73.5" customHeight="1">
      <c r="B21" s="384"/>
      <c r="C21" s="309" t="str">
        <f t="shared" si="0"/>
        <v/>
      </c>
      <c r="D21" s="198"/>
      <c r="E21" s="110" t="str">
        <f>IFERROR(VLOOKUP($D21, ALL!$A:$G, 2, FALSE), "")</f>
        <v/>
      </c>
      <c r="F21" s="110" t="str">
        <f>IFERROR(VLOOKUP($D21, ALL!$A:$G, 7, FALSE), "")</f>
        <v/>
      </c>
      <c r="G21" s="110" t="str">
        <f>IFERROR(VLOOKUP($D21, ALL!$A:$G, 3, FALSE), "")</f>
        <v/>
      </c>
      <c r="H21" s="111" t="str">
        <f>IFERROR(VLOOKUP($D21, ALL!$A:$G, 5, FALSE), "")</f>
        <v/>
      </c>
      <c r="I21" s="201"/>
      <c r="J21" s="310"/>
      <c r="L21" s="108" t="s">
        <v>197</v>
      </c>
      <c r="M21" s="218" cm="1">
        <f t="array" ref="M21">SUMPRODUCT(
 ($E$13:$E$19="車載器") *
 ($F$13:$F$19="デジタル式運行記録計") *
 ISNUMBER($I$13:$I$19) *
 $I$13:$I$19
)</f>
        <v>0</v>
      </c>
    </row>
    <row r="22" spans="2:13" ht="73.5" customHeight="1" thickBot="1">
      <c r="B22" s="385"/>
      <c r="C22" s="311" t="str">
        <f t="shared" si="0"/>
        <v/>
      </c>
      <c r="D22" s="320"/>
      <c r="E22" s="321" t="str">
        <f>IFERROR(VLOOKUP($D22, ALL!$A:$G, 2, FALSE), "")</f>
        <v/>
      </c>
      <c r="F22" s="321" t="str">
        <f>IFERROR(VLOOKUP($D22, ALL!$A:$G, 7, FALSE), "")</f>
        <v/>
      </c>
      <c r="G22" s="321" t="str">
        <f>IFERROR(VLOOKUP($D22, ALL!$A:$G, 3, FALSE), "")</f>
        <v/>
      </c>
      <c r="H22" s="322" t="str">
        <f>IFERROR(VLOOKUP($D22, ALL!$A:$G, 5, FALSE), "")</f>
        <v/>
      </c>
      <c r="I22" s="315"/>
      <c r="J22" s="316"/>
      <c r="L22" s="108" t="s">
        <v>198</v>
      </c>
      <c r="M22" s="109" cm="1">
        <f t="array" ref="M22">SUMPRODUCT(
 ($E$13:$E$19="車載器") *
 ($F$13:$F$19="映像記録型ドライブレコーダー") *
 ISNUMBER($I$13:$I$19) *
 $I$13:$I$19
)</f>
        <v>0</v>
      </c>
    </row>
    <row r="23" spans="2:13" ht="73.5" customHeight="1" collapsed="1" thickTop="1" thickBot="1">
      <c r="B23" s="142" t="s">
        <v>11</v>
      </c>
      <c r="C23" s="291">
        <f>SUM(C13:C22)</f>
        <v>0</v>
      </c>
      <c r="D23" s="292"/>
      <c r="E23" s="293"/>
      <c r="F23" s="293"/>
      <c r="G23" s="292"/>
      <c r="H23" s="294"/>
      <c r="I23" s="295"/>
      <c r="J23" s="295"/>
      <c r="L23" s="108" t="s">
        <v>199</v>
      </c>
      <c r="M23" s="109" cm="1">
        <f t="array" ref="M23">SUMPRODUCT(
 ($E$13:$E$19="車載器") *
 ($F$13:$F$19="一体型") *
 ISNUMBER($I$13:$I$19) *
 $I$13:$I$19 * 2
)</f>
        <v>0</v>
      </c>
    </row>
    <row r="24" spans="2:13" ht="30" customHeight="1">
      <c r="C24" s="94"/>
      <c r="D24" s="158"/>
      <c r="E24" s="159"/>
      <c r="F24" s="160"/>
      <c r="G24" s="161"/>
      <c r="H24" s="162"/>
      <c r="I24" s="162"/>
    </row>
    <row r="25" spans="2:13" ht="30" customHeight="1" thickBot="1">
      <c r="B25" s="231" t="s">
        <v>183</v>
      </c>
      <c r="C25" s="93"/>
      <c r="D25" s="163"/>
      <c r="E25" s="164"/>
      <c r="F25" s="165"/>
      <c r="G25" s="166"/>
      <c r="H25" s="167"/>
      <c r="I25" s="167"/>
    </row>
    <row r="26" spans="2:13" ht="30" customHeight="1" thickBot="1">
      <c r="C26" s="168" t="s">
        <v>185</v>
      </c>
      <c r="D26" s="390" t="str">
        <f>IF(D7="","",D7)</f>
        <v>　</v>
      </c>
      <c r="E26" s="391"/>
      <c r="F26" s="391"/>
      <c r="G26" s="169"/>
      <c r="H26" s="167"/>
      <c r="I26" s="167"/>
    </row>
    <row r="27" spans="2:13" ht="30" customHeight="1" thickBot="1">
      <c r="C27" s="232" t="s">
        <v>223</v>
      </c>
      <c r="E27" s="170"/>
      <c r="F27" s="170"/>
      <c r="G27" s="166"/>
      <c r="H27" s="167"/>
      <c r="I27" s="167"/>
    </row>
    <row r="28" spans="2:13" ht="30" customHeight="1" thickBot="1">
      <c r="C28" s="234" t="s">
        <v>188</v>
      </c>
      <c r="D28" s="418" t="str" cm="1">
        <f t="array" ref="D28">IF(COUNTA($D$32:$D$61)=0,
    "",
    IF(
        SUMPRODUCT(
            (--($D$32:$D$61&lt;&gt;"")) /
            IF($D$32:$D$61&lt;&gt;"", COUNTIF($D$32:$D$61, $D$32:$D$61), 1)
            *
            (--(COUNTIF($D$13:$D$22, $D$32:$D$61)=0))
        ) = 0,
        "OK",
        "２-1．補助対象経費で選択した「機器コード番号」と異なります。"
    )
)</f>
        <v/>
      </c>
      <c r="E28" s="419"/>
      <c r="F28" s="420"/>
      <c r="G28" s="135"/>
      <c r="I28" s="167"/>
    </row>
    <row r="29" spans="2:13" ht="30" customHeight="1" thickBot="1">
      <c r="B29" s="150"/>
      <c r="C29" s="171"/>
      <c r="D29" s="123"/>
      <c r="E29" s="172"/>
      <c r="F29" s="173"/>
      <c r="G29" s="166"/>
      <c r="H29" s="167"/>
      <c r="I29" s="167"/>
    </row>
    <row r="30" spans="2:13" ht="18.45" customHeight="1">
      <c r="C30" s="412" t="s">
        <v>8</v>
      </c>
      <c r="D30" s="415" t="s">
        <v>174</v>
      </c>
      <c r="E30" s="416"/>
      <c r="F30" s="416"/>
      <c r="G30" s="416"/>
      <c r="H30" s="416"/>
      <c r="I30" s="416"/>
      <c r="J30" s="417"/>
    </row>
    <row r="31" spans="2:13" ht="132" customHeight="1">
      <c r="C31" s="413"/>
      <c r="D31" s="246" t="s">
        <v>224</v>
      </c>
      <c r="E31" s="246" t="s">
        <v>240</v>
      </c>
      <c r="F31" s="214" t="s">
        <v>195</v>
      </c>
      <c r="G31" s="414" t="s">
        <v>237</v>
      </c>
      <c r="H31" s="414"/>
      <c r="I31" s="211" t="s">
        <v>212</v>
      </c>
      <c r="J31" s="174" t="s">
        <v>10</v>
      </c>
      <c r="K31" s="175"/>
      <c r="L31" s="155"/>
    </row>
    <row r="32" spans="2:13" ht="30" customHeight="1">
      <c r="C32" s="100" t="str">
        <f t="shared" ref="C32:C61" si="1">IF($D32&lt;&gt;"",$I32*$J32,"")</f>
        <v/>
      </c>
      <c r="D32" s="212"/>
      <c r="E32" s="284"/>
      <c r="F32" s="213" t="str">
        <f>IFERROR(VLOOKUP($D32, ALL!$A:$G, 7, FALSE), "")</f>
        <v/>
      </c>
      <c r="G32" s="435"/>
      <c r="H32" s="436"/>
      <c r="I32" s="201"/>
      <c r="J32" s="202"/>
    </row>
    <row r="33" spans="3:10" ht="30" customHeight="1">
      <c r="C33" s="100" t="str">
        <f t="shared" si="1"/>
        <v/>
      </c>
      <c r="D33" s="212"/>
      <c r="E33" s="284"/>
      <c r="F33" s="213" t="str">
        <f>IFERROR(VLOOKUP($D33, ALL!$A:$G, 7, FALSE), "")</f>
        <v/>
      </c>
      <c r="G33" s="386"/>
      <c r="H33" s="387"/>
      <c r="I33" s="201"/>
      <c r="J33" s="202"/>
    </row>
    <row r="34" spans="3:10" ht="30" customHeight="1">
      <c r="C34" s="100" t="str">
        <f t="shared" si="1"/>
        <v/>
      </c>
      <c r="D34" s="212"/>
      <c r="E34" s="284"/>
      <c r="F34" s="213" t="str">
        <f>IFERROR(VLOOKUP($D34, ALL!$A:$G, 7, FALSE), "")</f>
        <v/>
      </c>
      <c r="G34" s="386"/>
      <c r="H34" s="387"/>
      <c r="I34" s="201"/>
      <c r="J34" s="202"/>
    </row>
    <row r="35" spans="3:10" ht="30" customHeight="1">
      <c r="C35" s="100" t="str">
        <f t="shared" si="1"/>
        <v/>
      </c>
      <c r="D35" s="212"/>
      <c r="E35" s="284"/>
      <c r="F35" s="213" t="str">
        <f>IFERROR(VLOOKUP($D35, ALL!$A:$G, 7, FALSE), "")</f>
        <v/>
      </c>
      <c r="G35" s="386"/>
      <c r="H35" s="387"/>
      <c r="I35" s="201"/>
      <c r="J35" s="202"/>
    </row>
    <row r="36" spans="3:10" ht="30" customHeight="1">
      <c r="C36" s="100" t="str">
        <f t="shared" si="1"/>
        <v/>
      </c>
      <c r="D36" s="212"/>
      <c r="E36" s="284"/>
      <c r="F36" s="213" t="str">
        <f>IFERROR(VLOOKUP($D36, ALL!$A:$G, 7, FALSE), "")</f>
        <v/>
      </c>
      <c r="G36" s="386"/>
      <c r="H36" s="387"/>
      <c r="I36" s="201"/>
      <c r="J36" s="202"/>
    </row>
    <row r="37" spans="3:10" ht="30" customHeight="1">
      <c r="C37" s="100" t="str">
        <f t="shared" si="1"/>
        <v/>
      </c>
      <c r="D37" s="212"/>
      <c r="E37" s="284"/>
      <c r="F37" s="213" t="str">
        <f>IFERROR(VLOOKUP($D37, ALL!$A:$G, 7, FALSE), "")</f>
        <v/>
      </c>
      <c r="G37" s="386"/>
      <c r="H37" s="387"/>
      <c r="I37" s="201"/>
      <c r="J37" s="202"/>
    </row>
    <row r="38" spans="3:10" ht="30" customHeight="1">
      <c r="C38" s="100" t="str">
        <f t="shared" si="1"/>
        <v/>
      </c>
      <c r="D38" s="212"/>
      <c r="E38" s="284"/>
      <c r="F38" s="213" t="str">
        <f>IFERROR(VLOOKUP($D38, ALL!$A:$G, 7, FALSE), "")</f>
        <v/>
      </c>
      <c r="G38" s="386"/>
      <c r="H38" s="387"/>
      <c r="I38" s="201"/>
      <c r="J38" s="202"/>
    </row>
    <row r="39" spans="3:10" ht="30" customHeight="1">
      <c r="C39" s="100" t="str">
        <f t="shared" si="1"/>
        <v/>
      </c>
      <c r="D39" s="212"/>
      <c r="E39" s="284"/>
      <c r="F39" s="213" t="str">
        <f>IFERROR(VLOOKUP($D39, ALL!$A:$G, 7, FALSE), "")</f>
        <v/>
      </c>
      <c r="G39" s="386"/>
      <c r="H39" s="387"/>
      <c r="I39" s="201"/>
      <c r="J39" s="202"/>
    </row>
    <row r="40" spans="3:10" ht="30" customHeight="1">
      <c r="C40" s="100" t="str">
        <f t="shared" si="1"/>
        <v/>
      </c>
      <c r="D40" s="212"/>
      <c r="E40" s="284"/>
      <c r="F40" s="213" t="str">
        <f>IFERROR(VLOOKUP($D40, ALL!$A:$G, 7, FALSE), "")</f>
        <v/>
      </c>
      <c r="G40" s="386"/>
      <c r="H40" s="387"/>
      <c r="I40" s="201"/>
      <c r="J40" s="202"/>
    </row>
    <row r="41" spans="3:10" ht="30" customHeight="1">
      <c r="C41" s="100" t="str">
        <f t="shared" si="1"/>
        <v/>
      </c>
      <c r="D41" s="212"/>
      <c r="E41" s="284"/>
      <c r="F41" s="213" t="str">
        <f>IFERROR(VLOOKUP($D41, ALL!$A:$G, 7, FALSE), "")</f>
        <v/>
      </c>
      <c r="G41" s="386"/>
      <c r="H41" s="387"/>
      <c r="I41" s="201"/>
      <c r="J41" s="202"/>
    </row>
    <row r="42" spans="3:10" ht="30" customHeight="1">
      <c r="C42" s="100" t="str">
        <f t="shared" si="1"/>
        <v/>
      </c>
      <c r="D42" s="212"/>
      <c r="E42" s="284"/>
      <c r="F42" s="213" t="str">
        <f>IFERROR(VLOOKUP($D42, ALL!$A:$G, 7, FALSE), "")</f>
        <v/>
      </c>
      <c r="G42" s="386"/>
      <c r="H42" s="387"/>
      <c r="I42" s="201"/>
      <c r="J42" s="202"/>
    </row>
    <row r="43" spans="3:10" ht="30" customHeight="1">
      <c r="C43" s="100" t="str">
        <f t="shared" si="1"/>
        <v/>
      </c>
      <c r="D43" s="212"/>
      <c r="E43" s="284"/>
      <c r="F43" s="213" t="str">
        <f>IFERROR(VLOOKUP($D43, ALL!$A:$G, 7, FALSE), "")</f>
        <v/>
      </c>
      <c r="G43" s="386"/>
      <c r="H43" s="387"/>
      <c r="I43" s="201"/>
      <c r="J43" s="202"/>
    </row>
    <row r="44" spans="3:10" ht="30" customHeight="1">
      <c r="C44" s="100" t="str">
        <f t="shared" si="1"/>
        <v/>
      </c>
      <c r="D44" s="203"/>
      <c r="E44" s="284"/>
      <c r="F44" s="213" t="str">
        <f>IFERROR(VLOOKUP($D44, ALL!$A:$G, 7, FALSE), "")</f>
        <v/>
      </c>
      <c r="G44" s="386"/>
      <c r="H44" s="387"/>
      <c r="I44" s="201"/>
      <c r="J44" s="202"/>
    </row>
    <row r="45" spans="3:10" ht="30" customHeight="1">
      <c r="C45" s="100" t="str">
        <f t="shared" si="1"/>
        <v/>
      </c>
      <c r="D45" s="203"/>
      <c r="E45" s="284"/>
      <c r="F45" s="213" t="str">
        <f>IFERROR(VLOOKUP($D45, ALL!$A:$G, 7, FALSE), "")</f>
        <v/>
      </c>
      <c r="G45" s="386"/>
      <c r="H45" s="387"/>
      <c r="I45" s="201"/>
      <c r="J45" s="202"/>
    </row>
    <row r="46" spans="3:10" ht="30" customHeight="1">
      <c r="C46" s="100" t="str">
        <f t="shared" si="1"/>
        <v/>
      </c>
      <c r="D46" s="203"/>
      <c r="E46" s="284"/>
      <c r="F46" s="213" t="str">
        <f>IFERROR(VLOOKUP($D46, ALL!$A:$G, 7, FALSE), "")</f>
        <v/>
      </c>
      <c r="G46" s="386"/>
      <c r="H46" s="387"/>
      <c r="I46" s="201"/>
      <c r="J46" s="202"/>
    </row>
    <row r="47" spans="3:10" ht="30" customHeight="1">
      <c r="C47" s="100" t="str">
        <f t="shared" si="1"/>
        <v/>
      </c>
      <c r="D47" s="203"/>
      <c r="E47" s="284"/>
      <c r="F47" s="213" t="str">
        <f>IFERROR(VLOOKUP($D47, ALL!$A:$G, 7, FALSE), "")</f>
        <v/>
      </c>
      <c r="G47" s="386"/>
      <c r="H47" s="387"/>
      <c r="I47" s="201"/>
      <c r="J47" s="202"/>
    </row>
    <row r="48" spans="3:10" ht="30" customHeight="1">
      <c r="C48" s="100" t="str">
        <f t="shared" si="1"/>
        <v/>
      </c>
      <c r="D48" s="203"/>
      <c r="E48" s="284"/>
      <c r="F48" s="213" t="str">
        <f>IFERROR(VLOOKUP($D48, ALL!$A:$G, 7, FALSE), "")</f>
        <v/>
      </c>
      <c r="G48" s="386"/>
      <c r="H48" s="387"/>
      <c r="I48" s="201"/>
      <c r="J48" s="202"/>
    </row>
    <row r="49" spans="2:10" ht="30" customHeight="1">
      <c r="C49" s="100" t="str">
        <f t="shared" si="1"/>
        <v/>
      </c>
      <c r="D49" s="203"/>
      <c r="E49" s="284"/>
      <c r="F49" s="213" t="str">
        <f>IFERROR(VLOOKUP($D49, ALL!$A:$G, 7, FALSE), "")</f>
        <v/>
      </c>
      <c r="G49" s="386"/>
      <c r="H49" s="387"/>
      <c r="I49" s="201"/>
      <c r="J49" s="202"/>
    </row>
    <row r="50" spans="2:10" ht="30" customHeight="1">
      <c r="C50" s="100" t="str">
        <f t="shared" si="1"/>
        <v/>
      </c>
      <c r="D50" s="203"/>
      <c r="E50" s="284"/>
      <c r="F50" s="213" t="str">
        <f>IFERROR(VLOOKUP($D50, ALL!$A:$G, 7, FALSE), "")</f>
        <v/>
      </c>
      <c r="G50" s="386"/>
      <c r="H50" s="387"/>
      <c r="I50" s="201"/>
      <c r="J50" s="202"/>
    </row>
    <row r="51" spans="2:10" ht="30" customHeight="1">
      <c r="C51" s="100" t="str">
        <f t="shared" si="1"/>
        <v/>
      </c>
      <c r="D51" s="203"/>
      <c r="E51" s="284"/>
      <c r="F51" s="213" t="str">
        <f>IFERROR(VLOOKUP($D51, ALL!$A:$G, 7, FALSE), "")</f>
        <v/>
      </c>
      <c r="G51" s="386"/>
      <c r="H51" s="387"/>
      <c r="I51" s="201"/>
      <c r="J51" s="202"/>
    </row>
    <row r="52" spans="2:10" ht="30" customHeight="1">
      <c r="C52" s="100" t="str">
        <f t="shared" si="1"/>
        <v/>
      </c>
      <c r="D52" s="203"/>
      <c r="E52" s="284"/>
      <c r="F52" s="213" t="str">
        <f>IFERROR(VLOOKUP($D52, ALL!$A:$G, 7, FALSE), "")</f>
        <v/>
      </c>
      <c r="G52" s="386"/>
      <c r="H52" s="387"/>
      <c r="I52" s="201"/>
      <c r="J52" s="202"/>
    </row>
    <row r="53" spans="2:10" ht="30" customHeight="1">
      <c r="C53" s="100" t="str">
        <f t="shared" si="1"/>
        <v/>
      </c>
      <c r="D53" s="203"/>
      <c r="E53" s="284"/>
      <c r="F53" s="213" t="str">
        <f>IFERROR(VLOOKUP($D53, ALL!$A:$G, 7, FALSE), "")</f>
        <v/>
      </c>
      <c r="G53" s="386"/>
      <c r="H53" s="387"/>
      <c r="I53" s="201"/>
      <c r="J53" s="202"/>
    </row>
    <row r="54" spans="2:10" ht="30" customHeight="1">
      <c r="C54" s="100" t="str">
        <f t="shared" si="1"/>
        <v/>
      </c>
      <c r="D54" s="203"/>
      <c r="E54" s="284"/>
      <c r="F54" s="213" t="str">
        <f>IFERROR(VLOOKUP($D54, ALL!$A:$G, 7, FALSE), "")</f>
        <v/>
      </c>
      <c r="G54" s="386"/>
      <c r="H54" s="398"/>
      <c r="I54" s="201"/>
      <c r="J54" s="202"/>
    </row>
    <row r="55" spans="2:10" ht="30" customHeight="1">
      <c r="C55" s="100" t="str">
        <f t="shared" si="1"/>
        <v/>
      </c>
      <c r="D55" s="203"/>
      <c r="E55" s="284"/>
      <c r="F55" s="213" t="str">
        <f>IFERROR(VLOOKUP($D55, ALL!$A:$G, 7, FALSE), "")</f>
        <v/>
      </c>
      <c r="G55" s="386"/>
      <c r="H55" s="398"/>
      <c r="I55" s="201"/>
      <c r="J55" s="202"/>
    </row>
    <row r="56" spans="2:10" ht="30" customHeight="1" thickBot="1">
      <c r="C56" s="286" t="str">
        <f t="shared" si="1"/>
        <v/>
      </c>
      <c r="D56" s="296"/>
      <c r="E56" s="297"/>
      <c r="F56" s="298" t="str">
        <f>IFERROR(VLOOKUP($D56, ALL!$A:$G, 7, FALSE), "")</f>
        <v/>
      </c>
      <c r="G56" s="399"/>
      <c r="H56" s="400"/>
      <c r="I56" s="289"/>
      <c r="J56" s="290"/>
    </row>
    <row r="57" spans="2:10" ht="30" customHeight="1" thickTop="1">
      <c r="B57" s="383" t="s">
        <v>253</v>
      </c>
      <c r="C57" s="303" t="str">
        <f t="shared" si="1"/>
        <v/>
      </c>
      <c r="D57" s="304"/>
      <c r="E57" s="305"/>
      <c r="F57" s="306" t="str">
        <f>IFERROR(VLOOKUP($D57, ALL!$A:$G, 7, FALSE), "")</f>
        <v/>
      </c>
      <c r="G57" s="401"/>
      <c r="H57" s="402"/>
      <c r="I57" s="307"/>
      <c r="J57" s="308"/>
    </row>
    <row r="58" spans="2:10" ht="30" customHeight="1">
      <c r="B58" s="384"/>
      <c r="C58" s="309" t="str">
        <f t="shared" si="1"/>
        <v/>
      </c>
      <c r="D58" s="203"/>
      <c r="E58" s="284"/>
      <c r="F58" s="213" t="str">
        <f>IFERROR(VLOOKUP($D58, ALL!$A:$G, 7, FALSE), "")</f>
        <v/>
      </c>
      <c r="G58" s="386"/>
      <c r="H58" s="398"/>
      <c r="I58" s="201"/>
      <c r="J58" s="310"/>
    </row>
    <row r="59" spans="2:10" ht="30" customHeight="1">
      <c r="B59" s="384"/>
      <c r="C59" s="309" t="str">
        <f t="shared" si="1"/>
        <v/>
      </c>
      <c r="D59" s="203"/>
      <c r="E59" s="284"/>
      <c r="F59" s="213" t="str">
        <f>IFERROR(VLOOKUP($D59, ALL!$A:$G, 7, FALSE), "")</f>
        <v/>
      </c>
      <c r="G59" s="386"/>
      <c r="H59" s="398"/>
      <c r="I59" s="201"/>
      <c r="J59" s="310"/>
    </row>
    <row r="60" spans="2:10" ht="30" customHeight="1">
      <c r="B60" s="384"/>
      <c r="C60" s="309" t="str">
        <f t="shared" si="1"/>
        <v/>
      </c>
      <c r="D60" s="203"/>
      <c r="E60" s="284"/>
      <c r="F60" s="213" t="str">
        <f>IFERROR(VLOOKUP($D60, ALL!$A:$G, 7, FALSE), "")</f>
        <v/>
      </c>
      <c r="G60" s="386"/>
      <c r="H60" s="387"/>
      <c r="I60" s="201"/>
      <c r="J60" s="310"/>
    </row>
    <row r="61" spans="2:10" ht="30" customHeight="1" thickBot="1">
      <c r="B61" s="385"/>
      <c r="C61" s="311" t="str">
        <f t="shared" si="1"/>
        <v/>
      </c>
      <c r="D61" s="312"/>
      <c r="E61" s="313"/>
      <c r="F61" s="314" t="str">
        <f>IFERROR(VLOOKUP($D61, ALL!$A:$G, 7, FALSE), "")</f>
        <v/>
      </c>
      <c r="G61" s="388"/>
      <c r="H61" s="389"/>
      <c r="I61" s="315"/>
      <c r="J61" s="316"/>
    </row>
    <row r="62" spans="2:10" ht="70.05" customHeight="1" collapsed="1" thickTop="1">
      <c r="C62" s="299" t="str">
        <f>IF(OR($M$20="", $I$62="", $J$62=""), "", IF($M$20 &gt;= $I$62, $I$62*$J$62, "NG"))</f>
        <v/>
      </c>
      <c r="D62" s="300" t="s">
        <v>210</v>
      </c>
      <c r="E62" s="217" t="s">
        <v>196</v>
      </c>
      <c r="F62" s="213" t="s">
        <v>191</v>
      </c>
      <c r="G62" s="392" t="s">
        <v>225</v>
      </c>
      <c r="H62" s="393"/>
      <c r="I62" s="301"/>
      <c r="J62" s="302"/>
    </row>
    <row r="63" spans="2:10" ht="70.05" customHeight="1">
      <c r="C63" s="106" t="str">
        <f>IF(OR($M$21="", $I$63="", $J$63=""), "", IF($M$21 &gt;= $I$63, $I$63*$J$63, "NG"))</f>
        <v/>
      </c>
      <c r="D63" s="396" t="s">
        <v>211</v>
      </c>
      <c r="E63" s="216" t="s">
        <v>196</v>
      </c>
      <c r="F63" s="216" t="s">
        <v>177</v>
      </c>
      <c r="G63" s="394" t="s">
        <v>207</v>
      </c>
      <c r="H63" s="395"/>
      <c r="I63" s="204"/>
      <c r="J63" s="202"/>
    </row>
    <row r="64" spans="2:10" ht="70.05" customHeight="1">
      <c r="C64" s="106" t="str">
        <f>IF(OR($M$22="", $I$64="", $J$64=""), "", IF($M$22 &gt;= $I$64, $I$64*$J$64, "NG"))</f>
        <v/>
      </c>
      <c r="D64" s="397"/>
      <c r="E64" s="217" t="s">
        <v>196</v>
      </c>
      <c r="F64" s="217" t="s">
        <v>194</v>
      </c>
      <c r="G64" s="394" t="s">
        <v>208</v>
      </c>
      <c r="H64" s="395"/>
      <c r="I64" s="204"/>
      <c r="J64" s="202"/>
    </row>
    <row r="65" spans="2:13" ht="70.05" customHeight="1" thickBot="1">
      <c r="C65" s="106" t="str">
        <f>IF(OR($M$23="", $I$65="", $J$65=""), "", IF($M$23 &gt;= $I$65, $I$65*$J$65, "NG"))</f>
        <v/>
      </c>
      <c r="D65" s="397"/>
      <c r="E65" s="247" t="s">
        <v>196</v>
      </c>
      <c r="F65" s="247" t="s">
        <v>193</v>
      </c>
      <c r="G65" s="394" t="s">
        <v>209</v>
      </c>
      <c r="H65" s="395"/>
      <c r="I65" s="204"/>
      <c r="J65" s="205"/>
      <c r="K65" s="176"/>
      <c r="L65" s="140"/>
      <c r="M65" s="140"/>
    </row>
    <row r="66" spans="2:13" ht="70.05" hidden="1" customHeight="1" thickBot="1">
      <c r="C66" s="248"/>
      <c r="D66" s="249" t="s">
        <v>211</v>
      </c>
      <c r="E66" s="250" t="s">
        <v>179</v>
      </c>
      <c r="F66" s="250" t="s">
        <v>231</v>
      </c>
      <c r="G66" s="251"/>
      <c r="H66" s="252"/>
      <c r="I66" s="253"/>
      <c r="J66" s="254"/>
      <c r="K66" s="176"/>
      <c r="L66" s="140"/>
      <c r="M66" s="140"/>
    </row>
    <row r="67" spans="2:13" ht="30" customHeight="1" thickBot="1">
      <c r="B67" s="177" t="s">
        <v>11</v>
      </c>
      <c r="C67" s="107">
        <f>SUM(C32:C65)</f>
        <v>0</v>
      </c>
      <c r="D67" s="112"/>
      <c r="E67" s="113"/>
      <c r="F67" s="114"/>
      <c r="G67" s="115"/>
      <c r="H67" s="115"/>
      <c r="I67" s="116"/>
      <c r="J67" s="117"/>
      <c r="K67" s="176"/>
      <c r="L67" s="178"/>
      <c r="M67" s="178"/>
    </row>
    <row r="68" spans="2:13" ht="18.45" customHeight="1">
      <c r="C68" s="179"/>
      <c r="D68" s="179"/>
    </row>
    <row r="69" spans="2:13" ht="16.5" customHeight="1">
      <c r="B69" s="177"/>
      <c r="C69" s="171"/>
      <c r="D69" s="180"/>
      <c r="F69" s="181"/>
      <c r="G69" s="181"/>
    </row>
    <row r="70" spans="2:13" ht="30" customHeight="1">
      <c r="C70" s="426" t="s">
        <v>238</v>
      </c>
      <c r="D70" s="426"/>
      <c r="E70" s="238">
        <f>C23+C67</f>
        <v>0</v>
      </c>
      <c r="F70" s="182" t="s">
        <v>12</v>
      </c>
    </row>
    <row r="71" spans="2:13" ht="30" hidden="1" customHeight="1">
      <c r="C71" s="452" t="s">
        <v>239</v>
      </c>
      <c r="D71" s="452"/>
      <c r="E71" s="261"/>
      <c r="F71" s="262" t="s">
        <v>12</v>
      </c>
    </row>
    <row r="72" spans="2:13" ht="18.600000000000001" hidden="1" customHeight="1">
      <c r="C72" s="263"/>
      <c r="D72" s="263"/>
      <c r="E72" s="264" t="s">
        <v>13</v>
      </c>
      <c r="F72" s="265"/>
    </row>
    <row r="73" spans="2:13" ht="18.600000000000001" customHeight="1"/>
    <row r="74" spans="2:13" ht="19.8">
      <c r="B74" s="231" t="s">
        <v>25</v>
      </c>
    </row>
    <row r="75" spans="2:13">
      <c r="B75" s="142"/>
    </row>
    <row r="76" spans="2:13">
      <c r="B76" s="142"/>
      <c r="C76" s="135" t="s">
        <v>189</v>
      </c>
      <c r="D76" s="136"/>
    </row>
    <row r="77" spans="2:13">
      <c r="B77" s="142"/>
      <c r="C77" s="137" t="s">
        <v>180</v>
      </c>
      <c r="D77" s="101">
        <f>SUMIF($F$13:$F$22,"-",$C$13:$C$22)
 + SUMIF($F$32:$F$61,"-",$C$32:$C$61)
 + IFERROR(--$C$62,0)</f>
        <v>0</v>
      </c>
      <c r="E77" s="184" t="s">
        <v>12</v>
      </c>
      <c r="F77" s="219"/>
      <c r="H77" s="137"/>
    </row>
    <row r="78" spans="2:13">
      <c r="B78" s="142"/>
      <c r="C78" s="137" t="s">
        <v>217</v>
      </c>
      <c r="D78" s="104">
        <f>D77/2</f>
        <v>0</v>
      </c>
      <c r="E78" s="135" t="s">
        <v>12</v>
      </c>
    </row>
    <row r="79" spans="2:13">
      <c r="B79" s="142"/>
      <c r="C79" s="137" t="s">
        <v>14</v>
      </c>
      <c r="D79" s="105">
        <f>ROUNDDOWN(D78,-2)</f>
        <v>0</v>
      </c>
      <c r="E79" s="135" t="s">
        <v>184</v>
      </c>
    </row>
    <row r="80" spans="2:13">
      <c r="B80" s="142"/>
      <c r="C80" s="136"/>
      <c r="D80" s="135" t="s">
        <v>214</v>
      </c>
    </row>
    <row r="81" spans="2:11">
      <c r="B81" s="142"/>
      <c r="C81" s="136"/>
      <c r="D81" s="135" t="s">
        <v>216</v>
      </c>
    </row>
    <row r="82" spans="2:11">
      <c r="B82" s="142"/>
    </row>
    <row r="83" spans="2:11">
      <c r="B83" s="142"/>
      <c r="C83" s="135" t="s">
        <v>200</v>
      </c>
      <c r="E83" s="183"/>
      <c r="F83" s="135" t="s">
        <v>202</v>
      </c>
      <c r="G83" s="135"/>
    </row>
    <row r="84" spans="2:11">
      <c r="B84" s="142"/>
      <c r="C84" s="137" t="s">
        <v>180</v>
      </c>
      <c r="D84" s="101" cm="1">
        <f t="array" ref="D84">SUMPRODUCT(
  ($E$13:$E$22="車載器") *
  ($F$13:$F$22="デジタル式運行記録計") *
  IFERROR(--$C$13:$C$22,0)
)
+SUMPRODUCT(
  ($E$32:$E$61="車載器付属費用") *
  ($F$32:$F$61="デジタル式運行記録計") *
  IFERROR(--$C$32:$C$61,0)
)
+IFERROR(--$C$63,0)</f>
        <v>0</v>
      </c>
      <c r="E84" s="183" t="s">
        <v>12</v>
      </c>
      <c r="F84" s="137" t="s">
        <v>180</v>
      </c>
      <c r="G84" s="101" cm="1">
        <f t="array" ref="G84">SUMPRODUCT(
  ($E$13:$E$22="車載器") *
  ($F$13:$F$22="映像記録型ドライブレコーダー") *
  IFERROR(--$C$13:$C$22,0)
)
+SUMPRODUCT(
  ($E$32:$E$61="車載器付属費用") *
  ($F$32:$F$61="映像記録型ドライブレコーダー") *
  IFERROR(--$C$32:$C$61,0)
)
+IFERROR(--$C$64,0)</f>
        <v>0</v>
      </c>
      <c r="H84" s="183" t="s">
        <v>12</v>
      </c>
      <c r="K84" s="183"/>
    </row>
    <row r="85" spans="2:11">
      <c r="C85" s="137" t="s">
        <v>217</v>
      </c>
      <c r="D85" s="102">
        <f>D84/2</f>
        <v>0</v>
      </c>
      <c r="E85" s="135" t="s">
        <v>12</v>
      </c>
      <c r="F85" s="137" t="s">
        <v>217</v>
      </c>
      <c r="G85" s="102">
        <f>G84/2</f>
        <v>0</v>
      </c>
      <c r="H85" s="135" t="s">
        <v>12</v>
      </c>
    </row>
    <row r="86" spans="2:11">
      <c r="C86" s="137" t="s">
        <v>215</v>
      </c>
      <c r="D86" s="118">
        <f>SUMIFS($I$13:$I$19, $E$13:$E$19, "車載器", $F$13:$F$19, "デジタル式運行記録計") * 30000</f>
        <v>0</v>
      </c>
      <c r="E86" s="135" t="s">
        <v>12</v>
      </c>
      <c r="F86" s="137" t="s">
        <v>215</v>
      </c>
      <c r="G86" s="118">
        <f>SUMIFS($I$13:$I$19, $E$13:$E$19, "車載器", $F$13:$F$19, "映像記録型ドライブレコーダー") * 20000</f>
        <v>0</v>
      </c>
      <c r="H86" s="135" t="s">
        <v>12</v>
      </c>
      <c r="I86" s="140"/>
    </row>
    <row r="87" spans="2:11">
      <c r="B87" s="142"/>
      <c r="C87" s="137" t="s">
        <v>14</v>
      </c>
      <c r="D87" s="103">
        <f>IF(D85&lt;=D86,ROUNDDOWN(D85,-2),D86)</f>
        <v>0</v>
      </c>
      <c r="E87" s="135" t="s">
        <v>184</v>
      </c>
      <c r="F87" s="137" t="s">
        <v>14</v>
      </c>
      <c r="G87" s="103">
        <f>IF(G85&lt;=G86,ROUNDDOWN(G85,-2),G86)</f>
        <v>0</v>
      </c>
      <c r="H87" s="135" t="s">
        <v>184</v>
      </c>
    </row>
    <row r="88" spans="2:11">
      <c r="B88" s="142"/>
      <c r="D88" s="135" t="s">
        <v>214</v>
      </c>
      <c r="F88" s="135"/>
      <c r="G88" s="135" t="s">
        <v>214</v>
      </c>
    </row>
    <row r="89" spans="2:11">
      <c r="B89" s="142"/>
      <c r="D89" s="135" t="s">
        <v>216</v>
      </c>
      <c r="F89" s="135"/>
      <c r="G89" s="135" t="s">
        <v>216</v>
      </c>
    </row>
    <row r="90" spans="2:11">
      <c r="B90" s="142"/>
      <c r="D90" s="135" t="s">
        <v>218</v>
      </c>
      <c r="F90" s="135"/>
      <c r="G90" s="135" t="s">
        <v>218</v>
      </c>
    </row>
    <row r="91" spans="2:11">
      <c r="B91" s="142"/>
      <c r="F91" s="135"/>
      <c r="G91" s="135"/>
    </row>
    <row r="92" spans="2:11">
      <c r="B92" s="142"/>
      <c r="C92" s="135" t="s">
        <v>203</v>
      </c>
      <c r="F92" s="135" t="s">
        <v>232</v>
      </c>
      <c r="G92" s="135"/>
    </row>
    <row r="93" spans="2:11">
      <c r="B93" s="142"/>
      <c r="C93" s="137" t="s">
        <v>180</v>
      </c>
      <c r="D93" s="101" cm="1">
        <f t="array" ref="D93">SUMPRODUCT(
  ($E$13:$E$22="車載器") *
  ($F$13:$F$22="一体型") *
  IFERROR(--$C$13:$C$22,0)
)
+SUMPRODUCT(
  ($E$32:$E$61="車載器付属費用") *
  ($F$32:$F$61="一体型") *
  IFERROR(--$C$32:$C$61,0)
)
+IFERROR(--$C$65,0)</f>
        <v>0</v>
      </c>
      <c r="E93" s="183" t="s">
        <v>12</v>
      </c>
      <c r="F93" s="137" t="s">
        <v>180</v>
      </c>
      <c r="G93" s="101">
        <v>0</v>
      </c>
      <c r="H93" s="183" t="s">
        <v>12</v>
      </c>
    </row>
    <row r="94" spans="2:11">
      <c r="B94" s="142"/>
      <c r="C94" s="137" t="s">
        <v>217</v>
      </c>
      <c r="D94" s="102">
        <f>D93/2</f>
        <v>0</v>
      </c>
      <c r="E94" s="135" t="s">
        <v>12</v>
      </c>
      <c r="F94" s="137" t="s">
        <v>217</v>
      </c>
      <c r="G94" s="102">
        <v>0</v>
      </c>
      <c r="H94" s="135" t="s">
        <v>12</v>
      </c>
    </row>
    <row r="95" spans="2:11">
      <c r="B95" s="142"/>
      <c r="C95" s="137" t="s">
        <v>215</v>
      </c>
      <c r="D95" s="118">
        <f>SUMIFS($I$13:$I$19, $E$13:$E$19, "車載器", $F$13:$F$19, "一体型") * 50000</f>
        <v>0</v>
      </c>
      <c r="E95" s="135" t="s">
        <v>12</v>
      </c>
      <c r="F95" s="137" t="s">
        <v>215</v>
      </c>
      <c r="G95" s="118">
        <v>0</v>
      </c>
      <c r="H95" s="135" t="s">
        <v>12</v>
      </c>
    </row>
    <row r="96" spans="2:11">
      <c r="B96" s="142"/>
      <c r="C96" s="137" t="s">
        <v>14</v>
      </c>
      <c r="D96" s="103">
        <f>IF(D94&lt;=D95,ROUNDDOWN(D94,-2),D95)</f>
        <v>0</v>
      </c>
      <c r="E96" s="135" t="s">
        <v>184</v>
      </c>
      <c r="F96" s="137" t="s">
        <v>14</v>
      </c>
      <c r="G96" s="103">
        <v>0</v>
      </c>
      <c r="H96" s="135" t="s">
        <v>184</v>
      </c>
    </row>
    <row r="97" spans="2:24">
      <c r="B97" s="142"/>
      <c r="D97" s="135" t="s">
        <v>214</v>
      </c>
      <c r="F97" s="135"/>
      <c r="G97" s="135" t="s">
        <v>214</v>
      </c>
    </row>
    <row r="98" spans="2:24">
      <c r="B98" s="142"/>
      <c r="D98" s="135" t="s">
        <v>216</v>
      </c>
      <c r="F98" s="135"/>
      <c r="G98" s="135" t="s">
        <v>216</v>
      </c>
    </row>
    <row r="99" spans="2:24">
      <c r="B99" s="142"/>
      <c r="D99" s="135" t="s">
        <v>218</v>
      </c>
      <c r="F99" s="135"/>
      <c r="G99" s="135" t="s">
        <v>218</v>
      </c>
    </row>
    <row r="100" spans="2:24">
      <c r="B100" s="142"/>
      <c r="F100" s="135"/>
      <c r="G100" s="135"/>
    </row>
    <row r="101" spans="2:24" ht="17.55" customHeight="1">
      <c r="B101" s="142"/>
      <c r="C101" s="135" t="s">
        <v>204</v>
      </c>
      <c r="E101" s="183"/>
      <c r="F101" s="135" t="s">
        <v>205</v>
      </c>
      <c r="G101" s="135"/>
      <c r="L101" s="135"/>
      <c r="M101" s="138"/>
      <c r="V101" s="137"/>
      <c r="W101" s="220"/>
      <c r="X101" s="183"/>
    </row>
    <row r="102" spans="2:24">
      <c r="B102" s="142"/>
      <c r="C102" s="137" t="s">
        <v>180</v>
      </c>
      <c r="D102" s="101" cm="1">
        <f t="array" ref="D102">SUMPRODUCT(
  ($E$13:$E$22="事務所機器") *
  ($F$13:$F$22="デジタル式運行記録計") *
  IFERROR(--$C$13:$C$22,0)
)
+SUMPRODUCT(
  ISNUMBER(MATCH($E$32:$E$61,{"事務所機器","事務所機器付属費用"},0)) *
  ($F$32:$F$61="デジタル式運行記録計") *
  IFERROR(--$C$32:$C$61,0)
)</f>
        <v>0</v>
      </c>
      <c r="E102" s="183" t="s">
        <v>12</v>
      </c>
      <c r="F102" s="137" t="s">
        <v>180</v>
      </c>
      <c r="G102" s="101" cm="1">
        <f t="array" ref="G102">SUMPRODUCT(
  ($E$13:$E$22="事務所機器") *
  ($F$13:$F$22="映像記録型ドライブレコーダー") *
  IFERROR(--$C$13:$C$22,0)
)
+SUMPRODUCT(
  ISNUMBER(MATCH($E$32:$E$61,{"事務所機器","事務所機器付属費用"},0)) *
  ($F$32:$F$61="映像記録型ドライブレコーダー") *
  IFERROR(--$C$32:$C$61,0)
)</f>
        <v>0</v>
      </c>
      <c r="H102" s="183" t="s">
        <v>12</v>
      </c>
    </row>
    <row r="103" spans="2:24">
      <c r="C103" s="137" t="s">
        <v>217</v>
      </c>
      <c r="D103" s="102">
        <f>D102/2</f>
        <v>0</v>
      </c>
      <c r="E103" s="135" t="s">
        <v>12</v>
      </c>
      <c r="F103" s="137" t="s">
        <v>217</v>
      </c>
      <c r="G103" s="102">
        <f>G102/2</f>
        <v>0</v>
      </c>
      <c r="H103" s="135" t="s">
        <v>12</v>
      </c>
    </row>
    <row r="104" spans="2:24">
      <c r="C104" s="137" t="s">
        <v>215</v>
      </c>
      <c r="D104" s="118">
        <f>(
  SUMIFS($I$13:$I$19, $E$13:$E$19, "事務所機器", $F$13:$F$19, "デジタル式運行記録計")
  + SUMIFS($I$32:$I$56, $E$32:$E$56, "事務所機器", $F$32:$F$56, "デジタル式運行記録計")
) * 100000</f>
        <v>0</v>
      </c>
      <c r="E104" s="135" t="s">
        <v>12</v>
      </c>
      <c r="F104" s="137" t="s">
        <v>215</v>
      </c>
      <c r="G104" s="118">
        <f>(
  SUMIFS($I$13:$I$19, $E$13:$E$19, "事務所機器", $F$13:$F$19, "映像記録型ドライブレコーダー")
  + SUMIFS($I$32:$I$56, $E$32:$E$56, "事務所機器", $F$32:$F$56, "映像記録型ドライブレコーダー")
) * 30000</f>
        <v>0</v>
      </c>
      <c r="H104" s="135" t="s">
        <v>12</v>
      </c>
    </row>
    <row r="105" spans="2:24">
      <c r="B105" s="142"/>
      <c r="C105" s="137" t="s">
        <v>14</v>
      </c>
      <c r="D105" s="103">
        <f>IF(D103&lt;=D104,ROUNDDOWN(D103,-2),D104)</f>
        <v>0</v>
      </c>
      <c r="E105" s="135" t="s">
        <v>184</v>
      </c>
      <c r="F105" s="137" t="s">
        <v>14</v>
      </c>
      <c r="G105" s="103">
        <f>IF(G103&lt;=G104,ROUNDDOWN(G103,-2),G104)</f>
        <v>0</v>
      </c>
      <c r="H105" s="135" t="s">
        <v>184</v>
      </c>
    </row>
    <row r="106" spans="2:24">
      <c r="B106" s="142"/>
      <c r="D106" s="135" t="s">
        <v>214</v>
      </c>
      <c r="F106" s="135"/>
      <c r="G106" s="135" t="s">
        <v>214</v>
      </c>
    </row>
    <row r="107" spans="2:24">
      <c r="B107" s="142"/>
      <c r="D107" s="135" t="s">
        <v>216</v>
      </c>
      <c r="F107" s="135"/>
      <c r="G107" s="135" t="s">
        <v>216</v>
      </c>
    </row>
    <row r="108" spans="2:24">
      <c r="B108" s="142"/>
      <c r="D108" s="135" t="s">
        <v>218</v>
      </c>
      <c r="F108" s="135"/>
      <c r="G108" s="135" t="s">
        <v>218</v>
      </c>
    </row>
    <row r="109" spans="2:24">
      <c r="B109" s="142"/>
      <c r="F109" s="135"/>
      <c r="G109" s="135"/>
    </row>
    <row r="110" spans="2:24">
      <c r="B110" s="142"/>
      <c r="C110" s="135" t="s">
        <v>206</v>
      </c>
      <c r="F110" s="135" t="s">
        <v>233</v>
      </c>
      <c r="G110" s="135"/>
    </row>
    <row r="111" spans="2:24">
      <c r="B111" s="142"/>
      <c r="C111" s="137" t="s">
        <v>180</v>
      </c>
      <c r="D111" s="101" cm="1">
        <f t="array" ref="D111">SUMPRODUCT(
  ($E$13:$E$22="事務所機器") *
  ($F$13:$F$22="一体型") *
  IFERROR(--$C$13:$C$22,0)
)
+SUMPRODUCT(
  ISNUMBER(MATCH($E$32:$E$61,{"事務所機器","事務所機器付属費用"},0)) *
  ($F$32:$F$61="一体型") *
  IFERROR(--$C$32:$C$61,0)
)</f>
        <v>0</v>
      </c>
      <c r="E111" s="183" t="s">
        <v>12</v>
      </c>
      <c r="F111" s="137" t="s">
        <v>180</v>
      </c>
      <c r="G111" s="101">
        <v>0</v>
      </c>
      <c r="H111" s="183" t="s">
        <v>12</v>
      </c>
    </row>
    <row r="112" spans="2:24">
      <c r="B112" s="142"/>
      <c r="C112" s="137" t="s">
        <v>217</v>
      </c>
      <c r="D112" s="102">
        <f>D111/2</f>
        <v>0</v>
      </c>
      <c r="E112" s="135" t="s">
        <v>12</v>
      </c>
      <c r="F112" s="137" t="s">
        <v>217</v>
      </c>
      <c r="G112" s="102">
        <v>0</v>
      </c>
      <c r="H112" s="135" t="s">
        <v>12</v>
      </c>
    </row>
    <row r="113" spans="2:23">
      <c r="B113" s="142"/>
      <c r="C113" s="137" t="s">
        <v>215</v>
      </c>
      <c r="D113" s="118">
        <f>(
  SUMIFS($I$13:$I$19, $E$13:$E$19, "事務所機器", $F$13:$F$19, "一体型")
  + SUMIFS($I$32:$I$56, $E$32:$E$56, "事務所機器", $F$32:$F$56, "一体型")
) * 130000</f>
        <v>0</v>
      </c>
      <c r="E113" s="135" t="s">
        <v>12</v>
      </c>
      <c r="F113" s="137" t="s">
        <v>215</v>
      </c>
      <c r="G113" s="118">
        <v>0</v>
      </c>
      <c r="H113" s="135" t="s">
        <v>12</v>
      </c>
    </row>
    <row r="114" spans="2:23">
      <c r="B114" s="142"/>
      <c r="C114" s="137" t="s">
        <v>14</v>
      </c>
      <c r="D114" s="103">
        <f>IF(D112&lt;=D113,ROUNDDOWN(D112,-2),D113)</f>
        <v>0</v>
      </c>
      <c r="E114" s="135" t="s">
        <v>184</v>
      </c>
      <c r="F114" s="137" t="s">
        <v>14</v>
      </c>
      <c r="G114" s="103">
        <v>0</v>
      </c>
      <c r="H114" s="135" t="s">
        <v>184</v>
      </c>
    </row>
    <row r="115" spans="2:23">
      <c r="B115" s="142"/>
      <c r="D115" s="135" t="s">
        <v>214</v>
      </c>
      <c r="F115" s="135"/>
      <c r="G115" s="135" t="s">
        <v>214</v>
      </c>
    </row>
    <row r="116" spans="2:23">
      <c r="B116" s="142"/>
      <c r="D116" s="135" t="s">
        <v>216</v>
      </c>
      <c r="F116" s="135"/>
      <c r="G116" s="135" t="s">
        <v>216</v>
      </c>
    </row>
    <row r="117" spans="2:23">
      <c r="B117" s="142"/>
      <c r="D117" s="135" t="s">
        <v>218</v>
      </c>
      <c r="F117" s="135"/>
      <c r="G117" s="135" t="s">
        <v>218</v>
      </c>
    </row>
    <row r="118" spans="2:23">
      <c r="B118" s="142"/>
    </row>
    <row r="119" spans="2:23" ht="19.8">
      <c r="B119" s="231" t="s">
        <v>26</v>
      </c>
      <c r="E119" s="183"/>
    </row>
    <row r="120" spans="2:23" ht="36">
      <c r="B120" s="142"/>
      <c r="C120" s="135" t="s">
        <v>15</v>
      </c>
      <c r="E120" s="183"/>
      <c r="F120" s="271" t="s">
        <v>249</v>
      </c>
      <c r="G120" s="272"/>
      <c r="H120" s="272"/>
    </row>
    <row r="121" spans="2:23">
      <c r="C121" s="137" t="s">
        <v>241</v>
      </c>
      <c r="D121" s="102">
        <f>D87+D79+G87+D96+D105+G105+D114</f>
        <v>0</v>
      </c>
      <c r="E121" s="135" t="s">
        <v>12</v>
      </c>
      <c r="F121" s="273" t="s">
        <v>241</v>
      </c>
      <c r="G121" s="278"/>
      <c r="H121" s="272" t="s">
        <v>12</v>
      </c>
    </row>
    <row r="122" spans="2:23">
      <c r="C122" s="137" t="s">
        <v>16</v>
      </c>
      <c r="D122" s="103">
        <f>800000</f>
        <v>800000</v>
      </c>
      <c r="E122" s="135" t="s">
        <v>12</v>
      </c>
      <c r="F122" s="273" t="s">
        <v>16</v>
      </c>
      <c r="G122" s="279"/>
      <c r="H122" s="272" t="s">
        <v>12</v>
      </c>
      <c r="L122" s="135"/>
      <c r="M122" s="138"/>
      <c r="V122" s="137"/>
      <c r="W122" s="220"/>
    </row>
    <row r="123" spans="2:23" ht="40.200000000000003">
      <c r="B123" s="427" t="s">
        <v>15</v>
      </c>
      <c r="C123" s="427"/>
      <c r="D123" s="236">
        <f>IF(D121&lt;=D122,ROUNDDOWN(D121,-2),D122)</f>
        <v>0</v>
      </c>
      <c r="E123" s="185" t="s">
        <v>12</v>
      </c>
      <c r="F123" s="274" t="s">
        <v>250</v>
      </c>
      <c r="G123" s="280"/>
      <c r="H123" s="275" t="s">
        <v>12</v>
      </c>
      <c r="I123" s="137"/>
      <c r="J123" s="138"/>
      <c r="K123" s="184"/>
      <c r="N123" s="184"/>
      <c r="O123" s="137"/>
      <c r="P123" s="138"/>
      <c r="Q123" s="184"/>
      <c r="S123" s="137"/>
      <c r="T123" s="138"/>
      <c r="U123" s="184"/>
      <c r="V123" s="137"/>
      <c r="W123" s="221"/>
    </row>
    <row r="124" spans="2:23" ht="26.4">
      <c r="B124" s="142"/>
      <c r="D124" s="268" t="s">
        <v>248</v>
      </c>
      <c r="F124" s="276" t="s">
        <v>243</v>
      </c>
      <c r="G124" s="277"/>
      <c r="H124" s="272"/>
      <c r="I124" s="137"/>
      <c r="K124" s="184"/>
      <c r="L124" s="135"/>
      <c r="M124" s="221"/>
      <c r="N124" s="184"/>
      <c r="O124" s="137"/>
      <c r="Q124" s="184"/>
      <c r="S124" s="137"/>
      <c r="U124" s="184"/>
      <c r="V124" s="137"/>
      <c r="W124" s="215"/>
    </row>
    <row r="125" spans="2:23">
      <c r="B125" s="142"/>
      <c r="D125" s="135" t="s">
        <v>213</v>
      </c>
      <c r="F125" s="272" t="s">
        <v>213</v>
      </c>
      <c r="G125" s="277"/>
      <c r="H125" s="272"/>
      <c r="I125" s="137"/>
      <c r="L125" s="135"/>
      <c r="M125" s="215"/>
      <c r="O125" s="137"/>
      <c r="S125" s="137"/>
      <c r="V125" s="137"/>
      <c r="W125" s="222"/>
    </row>
    <row r="126" spans="2:23">
      <c r="B126" s="142"/>
      <c r="D126" s="135" t="s">
        <v>216</v>
      </c>
      <c r="F126" s="272" t="s">
        <v>216</v>
      </c>
      <c r="G126" s="277"/>
      <c r="H126" s="272"/>
      <c r="I126" s="137"/>
      <c r="L126" s="135"/>
      <c r="M126" s="220"/>
      <c r="O126" s="223"/>
      <c r="Q126" s="224"/>
      <c r="S126" s="223"/>
      <c r="U126" s="224"/>
      <c r="V126" s="137"/>
      <c r="W126" s="222"/>
    </row>
    <row r="127" spans="2:23">
      <c r="B127" s="142"/>
      <c r="D127" s="135" t="s">
        <v>218</v>
      </c>
      <c r="F127" s="272" t="s">
        <v>218</v>
      </c>
      <c r="G127" s="277"/>
      <c r="H127" s="272"/>
      <c r="I127" s="223"/>
      <c r="K127" s="224"/>
      <c r="L127" s="135"/>
      <c r="M127" s="222"/>
      <c r="O127" s="137"/>
      <c r="S127" s="223"/>
      <c r="U127" s="224"/>
      <c r="V127" s="137"/>
      <c r="W127" s="222"/>
    </row>
    <row r="128" spans="2:23">
      <c r="I128" s="223"/>
      <c r="K128" s="224"/>
      <c r="L128" s="135"/>
      <c r="M128" s="222"/>
      <c r="O128" s="223"/>
      <c r="Q128" s="224"/>
      <c r="S128" s="137"/>
      <c r="V128" s="137"/>
      <c r="W128" s="167"/>
    </row>
    <row r="129" spans="2:23" ht="19.8">
      <c r="B129" s="231" t="s">
        <v>226</v>
      </c>
      <c r="C129" s="186"/>
      <c r="D129" s="186"/>
      <c r="I129" s="223"/>
      <c r="K129" s="224"/>
      <c r="L129" s="135"/>
      <c r="M129" s="167"/>
      <c r="O129" s="223"/>
      <c r="Q129" s="224"/>
      <c r="S129" s="223"/>
      <c r="U129" s="224"/>
      <c r="V129" s="137"/>
      <c r="W129" s="184"/>
    </row>
    <row r="130" spans="2:23">
      <c r="C130" s="135" t="s">
        <v>221</v>
      </c>
      <c r="I130" s="137"/>
      <c r="L130" s="135"/>
      <c r="M130" s="184"/>
      <c r="O130" s="137"/>
      <c r="S130" s="137"/>
    </row>
    <row r="131" spans="2:23">
      <c r="C131" s="135" t="s">
        <v>222</v>
      </c>
    </row>
    <row r="132" spans="2:23">
      <c r="C132" s="135" t="s">
        <v>255</v>
      </c>
      <c r="E132" s="206"/>
      <c r="F132" s="136" t="s">
        <v>256</v>
      </c>
    </row>
    <row r="133" spans="2:23" ht="18.600000000000001" thickBot="1">
      <c r="C133" s="96"/>
      <c r="D133" s="96"/>
      <c r="E133" s="96"/>
      <c r="F133" s="187"/>
    </row>
    <row r="134" spans="2:23" ht="30" customHeight="1" thickBot="1">
      <c r="C134" s="168" t="s">
        <v>185</v>
      </c>
      <c r="D134" s="390" t="str">
        <f>IF(D7="","",D7)</f>
        <v>　</v>
      </c>
      <c r="E134" s="391"/>
      <c r="F134" s="391"/>
      <c r="G134" s="169"/>
      <c r="H134" s="167"/>
      <c r="I134" s="167"/>
    </row>
    <row r="135" spans="2:23" ht="13.95" customHeight="1" thickBot="1">
      <c r="C135" s="96"/>
      <c r="D135" s="188"/>
      <c r="E135" s="170"/>
      <c r="F135" s="170"/>
      <c r="G135" s="166"/>
      <c r="H135" s="167"/>
      <c r="I135" s="167"/>
    </row>
    <row r="136" spans="2:23" ht="30" customHeight="1" thickBot="1">
      <c r="C136" s="235" t="s">
        <v>188</v>
      </c>
      <c r="D136" s="403" t="str" cm="1">
        <f t="array" ref="D136">IF(
    SUMPRODUCT(--(TRIM($D$139:$D$238)&lt;&gt;""))=0,
    "",
    IF(
        SUMPRODUCT(--(TRIM($D$13:$D$22)&lt;&gt;""), --(COUNTIF($D$139:$D$238, TRIM($D$13:$D$22))=0)) +
        SUMPRODUCT(--(TRIM($D$13:$D$22)&lt;&gt;""), --(TRIM($I$13:$I$22)="")) +
        SUMPRODUCT(--(TRIM($D$13:$D$22)&lt;&gt;""), --(COUNTIF($D$139:$D$238, TRIM($D$13:$D$22)) &lt; IFERROR(VALUE($I$13:$I$22),0))) +
        SUMPRODUCT(--(TRIM($D$139:$D$238)&lt;&gt;""), --ISNA(MATCH(TRIM($D$139:$D$238), TRIM($D$13:$D$22),0))) &gt; 0,
        "２-1．補助対象経費で選択した「機器コード番号」と入力した「台数」の条件を満たしていません。",
        "OK"
    )
)</f>
        <v/>
      </c>
      <c r="E136" s="404"/>
      <c r="F136" s="404"/>
      <c r="G136" s="405"/>
      <c r="H136" s="167"/>
      <c r="I136" s="167"/>
    </row>
    <row r="137" spans="2:23" ht="18.600000000000001" thickBot="1">
      <c r="D137" s="189"/>
      <c r="E137" s="172"/>
    </row>
    <row r="138" spans="2:23" ht="49.95" customHeight="1">
      <c r="C138" s="190" t="s">
        <v>17</v>
      </c>
      <c r="D138" s="191" t="s">
        <v>176</v>
      </c>
      <c r="E138" s="191" t="s">
        <v>186</v>
      </c>
      <c r="F138" s="192" t="s">
        <v>220</v>
      </c>
      <c r="G138" s="191" t="s">
        <v>172</v>
      </c>
      <c r="H138" s="191" t="s">
        <v>173</v>
      </c>
      <c r="I138" s="233" t="s">
        <v>227</v>
      </c>
    </row>
    <row r="139" spans="2:23" ht="49.95" customHeight="1">
      <c r="C139" s="207"/>
      <c r="D139" s="209"/>
      <c r="E139" s="119" t="str">
        <f>IFERROR(VLOOKUP($D139, ALL!$A:$G, 2, FALSE), "")</f>
        <v/>
      </c>
      <c r="F139" s="242"/>
      <c r="G139" s="120" t="str">
        <f>IFERROR(VLOOKUP($D139, ALL!$A:$G, 3, FALSE), "")</f>
        <v/>
      </c>
      <c r="H139" s="121" t="str">
        <f>IFERROR(VLOOKUP($D139, ALL!$A:$G, 5, FALSE), "")</f>
        <v/>
      </c>
      <c r="I139" s="240"/>
      <c r="L139" s="122" t="str">
        <f t="shared" ref="L139:L202" si="2">IF(D139="","",
  IF(COUNTIF($D$13:$D$22,D139)=0,"コード不一致",
    IF(INDEX($I$13:$I$22,MATCH(D139,$D$13:$D$22,0))="","台数未入力",
      IF(COUNTIF($D$139:$D$238,D139)&lt;INDEX($I$13:$I$22,MATCH(D139,$D$13:$D$22,0)),"台数不足","OK")
    )
  )
)</f>
        <v/>
      </c>
    </row>
    <row r="140" spans="2:23" ht="49.95" customHeight="1">
      <c r="C140" s="207"/>
      <c r="D140" s="209"/>
      <c r="E140" s="119" t="str">
        <f>IFERROR(VLOOKUP($D140, ALL!$A:$G, 2, FALSE), "")</f>
        <v/>
      </c>
      <c r="F140" s="242"/>
      <c r="G140" s="120" t="str">
        <f>IFERROR(VLOOKUP($D140, ALL!$A:$G, 3, FALSE), "")</f>
        <v/>
      </c>
      <c r="H140" s="121" t="str">
        <f>IFERROR(VLOOKUP($D140, ALL!$A:$G, 5, FALSE), "")</f>
        <v/>
      </c>
      <c r="I140" s="240"/>
      <c r="L140" s="122" t="str">
        <f t="shared" si="2"/>
        <v/>
      </c>
    </row>
    <row r="141" spans="2:23" ht="49.95" customHeight="1">
      <c r="C141" s="207"/>
      <c r="D141" s="209"/>
      <c r="E141" s="119" t="str">
        <f>IFERROR(VLOOKUP($D141, ALL!$A:$G, 2, FALSE), "")</f>
        <v/>
      </c>
      <c r="F141" s="242"/>
      <c r="G141" s="120" t="str">
        <f>IFERROR(VLOOKUP($D141, ALL!$A:$G, 3, FALSE), "")</f>
        <v/>
      </c>
      <c r="H141" s="121" t="str">
        <f>IFERROR(VLOOKUP($D141, ALL!$A:$G, 5, FALSE), "")</f>
        <v/>
      </c>
      <c r="I141" s="240"/>
      <c r="L141" s="122" t="str">
        <f t="shared" si="2"/>
        <v/>
      </c>
    </row>
    <row r="142" spans="2:23" ht="49.95" customHeight="1">
      <c r="C142" s="207"/>
      <c r="D142" s="209"/>
      <c r="E142" s="119" t="str">
        <f>IFERROR(VLOOKUP($D142, ALL!$A:$G, 2, FALSE), "")</f>
        <v/>
      </c>
      <c r="F142" s="242"/>
      <c r="G142" s="120" t="str">
        <f>IFERROR(VLOOKUP($D142, ALL!$A:$G, 3, FALSE), "")</f>
        <v/>
      </c>
      <c r="H142" s="121" t="str">
        <f>IFERROR(VLOOKUP($D142, ALL!$A:$G, 5, FALSE), "")</f>
        <v/>
      </c>
      <c r="I142" s="240"/>
      <c r="L142" s="122" t="str">
        <f t="shared" si="2"/>
        <v/>
      </c>
    </row>
    <row r="143" spans="2:23" ht="49.95" customHeight="1">
      <c r="C143" s="207"/>
      <c r="D143" s="209"/>
      <c r="E143" s="119" t="str">
        <f>IFERROR(VLOOKUP($D143, ALL!$A:$G, 2, FALSE), "")</f>
        <v/>
      </c>
      <c r="F143" s="242"/>
      <c r="G143" s="120" t="str">
        <f>IFERROR(VLOOKUP($D143, ALL!$A:$G, 3, FALSE), "")</f>
        <v/>
      </c>
      <c r="H143" s="121" t="str">
        <f>IFERROR(VLOOKUP($D143, ALL!$A:$G, 5, FALSE), "")</f>
        <v/>
      </c>
      <c r="I143" s="240"/>
      <c r="L143" s="122" t="str">
        <f t="shared" si="2"/>
        <v/>
      </c>
    </row>
    <row r="144" spans="2:23" ht="49.95" customHeight="1">
      <c r="C144" s="207"/>
      <c r="D144" s="209"/>
      <c r="E144" s="119" t="str">
        <f>IFERROR(VLOOKUP($D144, ALL!$A:$G, 2, FALSE), "")</f>
        <v/>
      </c>
      <c r="F144" s="242"/>
      <c r="G144" s="120" t="str">
        <f>IFERROR(VLOOKUP($D144, ALL!$A:$G, 3, FALSE), "")</f>
        <v/>
      </c>
      <c r="H144" s="121" t="str">
        <f>IFERROR(VLOOKUP($D144, ALL!$A:$G, 5, FALSE), "")</f>
        <v/>
      </c>
      <c r="I144" s="240"/>
      <c r="L144" s="122" t="str">
        <f t="shared" si="2"/>
        <v/>
      </c>
    </row>
    <row r="145" spans="3:12" ht="49.95" customHeight="1">
      <c r="C145" s="207"/>
      <c r="D145" s="209"/>
      <c r="E145" s="119" t="str">
        <f>IFERROR(VLOOKUP($D145, ALL!$A:$G, 2, FALSE), "")</f>
        <v/>
      </c>
      <c r="F145" s="242"/>
      <c r="G145" s="120" t="str">
        <f>IFERROR(VLOOKUP($D145, ALL!$A:$G, 3, FALSE), "")</f>
        <v/>
      </c>
      <c r="H145" s="121" t="str">
        <f>IFERROR(VLOOKUP($D145, ALL!$A:$G, 5, FALSE), "")</f>
        <v/>
      </c>
      <c r="I145" s="240"/>
      <c r="L145" s="122" t="str">
        <f t="shared" si="2"/>
        <v/>
      </c>
    </row>
    <row r="146" spans="3:12" ht="49.95" customHeight="1">
      <c r="C146" s="207"/>
      <c r="D146" s="209"/>
      <c r="E146" s="119" t="str">
        <f>IFERROR(VLOOKUP($D146, ALL!$A:$G, 2, FALSE), "")</f>
        <v/>
      </c>
      <c r="F146" s="242"/>
      <c r="G146" s="120" t="str">
        <f>IFERROR(VLOOKUP($D146, ALL!$A:$G, 3, FALSE), "")</f>
        <v/>
      </c>
      <c r="H146" s="121" t="str">
        <f>IFERROR(VLOOKUP($D146, ALL!$A:$G, 5, FALSE), "")</f>
        <v/>
      </c>
      <c r="I146" s="240"/>
      <c r="L146" s="122" t="str">
        <f t="shared" si="2"/>
        <v/>
      </c>
    </row>
    <row r="147" spans="3:12" ht="49.95" customHeight="1">
      <c r="C147" s="207"/>
      <c r="D147" s="209"/>
      <c r="E147" s="119" t="str">
        <f>IFERROR(VLOOKUP($D147, ALL!$A:$G, 2, FALSE), "")</f>
        <v/>
      </c>
      <c r="F147" s="242"/>
      <c r="G147" s="120" t="str">
        <f>IFERROR(VLOOKUP($D147, ALL!$A:$G, 3, FALSE), "")</f>
        <v/>
      </c>
      <c r="H147" s="121" t="str">
        <f>IFERROR(VLOOKUP($D147, ALL!$A:$G, 5, FALSE), "")</f>
        <v/>
      </c>
      <c r="I147" s="240"/>
      <c r="L147" s="122" t="str">
        <f t="shared" si="2"/>
        <v/>
      </c>
    </row>
    <row r="148" spans="3:12" ht="49.95" customHeight="1">
      <c r="C148" s="207"/>
      <c r="D148" s="209"/>
      <c r="E148" s="119" t="str">
        <f>IFERROR(VLOOKUP($D148, ALL!$A:$G, 2, FALSE), "")</f>
        <v/>
      </c>
      <c r="F148" s="242"/>
      <c r="G148" s="120" t="str">
        <f>IFERROR(VLOOKUP($D148, ALL!$A:$G, 3, FALSE), "")</f>
        <v/>
      </c>
      <c r="H148" s="121" t="str">
        <f>IFERROR(VLOOKUP($D148, ALL!$A:$G, 5, FALSE), "")</f>
        <v/>
      </c>
      <c r="I148" s="240"/>
      <c r="L148" s="122" t="str">
        <f t="shared" si="2"/>
        <v/>
      </c>
    </row>
    <row r="149" spans="3:12" ht="49.95" customHeight="1">
      <c r="C149" s="207"/>
      <c r="D149" s="209"/>
      <c r="E149" s="119" t="str">
        <f>IFERROR(VLOOKUP($D149, ALL!$A:$G, 2, FALSE), "")</f>
        <v/>
      </c>
      <c r="F149" s="242"/>
      <c r="G149" s="120" t="str">
        <f>IFERROR(VLOOKUP($D149, ALL!$A:$G, 3, FALSE), "")</f>
        <v/>
      </c>
      <c r="H149" s="121" t="str">
        <f>IFERROR(VLOOKUP($D149, ALL!$A:$G, 5, FALSE), "")</f>
        <v/>
      </c>
      <c r="I149" s="240"/>
      <c r="L149" s="122" t="str">
        <f t="shared" si="2"/>
        <v/>
      </c>
    </row>
    <row r="150" spans="3:12" ht="49.95" customHeight="1">
      <c r="C150" s="207"/>
      <c r="D150" s="209"/>
      <c r="E150" s="119" t="str">
        <f>IFERROR(VLOOKUP($D150, ALL!$A:$G, 2, FALSE), "")</f>
        <v/>
      </c>
      <c r="F150" s="242"/>
      <c r="G150" s="120" t="str">
        <f>IFERROR(VLOOKUP($D150, ALL!$A:$G, 3, FALSE), "")</f>
        <v/>
      </c>
      <c r="H150" s="121" t="str">
        <f>IFERROR(VLOOKUP($D150, ALL!$A:$G, 5, FALSE), "")</f>
        <v/>
      </c>
      <c r="I150" s="240"/>
      <c r="L150" s="122" t="str">
        <f t="shared" si="2"/>
        <v/>
      </c>
    </row>
    <row r="151" spans="3:12" ht="49.95" customHeight="1">
      <c r="C151" s="207"/>
      <c r="D151" s="209"/>
      <c r="E151" s="119" t="str">
        <f>IFERROR(VLOOKUP($D151, ALL!$A:$G, 2, FALSE), "")</f>
        <v/>
      </c>
      <c r="F151" s="242"/>
      <c r="G151" s="120" t="str">
        <f>IFERROR(VLOOKUP($D151, ALL!$A:$G, 3, FALSE), "")</f>
        <v/>
      </c>
      <c r="H151" s="121" t="str">
        <f>IFERROR(VLOOKUP($D151, ALL!$A:$G, 5, FALSE), "")</f>
        <v/>
      </c>
      <c r="I151" s="240"/>
      <c r="L151" s="122" t="str">
        <f t="shared" si="2"/>
        <v/>
      </c>
    </row>
    <row r="152" spans="3:12" ht="49.95" customHeight="1">
      <c r="C152" s="207"/>
      <c r="D152" s="209"/>
      <c r="E152" s="119" t="str">
        <f>IFERROR(VLOOKUP($D152, ALL!$A:$G, 2, FALSE), "")</f>
        <v/>
      </c>
      <c r="F152" s="242"/>
      <c r="G152" s="120" t="str">
        <f>IFERROR(VLOOKUP($D152, ALL!$A:$G, 3, FALSE), "")</f>
        <v/>
      </c>
      <c r="H152" s="121" t="str">
        <f>IFERROR(VLOOKUP($D152, ALL!$A:$G, 5, FALSE), "")</f>
        <v/>
      </c>
      <c r="I152" s="240"/>
      <c r="L152" s="122" t="str">
        <f t="shared" si="2"/>
        <v/>
      </c>
    </row>
    <row r="153" spans="3:12" ht="49.95" customHeight="1">
      <c r="C153" s="207"/>
      <c r="D153" s="209"/>
      <c r="E153" s="119" t="str">
        <f>IFERROR(VLOOKUP($D153, ALL!$A:$G, 2, FALSE), "")</f>
        <v/>
      </c>
      <c r="F153" s="242"/>
      <c r="G153" s="120" t="str">
        <f>IFERROR(VLOOKUP($D153, ALL!$A:$G, 3, FALSE), "")</f>
        <v/>
      </c>
      <c r="H153" s="121" t="str">
        <f>IFERROR(VLOOKUP($D153, ALL!$A:$G, 5, FALSE), "")</f>
        <v/>
      </c>
      <c r="I153" s="240"/>
      <c r="L153" s="122" t="str">
        <f t="shared" si="2"/>
        <v/>
      </c>
    </row>
    <row r="154" spans="3:12" ht="49.95" customHeight="1">
      <c r="C154" s="207"/>
      <c r="D154" s="209"/>
      <c r="E154" s="119" t="str">
        <f>IFERROR(VLOOKUP($D154, ALL!$A:$G, 2, FALSE), "")</f>
        <v/>
      </c>
      <c r="F154" s="242"/>
      <c r="G154" s="120" t="str">
        <f>IFERROR(VLOOKUP($D154, ALL!$A:$G, 3, FALSE), "")</f>
        <v/>
      </c>
      <c r="H154" s="121" t="str">
        <f>IFERROR(VLOOKUP($D154, ALL!$A:$G, 5, FALSE), "")</f>
        <v/>
      </c>
      <c r="I154" s="240"/>
      <c r="L154" s="122" t="str">
        <f t="shared" si="2"/>
        <v/>
      </c>
    </row>
    <row r="155" spans="3:12" ht="49.95" customHeight="1">
      <c r="C155" s="207"/>
      <c r="D155" s="209"/>
      <c r="E155" s="119" t="str">
        <f>IFERROR(VLOOKUP($D155, ALL!$A:$G, 2, FALSE), "")</f>
        <v/>
      </c>
      <c r="F155" s="242"/>
      <c r="G155" s="120" t="str">
        <f>IFERROR(VLOOKUP($D155, ALL!$A:$G, 3, FALSE), "")</f>
        <v/>
      </c>
      <c r="H155" s="121" t="str">
        <f>IFERROR(VLOOKUP($D155, ALL!$A:$G, 5, FALSE), "")</f>
        <v/>
      </c>
      <c r="I155" s="240"/>
      <c r="L155" s="122" t="str">
        <f t="shared" si="2"/>
        <v/>
      </c>
    </row>
    <row r="156" spans="3:12" ht="49.95" customHeight="1">
      <c r="C156" s="207"/>
      <c r="D156" s="209"/>
      <c r="E156" s="119" t="str">
        <f>IFERROR(VLOOKUP($D156, ALL!$A:$G, 2, FALSE), "")</f>
        <v/>
      </c>
      <c r="F156" s="242"/>
      <c r="G156" s="120" t="str">
        <f>IFERROR(VLOOKUP($D156, ALL!$A:$G, 3, FALSE), "")</f>
        <v/>
      </c>
      <c r="H156" s="121" t="str">
        <f>IFERROR(VLOOKUP($D156, ALL!$A:$G, 5, FALSE), "")</f>
        <v/>
      </c>
      <c r="I156" s="240"/>
      <c r="L156" s="122" t="str">
        <f t="shared" si="2"/>
        <v/>
      </c>
    </row>
    <row r="157" spans="3:12" ht="49.95" customHeight="1">
      <c r="C157" s="207"/>
      <c r="D157" s="209"/>
      <c r="E157" s="119" t="str">
        <f>IFERROR(VLOOKUP($D157, ALL!$A:$G, 2, FALSE), "")</f>
        <v/>
      </c>
      <c r="F157" s="242"/>
      <c r="G157" s="120" t="str">
        <f>IFERROR(VLOOKUP($D157, ALL!$A:$G, 3, FALSE), "")</f>
        <v/>
      </c>
      <c r="H157" s="121" t="str">
        <f>IFERROR(VLOOKUP($D157, ALL!$A:$G, 5, FALSE), "")</f>
        <v/>
      </c>
      <c r="I157" s="240"/>
      <c r="L157" s="122" t="str">
        <f t="shared" si="2"/>
        <v/>
      </c>
    </row>
    <row r="158" spans="3:12" ht="49.95" customHeight="1">
      <c r="C158" s="207"/>
      <c r="D158" s="209"/>
      <c r="E158" s="119" t="str">
        <f>IFERROR(VLOOKUP($D158, ALL!$A:$G, 2, FALSE), "")</f>
        <v/>
      </c>
      <c r="F158" s="242"/>
      <c r="G158" s="120" t="str">
        <f>IFERROR(VLOOKUP($D158, ALL!$A:$G, 3, FALSE), "")</f>
        <v/>
      </c>
      <c r="H158" s="121" t="str">
        <f>IFERROR(VLOOKUP($D158, ALL!$A:$G, 5, FALSE), "")</f>
        <v/>
      </c>
      <c r="I158" s="240"/>
      <c r="L158" s="122" t="str">
        <f t="shared" si="2"/>
        <v/>
      </c>
    </row>
    <row r="159" spans="3:12" ht="49.95" customHeight="1">
      <c r="C159" s="207"/>
      <c r="D159" s="209"/>
      <c r="E159" s="119" t="str">
        <f>IFERROR(VLOOKUP($D159, ALL!$A:$G, 2, FALSE), "")</f>
        <v/>
      </c>
      <c r="F159" s="242"/>
      <c r="G159" s="120" t="str">
        <f>IFERROR(VLOOKUP($D159, ALL!$A:$G, 3, FALSE), "")</f>
        <v/>
      </c>
      <c r="H159" s="121" t="str">
        <f>IFERROR(VLOOKUP($D159, ALL!$A:$G, 5, FALSE), "")</f>
        <v/>
      </c>
      <c r="I159" s="240"/>
      <c r="L159" s="122" t="str">
        <f t="shared" si="2"/>
        <v/>
      </c>
    </row>
    <row r="160" spans="3:12" ht="49.95" customHeight="1">
      <c r="C160" s="207"/>
      <c r="D160" s="209"/>
      <c r="E160" s="119" t="str">
        <f>IFERROR(VLOOKUP($D160, ALL!$A:$G, 2, FALSE), "")</f>
        <v/>
      </c>
      <c r="F160" s="242"/>
      <c r="G160" s="120" t="str">
        <f>IFERROR(VLOOKUP($D160, ALL!$A:$G, 3, FALSE), "")</f>
        <v/>
      </c>
      <c r="H160" s="121" t="str">
        <f>IFERROR(VLOOKUP($D160, ALL!$A:$G, 5, FALSE), "")</f>
        <v/>
      </c>
      <c r="I160" s="240"/>
      <c r="L160" s="122" t="str">
        <f t="shared" si="2"/>
        <v/>
      </c>
    </row>
    <row r="161" spans="3:12" ht="49.95" customHeight="1">
      <c r="C161" s="207"/>
      <c r="D161" s="209"/>
      <c r="E161" s="119" t="str">
        <f>IFERROR(VLOOKUP($D161, ALL!$A:$G, 2, FALSE), "")</f>
        <v/>
      </c>
      <c r="F161" s="242"/>
      <c r="G161" s="120" t="str">
        <f>IFERROR(VLOOKUP($D161, ALL!$A:$G, 3, FALSE), "")</f>
        <v/>
      </c>
      <c r="H161" s="121" t="str">
        <f>IFERROR(VLOOKUP($D161, ALL!$A:$G, 5, FALSE), "")</f>
        <v/>
      </c>
      <c r="I161" s="240"/>
      <c r="L161" s="122" t="str">
        <f t="shared" si="2"/>
        <v/>
      </c>
    </row>
    <row r="162" spans="3:12" ht="49.95" customHeight="1">
      <c r="C162" s="207"/>
      <c r="D162" s="209"/>
      <c r="E162" s="119" t="str">
        <f>IFERROR(VLOOKUP($D162, ALL!$A:$G, 2, FALSE), "")</f>
        <v/>
      </c>
      <c r="F162" s="242"/>
      <c r="G162" s="120" t="str">
        <f>IFERROR(VLOOKUP($D162, ALL!$A:$G, 3, FALSE), "")</f>
        <v/>
      </c>
      <c r="H162" s="121" t="str">
        <f>IFERROR(VLOOKUP($D162, ALL!$A:$G, 5, FALSE), "")</f>
        <v/>
      </c>
      <c r="I162" s="240"/>
      <c r="L162" s="122" t="str">
        <f t="shared" si="2"/>
        <v/>
      </c>
    </row>
    <row r="163" spans="3:12" ht="49.95" customHeight="1">
      <c r="C163" s="207"/>
      <c r="D163" s="209"/>
      <c r="E163" s="119" t="str">
        <f>IFERROR(VLOOKUP($D163, ALL!$A:$G, 2, FALSE), "")</f>
        <v/>
      </c>
      <c r="F163" s="242"/>
      <c r="G163" s="120" t="str">
        <f>IFERROR(VLOOKUP($D163, ALL!$A:$G, 3, FALSE), "")</f>
        <v/>
      </c>
      <c r="H163" s="121" t="str">
        <f>IFERROR(VLOOKUP($D163, ALL!$A:$G, 5, FALSE), "")</f>
        <v/>
      </c>
      <c r="I163" s="240"/>
      <c r="L163" s="122" t="str">
        <f t="shared" si="2"/>
        <v/>
      </c>
    </row>
    <row r="164" spans="3:12" ht="49.95" customHeight="1">
      <c r="C164" s="207"/>
      <c r="D164" s="209"/>
      <c r="E164" s="119" t="str">
        <f>IFERROR(VLOOKUP($D164, ALL!$A:$G, 2, FALSE), "")</f>
        <v/>
      </c>
      <c r="F164" s="242"/>
      <c r="G164" s="120" t="str">
        <f>IFERROR(VLOOKUP($D164, ALL!$A:$G, 3, FALSE), "")</f>
        <v/>
      </c>
      <c r="H164" s="121" t="str">
        <f>IFERROR(VLOOKUP($D164, ALL!$A:$G, 5, FALSE), "")</f>
        <v/>
      </c>
      <c r="I164" s="240"/>
      <c r="L164" s="122" t="str">
        <f t="shared" si="2"/>
        <v/>
      </c>
    </row>
    <row r="165" spans="3:12" ht="49.95" customHeight="1">
      <c r="C165" s="207"/>
      <c r="D165" s="209"/>
      <c r="E165" s="119" t="str">
        <f>IFERROR(VLOOKUP($D165, ALL!$A:$G, 2, FALSE), "")</f>
        <v/>
      </c>
      <c r="F165" s="242"/>
      <c r="G165" s="120" t="str">
        <f>IFERROR(VLOOKUP($D165, ALL!$A:$G, 3, FALSE), "")</f>
        <v/>
      </c>
      <c r="H165" s="121" t="str">
        <f>IFERROR(VLOOKUP($D165, ALL!$A:$G, 5, FALSE), "")</f>
        <v/>
      </c>
      <c r="I165" s="240"/>
      <c r="L165" s="122" t="str">
        <f t="shared" si="2"/>
        <v/>
      </c>
    </row>
    <row r="166" spans="3:12" ht="49.95" customHeight="1">
      <c r="C166" s="207"/>
      <c r="D166" s="209"/>
      <c r="E166" s="119" t="str">
        <f>IFERROR(VLOOKUP($D166, ALL!$A:$G, 2, FALSE), "")</f>
        <v/>
      </c>
      <c r="F166" s="242"/>
      <c r="G166" s="120" t="str">
        <f>IFERROR(VLOOKUP($D166, ALL!$A:$G, 3, FALSE), "")</f>
        <v/>
      </c>
      <c r="H166" s="121" t="str">
        <f>IFERROR(VLOOKUP($D166, ALL!$A:$G, 5, FALSE), "")</f>
        <v/>
      </c>
      <c r="I166" s="240"/>
      <c r="L166" s="122" t="str">
        <f t="shared" si="2"/>
        <v/>
      </c>
    </row>
    <row r="167" spans="3:12" ht="49.95" customHeight="1">
      <c r="C167" s="207"/>
      <c r="D167" s="209"/>
      <c r="E167" s="119" t="str">
        <f>IFERROR(VLOOKUP($D167, ALL!$A:$G, 2, FALSE), "")</f>
        <v/>
      </c>
      <c r="F167" s="242"/>
      <c r="G167" s="120" t="str">
        <f>IFERROR(VLOOKUP($D167, ALL!$A:$G, 3, FALSE), "")</f>
        <v/>
      </c>
      <c r="H167" s="121" t="str">
        <f>IFERROR(VLOOKUP($D167, ALL!$A:$G, 5, FALSE), "")</f>
        <v/>
      </c>
      <c r="I167" s="240"/>
      <c r="L167" s="122" t="str">
        <f t="shared" si="2"/>
        <v/>
      </c>
    </row>
    <row r="168" spans="3:12" ht="49.95" customHeight="1">
      <c r="C168" s="207"/>
      <c r="D168" s="209"/>
      <c r="E168" s="119" t="str">
        <f>IFERROR(VLOOKUP($D168, ALL!$A:$G, 2, FALSE), "")</f>
        <v/>
      </c>
      <c r="F168" s="242"/>
      <c r="G168" s="120" t="str">
        <f>IFERROR(VLOOKUP($D168, ALL!$A:$G, 3, FALSE), "")</f>
        <v/>
      </c>
      <c r="H168" s="121" t="str">
        <f>IFERROR(VLOOKUP($D168, ALL!$A:$G, 5, FALSE), "")</f>
        <v/>
      </c>
      <c r="I168" s="240"/>
      <c r="L168" s="122" t="str">
        <f t="shared" si="2"/>
        <v/>
      </c>
    </row>
    <row r="169" spans="3:12" ht="49.95" customHeight="1">
      <c r="C169" s="207"/>
      <c r="D169" s="209"/>
      <c r="E169" s="119" t="str">
        <f>IFERROR(VLOOKUP($D169, ALL!$A:$G, 2, FALSE), "")</f>
        <v/>
      </c>
      <c r="F169" s="242"/>
      <c r="G169" s="120" t="str">
        <f>IFERROR(VLOOKUP($D169, ALL!$A:$G, 3, FALSE), "")</f>
        <v/>
      </c>
      <c r="H169" s="121" t="str">
        <f>IFERROR(VLOOKUP($D169, ALL!$A:$G, 5, FALSE), "")</f>
        <v/>
      </c>
      <c r="I169" s="240"/>
      <c r="L169" s="122" t="str">
        <f t="shared" si="2"/>
        <v/>
      </c>
    </row>
    <row r="170" spans="3:12" ht="49.95" customHeight="1">
      <c r="C170" s="207"/>
      <c r="D170" s="209"/>
      <c r="E170" s="119" t="str">
        <f>IFERROR(VLOOKUP($D170, ALL!$A:$G, 2, FALSE), "")</f>
        <v/>
      </c>
      <c r="F170" s="242"/>
      <c r="G170" s="120" t="str">
        <f>IFERROR(VLOOKUP($D170, ALL!$A:$G, 3, FALSE), "")</f>
        <v/>
      </c>
      <c r="H170" s="121" t="str">
        <f>IFERROR(VLOOKUP($D170, ALL!$A:$G, 5, FALSE), "")</f>
        <v/>
      </c>
      <c r="I170" s="240"/>
      <c r="L170" s="122" t="str">
        <f t="shared" si="2"/>
        <v/>
      </c>
    </row>
    <row r="171" spans="3:12" ht="49.95" customHeight="1">
      <c r="C171" s="207"/>
      <c r="D171" s="209"/>
      <c r="E171" s="119" t="str">
        <f>IFERROR(VLOOKUP($D171, ALL!$A:$G, 2, FALSE), "")</f>
        <v/>
      </c>
      <c r="F171" s="242"/>
      <c r="G171" s="120" t="str">
        <f>IFERROR(VLOOKUP($D171, ALL!$A:$G, 3, FALSE), "")</f>
        <v/>
      </c>
      <c r="H171" s="121" t="str">
        <f>IFERROR(VLOOKUP($D171, ALL!$A:$G, 5, FALSE), "")</f>
        <v/>
      </c>
      <c r="I171" s="240"/>
      <c r="L171" s="122" t="str">
        <f t="shared" si="2"/>
        <v/>
      </c>
    </row>
    <row r="172" spans="3:12" ht="49.95" customHeight="1">
      <c r="C172" s="207"/>
      <c r="D172" s="209"/>
      <c r="E172" s="119" t="str">
        <f>IFERROR(VLOOKUP($D172, ALL!$A:$G, 2, FALSE), "")</f>
        <v/>
      </c>
      <c r="F172" s="242"/>
      <c r="G172" s="120" t="str">
        <f>IFERROR(VLOOKUP($D172, ALL!$A:$G, 3, FALSE), "")</f>
        <v/>
      </c>
      <c r="H172" s="121" t="str">
        <f>IFERROR(VLOOKUP($D172, ALL!$A:$G, 5, FALSE), "")</f>
        <v/>
      </c>
      <c r="I172" s="240"/>
      <c r="L172" s="122" t="str">
        <f t="shared" si="2"/>
        <v/>
      </c>
    </row>
    <row r="173" spans="3:12" ht="49.95" customHeight="1">
      <c r="C173" s="207"/>
      <c r="D173" s="209"/>
      <c r="E173" s="119" t="str">
        <f>IFERROR(VLOOKUP($D173, ALL!$A:$G, 2, FALSE), "")</f>
        <v/>
      </c>
      <c r="F173" s="242"/>
      <c r="G173" s="120" t="str">
        <f>IFERROR(VLOOKUP($D173, ALL!$A:$G, 3, FALSE), "")</f>
        <v/>
      </c>
      <c r="H173" s="121" t="str">
        <f>IFERROR(VLOOKUP($D173, ALL!$A:$G, 5, FALSE), "")</f>
        <v/>
      </c>
      <c r="I173" s="240"/>
      <c r="L173" s="122" t="str">
        <f t="shared" si="2"/>
        <v/>
      </c>
    </row>
    <row r="174" spans="3:12" ht="49.95" customHeight="1">
      <c r="C174" s="207"/>
      <c r="D174" s="209"/>
      <c r="E174" s="119" t="str">
        <f>IFERROR(VLOOKUP($D174, ALL!$A:$G, 2, FALSE), "")</f>
        <v/>
      </c>
      <c r="F174" s="242"/>
      <c r="G174" s="120" t="str">
        <f>IFERROR(VLOOKUP($D174, ALL!$A:$G, 3, FALSE), "")</f>
        <v/>
      </c>
      <c r="H174" s="121" t="str">
        <f>IFERROR(VLOOKUP($D174, ALL!$A:$G, 5, FALSE), "")</f>
        <v/>
      </c>
      <c r="I174" s="240"/>
      <c r="L174" s="122" t="str">
        <f t="shared" si="2"/>
        <v/>
      </c>
    </row>
    <row r="175" spans="3:12" ht="49.95" customHeight="1">
      <c r="C175" s="207"/>
      <c r="D175" s="209"/>
      <c r="E175" s="119" t="str">
        <f>IFERROR(VLOOKUP($D175, ALL!$A:$G, 2, FALSE), "")</f>
        <v/>
      </c>
      <c r="F175" s="242"/>
      <c r="G175" s="120" t="str">
        <f>IFERROR(VLOOKUP($D175, ALL!$A:$G, 3, FALSE), "")</f>
        <v/>
      </c>
      <c r="H175" s="121" t="str">
        <f>IFERROR(VLOOKUP($D175, ALL!$A:$G, 5, FALSE), "")</f>
        <v/>
      </c>
      <c r="I175" s="240"/>
      <c r="L175" s="122" t="str">
        <f t="shared" si="2"/>
        <v/>
      </c>
    </row>
    <row r="176" spans="3:12" ht="49.95" customHeight="1">
      <c r="C176" s="207"/>
      <c r="D176" s="209"/>
      <c r="E176" s="119" t="str">
        <f>IFERROR(VLOOKUP($D176, ALL!$A:$G, 2, FALSE), "")</f>
        <v/>
      </c>
      <c r="F176" s="242"/>
      <c r="G176" s="120" t="str">
        <f>IFERROR(VLOOKUP($D176, ALL!$A:$G, 3, FALSE), "")</f>
        <v/>
      </c>
      <c r="H176" s="121" t="str">
        <f>IFERROR(VLOOKUP($D176, ALL!$A:$G, 5, FALSE), "")</f>
        <v/>
      </c>
      <c r="I176" s="240"/>
      <c r="L176" s="122" t="str">
        <f t="shared" si="2"/>
        <v/>
      </c>
    </row>
    <row r="177" spans="3:12" ht="49.95" customHeight="1">
      <c r="C177" s="207"/>
      <c r="D177" s="209"/>
      <c r="E177" s="119" t="str">
        <f>IFERROR(VLOOKUP($D177, ALL!$A:$G, 2, FALSE), "")</f>
        <v/>
      </c>
      <c r="F177" s="242"/>
      <c r="G177" s="120" t="str">
        <f>IFERROR(VLOOKUP($D177, ALL!$A:$G, 3, FALSE), "")</f>
        <v/>
      </c>
      <c r="H177" s="121" t="str">
        <f>IFERROR(VLOOKUP($D177, ALL!$A:$G, 5, FALSE), "")</f>
        <v/>
      </c>
      <c r="I177" s="240"/>
      <c r="L177" s="122" t="str">
        <f t="shared" si="2"/>
        <v/>
      </c>
    </row>
    <row r="178" spans="3:12" ht="49.95" customHeight="1">
      <c r="C178" s="207"/>
      <c r="D178" s="209"/>
      <c r="E178" s="119" t="str">
        <f>IFERROR(VLOOKUP($D178, ALL!$A:$G, 2, FALSE), "")</f>
        <v/>
      </c>
      <c r="F178" s="242"/>
      <c r="G178" s="120" t="str">
        <f>IFERROR(VLOOKUP($D178, ALL!$A:$G, 3, FALSE), "")</f>
        <v/>
      </c>
      <c r="H178" s="121" t="str">
        <f>IFERROR(VLOOKUP($D178, ALL!$A:$G, 5, FALSE), "")</f>
        <v/>
      </c>
      <c r="I178" s="240"/>
      <c r="L178" s="122" t="str">
        <f t="shared" si="2"/>
        <v/>
      </c>
    </row>
    <row r="179" spans="3:12" ht="49.95" customHeight="1">
      <c r="C179" s="207"/>
      <c r="D179" s="209"/>
      <c r="E179" s="119" t="str">
        <f>IFERROR(VLOOKUP($D179, ALL!$A:$G, 2, FALSE), "")</f>
        <v/>
      </c>
      <c r="F179" s="242"/>
      <c r="G179" s="120" t="str">
        <f>IFERROR(VLOOKUP($D179, ALL!$A:$G, 3, FALSE), "")</f>
        <v/>
      </c>
      <c r="H179" s="121" t="str">
        <f>IFERROR(VLOOKUP($D179, ALL!$A:$G, 5, FALSE), "")</f>
        <v/>
      </c>
      <c r="I179" s="240"/>
      <c r="L179" s="122" t="str">
        <f t="shared" si="2"/>
        <v/>
      </c>
    </row>
    <row r="180" spans="3:12" ht="49.95" customHeight="1">
      <c r="C180" s="207"/>
      <c r="D180" s="209"/>
      <c r="E180" s="119" t="str">
        <f>IFERROR(VLOOKUP($D180, ALL!$A:$G, 2, FALSE), "")</f>
        <v/>
      </c>
      <c r="F180" s="242"/>
      <c r="G180" s="120" t="str">
        <f>IFERROR(VLOOKUP($D180, ALL!$A:$G, 3, FALSE), "")</f>
        <v/>
      </c>
      <c r="H180" s="121" t="str">
        <f>IFERROR(VLOOKUP($D180, ALL!$A:$G, 5, FALSE), "")</f>
        <v/>
      </c>
      <c r="I180" s="240"/>
      <c r="L180" s="122" t="str">
        <f t="shared" si="2"/>
        <v/>
      </c>
    </row>
    <row r="181" spans="3:12" ht="49.95" customHeight="1">
      <c r="C181" s="207"/>
      <c r="D181" s="209"/>
      <c r="E181" s="119" t="str">
        <f>IFERROR(VLOOKUP($D181, ALL!$A:$G, 2, FALSE), "")</f>
        <v/>
      </c>
      <c r="F181" s="242"/>
      <c r="G181" s="120" t="str">
        <f>IFERROR(VLOOKUP($D181, ALL!$A:$G, 3, FALSE), "")</f>
        <v/>
      </c>
      <c r="H181" s="121" t="str">
        <f>IFERROR(VLOOKUP($D181, ALL!$A:$G, 5, FALSE), "")</f>
        <v/>
      </c>
      <c r="I181" s="240"/>
      <c r="L181" s="122" t="str">
        <f t="shared" si="2"/>
        <v/>
      </c>
    </row>
    <row r="182" spans="3:12" ht="49.95" customHeight="1">
      <c r="C182" s="207"/>
      <c r="D182" s="209"/>
      <c r="E182" s="119" t="str">
        <f>IFERROR(VLOOKUP($D182, ALL!$A:$G, 2, FALSE), "")</f>
        <v/>
      </c>
      <c r="F182" s="242"/>
      <c r="G182" s="120" t="str">
        <f>IFERROR(VLOOKUP($D182, ALL!$A:$G, 3, FALSE), "")</f>
        <v/>
      </c>
      <c r="H182" s="121" t="str">
        <f>IFERROR(VLOOKUP($D182, ALL!$A:$G, 5, FALSE), "")</f>
        <v/>
      </c>
      <c r="I182" s="240"/>
      <c r="L182" s="122" t="str">
        <f t="shared" si="2"/>
        <v/>
      </c>
    </row>
    <row r="183" spans="3:12" ht="49.95" customHeight="1">
      <c r="C183" s="207"/>
      <c r="D183" s="209"/>
      <c r="E183" s="119" t="str">
        <f>IFERROR(VLOOKUP($D183, ALL!$A:$G, 2, FALSE), "")</f>
        <v/>
      </c>
      <c r="F183" s="242"/>
      <c r="G183" s="120" t="str">
        <f>IFERROR(VLOOKUP($D183, ALL!$A:$G, 3, FALSE), "")</f>
        <v/>
      </c>
      <c r="H183" s="121" t="str">
        <f>IFERROR(VLOOKUP($D183, ALL!$A:$G, 5, FALSE), "")</f>
        <v/>
      </c>
      <c r="I183" s="240"/>
      <c r="L183" s="122" t="str">
        <f t="shared" si="2"/>
        <v/>
      </c>
    </row>
    <row r="184" spans="3:12" ht="49.95" customHeight="1">
      <c r="C184" s="207"/>
      <c r="D184" s="209"/>
      <c r="E184" s="119" t="str">
        <f>IFERROR(VLOOKUP($D184, ALL!$A:$G, 2, FALSE), "")</f>
        <v/>
      </c>
      <c r="F184" s="242"/>
      <c r="G184" s="120" t="str">
        <f>IFERROR(VLOOKUP($D184, ALL!$A:$G, 3, FALSE), "")</f>
        <v/>
      </c>
      <c r="H184" s="121" t="str">
        <f>IFERROR(VLOOKUP($D184, ALL!$A:$G, 5, FALSE), "")</f>
        <v/>
      </c>
      <c r="I184" s="240"/>
      <c r="L184" s="122" t="str">
        <f t="shared" si="2"/>
        <v/>
      </c>
    </row>
    <row r="185" spans="3:12" ht="49.95" customHeight="1">
      <c r="C185" s="207"/>
      <c r="D185" s="209"/>
      <c r="E185" s="119" t="str">
        <f>IFERROR(VLOOKUP($D185, ALL!$A:$G, 2, FALSE), "")</f>
        <v/>
      </c>
      <c r="F185" s="242"/>
      <c r="G185" s="120" t="str">
        <f>IFERROR(VLOOKUP($D185, ALL!$A:$G, 3, FALSE), "")</f>
        <v/>
      </c>
      <c r="H185" s="121" t="str">
        <f>IFERROR(VLOOKUP($D185, ALL!$A:$G, 5, FALSE), "")</f>
        <v/>
      </c>
      <c r="I185" s="240"/>
      <c r="L185" s="122" t="str">
        <f t="shared" si="2"/>
        <v/>
      </c>
    </row>
    <row r="186" spans="3:12" ht="49.95" customHeight="1">
      <c r="C186" s="207"/>
      <c r="D186" s="209"/>
      <c r="E186" s="119" t="str">
        <f>IFERROR(VLOOKUP($D186, ALL!$A:$G, 2, FALSE), "")</f>
        <v/>
      </c>
      <c r="F186" s="242"/>
      <c r="G186" s="120" t="str">
        <f>IFERROR(VLOOKUP($D186, ALL!$A:$G, 3, FALSE), "")</f>
        <v/>
      </c>
      <c r="H186" s="121" t="str">
        <f>IFERROR(VLOOKUP($D186, ALL!$A:$G, 5, FALSE), "")</f>
        <v/>
      </c>
      <c r="I186" s="240"/>
      <c r="L186" s="122" t="str">
        <f t="shared" si="2"/>
        <v/>
      </c>
    </row>
    <row r="187" spans="3:12" ht="49.95" customHeight="1">
      <c r="C187" s="207"/>
      <c r="D187" s="209"/>
      <c r="E187" s="119" t="str">
        <f>IFERROR(VLOOKUP($D187, ALL!$A:$G, 2, FALSE), "")</f>
        <v/>
      </c>
      <c r="F187" s="242"/>
      <c r="G187" s="120" t="str">
        <f>IFERROR(VLOOKUP($D187, ALL!$A:$G, 3, FALSE), "")</f>
        <v/>
      </c>
      <c r="H187" s="121" t="str">
        <f>IFERROR(VLOOKUP($D187, ALL!$A:$G, 5, FALSE), "")</f>
        <v/>
      </c>
      <c r="I187" s="240"/>
      <c r="L187" s="122" t="str">
        <f t="shared" si="2"/>
        <v/>
      </c>
    </row>
    <row r="188" spans="3:12" ht="49.95" customHeight="1">
      <c r="C188" s="207"/>
      <c r="D188" s="209"/>
      <c r="E188" s="119" t="str">
        <f>IFERROR(VLOOKUP($D188, ALL!$A:$G, 2, FALSE), "")</f>
        <v/>
      </c>
      <c r="F188" s="242"/>
      <c r="G188" s="120" t="str">
        <f>IFERROR(VLOOKUP($D188, ALL!$A:$G, 3, FALSE), "")</f>
        <v/>
      </c>
      <c r="H188" s="121" t="str">
        <f>IFERROR(VLOOKUP($D188, ALL!$A:$G, 5, FALSE), "")</f>
        <v/>
      </c>
      <c r="I188" s="240"/>
      <c r="L188" s="122" t="str">
        <f t="shared" si="2"/>
        <v/>
      </c>
    </row>
    <row r="189" spans="3:12" ht="49.95" customHeight="1">
      <c r="C189" s="207"/>
      <c r="D189" s="209"/>
      <c r="E189" s="119" t="str">
        <f>IFERROR(VLOOKUP($D189, ALL!$A:$G, 2, FALSE), "")</f>
        <v/>
      </c>
      <c r="F189" s="242"/>
      <c r="G189" s="120" t="str">
        <f>IFERROR(VLOOKUP($D189, ALL!$A:$G, 3, FALSE), "")</f>
        <v/>
      </c>
      <c r="H189" s="121" t="str">
        <f>IFERROR(VLOOKUP($D189, ALL!$A:$G, 5, FALSE), "")</f>
        <v/>
      </c>
      <c r="I189" s="240"/>
      <c r="L189" s="122" t="str">
        <f t="shared" si="2"/>
        <v/>
      </c>
    </row>
    <row r="190" spans="3:12" ht="49.95" customHeight="1">
      <c r="C190" s="207"/>
      <c r="D190" s="209"/>
      <c r="E190" s="119" t="str">
        <f>IFERROR(VLOOKUP($D190, ALL!$A:$G, 2, FALSE), "")</f>
        <v/>
      </c>
      <c r="F190" s="242"/>
      <c r="G190" s="120" t="str">
        <f>IFERROR(VLOOKUP($D190, ALL!$A:$G, 3, FALSE), "")</f>
        <v/>
      </c>
      <c r="H190" s="121" t="str">
        <f>IFERROR(VLOOKUP($D190, ALL!$A:$G, 5, FALSE), "")</f>
        <v/>
      </c>
      <c r="I190" s="240"/>
      <c r="L190" s="122" t="str">
        <f t="shared" si="2"/>
        <v/>
      </c>
    </row>
    <row r="191" spans="3:12" ht="49.95" customHeight="1">
      <c r="C191" s="207"/>
      <c r="D191" s="209"/>
      <c r="E191" s="119" t="str">
        <f>IFERROR(VLOOKUP($D191, ALL!$A:$G, 2, FALSE), "")</f>
        <v/>
      </c>
      <c r="F191" s="242"/>
      <c r="G191" s="120" t="str">
        <f>IFERROR(VLOOKUP($D191, ALL!$A:$G, 3, FALSE), "")</f>
        <v/>
      </c>
      <c r="H191" s="121" t="str">
        <f>IFERROR(VLOOKUP($D191, ALL!$A:$G, 5, FALSE), "")</f>
        <v/>
      </c>
      <c r="I191" s="240"/>
      <c r="L191" s="122" t="str">
        <f t="shared" si="2"/>
        <v/>
      </c>
    </row>
    <row r="192" spans="3:12" ht="49.95" customHeight="1">
      <c r="C192" s="207"/>
      <c r="D192" s="209"/>
      <c r="E192" s="119" t="str">
        <f>IFERROR(VLOOKUP($D192, ALL!$A:$G, 2, FALSE), "")</f>
        <v/>
      </c>
      <c r="F192" s="242"/>
      <c r="G192" s="120" t="str">
        <f>IFERROR(VLOOKUP($D192, ALL!$A:$G, 3, FALSE), "")</f>
        <v/>
      </c>
      <c r="H192" s="121" t="str">
        <f>IFERROR(VLOOKUP($D192, ALL!$A:$G, 5, FALSE), "")</f>
        <v/>
      </c>
      <c r="I192" s="240"/>
      <c r="L192" s="122" t="str">
        <f t="shared" si="2"/>
        <v/>
      </c>
    </row>
    <row r="193" spans="3:12" ht="49.95" customHeight="1">
      <c r="C193" s="207"/>
      <c r="D193" s="209"/>
      <c r="E193" s="119" t="str">
        <f>IFERROR(VLOOKUP($D193, ALL!$A:$G, 2, FALSE), "")</f>
        <v/>
      </c>
      <c r="F193" s="242"/>
      <c r="G193" s="120" t="str">
        <f>IFERROR(VLOOKUP($D193, ALL!$A:$G, 3, FALSE), "")</f>
        <v/>
      </c>
      <c r="H193" s="121" t="str">
        <f>IFERROR(VLOOKUP($D193, ALL!$A:$G, 5, FALSE), "")</f>
        <v/>
      </c>
      <c r="I193" s="240"/>
      <c r="L193" s="122" t="str">
        <f t="shared" si="2"/>
        <v/>
      </c>
    </row>
    <row r="194" spans="3:12" ht="49.95" customHeight="1">
      <c r="C194" s="207"/>
      <c r="D194" s="209"/>
      <c r="E194" s="119" t="str">
        <f>IFERROR(VLOOKUP($D194, ALL!$A:$G, 2, FALSE), "")</f>
        <v/>
      </c>
      <c r="F194" s="242"/>
      <c r="G194" s="120" t="str">
        <f>IFERROR(VLOOKUP($D194, ALL!$A:$G, 3, FALSE), "")</f>
        <v/>
      </c>
      <c r="H194" s="121" t="str">
        <f>IFERROR(VLOOKUP($D194, ALL!$A:$G, 5, FALSE), "")</f>
        <v/>
      </c>
      <c r="I194" s="240"/>
      <c r="L194" s="122" t="str">
        <f t="shared" si="2"/>
        <v/>
      </c>
    </row>
    <row r="195" spans="3:12" ht="49.95" customHeight="1">
      <c r="C195" s="207"/>
      <c r="D195" s="209"/>
      <c r="E195" s="119" t="str">
        <f>IFERROR(VLOOKUP($D195, ALL!$A:$G, 2, FALSE), "")</f>
        <v/>
      </c>
      <c r="F195" s="242"/>
      <c r="G195" s="120" t="str">
        <f>IFERROR(VLOOKUP($D195, ALL!$A:$G, 3, FALSE), "")</f>
        <v/>
      </c>
      <c r="H195" s="121" t="str">
        <f>IFERROR(VLOOKUP($D195, ALL!$A:$G, 5, FALSE), "")</f>
        <v/>
      </c>
      <c r="I195" s="240"/>
      <c r="L195" s="122" t="str">
        <f t="shared" si="2"/>
        <v/>
      </c>
    </row>
    <row r="196" spans="3:12" ht="49.95" customHeight="1">
      <c r="C196" s="207"/>
      <c r="D196" s="209"/>
      <c r="E196" s="119" t="str">
        <f>IFERROR(VLOOKUP($D196, ALL!$A:$G, 2, FALSE), "")</f>
        <v/>
      </c>
      <c r="F196" s="242"/>
      <c r="G196" s="120" t="str">
        <f>IFERROR(VLOOKUP($D196, ALL!$A:$G, 3, FALSE), "")</f>
        <v/>
      </c>
      <c r="H196" s="121" t="str">
        <f>IFERROR(VLOOKUP($D196, ALL!$A:$G, 5, FALSE), "")</f>
        <v/>
      </c>
      <c r="I196" s="240"/>
      <c r="L196" s="122" t="str">
        <f t="shared" si="2"/>
        <v/>
      </c>
    </row>
    <row r="197" spans="3:12" ht="49.95" customHeight="1">
      <c r="C197" s="207"/>
      <c r="D197" s="209"/>
      <c r="E197" s="119" t="str">
        <f>IFERROR(VLOOKUP($D197, ALL!$A:$G, 2, FALSE), "")</f>
        <v/>
      </c>
      <c r="F197" s="242"/>
      <c r="G197" s="120" t="str">
        <f>IFERROR(VLOOKUP($D197, ALL!$A:$G, 3, FALSE), "")</f>
        <v/>
      </c>
      <c r="H197" s="121" t="str">
        <f>IFERROR(VLOOKUP($D197, ALL!$A:$G, 5, FALSE), "")</f>
        <v/>
      </c>
      <c r="I197" s="240"/>
      <c r="L197" s="122" t="str">
        <f t="shared" si="2"/>
        <v/>
      </c>
    </row>
    <row r="198" spans="3:12" ht="49.95" customHeight="1">
      <c r="C198" s="207"/>
      <c r="D198" s="209"/>
      <c r="E198" s="119" t="str">
        <f>IFERROR(VLOOKUP($D198, ALL!$A:$G, 2, FALSE), "")</f>
        <v/>
      </c>
      <c r="F198" s="242"/>
      <c r="G198" s="120" t="str">
        <f>IFERROR(VLOOKUP($D198, ALL!$A:$G, 3, FALSE), "")</f>
        <v/>
      </c>
      <c r="H198" s="121" t="str">
        <f>IFERROR(VLOOKUP($D198, ALL!$A:$G, 5, FALSE), "")</f>
        <v/>
      </c>
      <c r="I198" s="240"/>
      <c r="L198" s="122" t="str">
        <f t="shared" si="2"/>
        <v/>
      </c>
    </row>
    <row r="199" spans="3:12" ht="49.95" customHeight="1">
      <c r="C199" s="207"/>
      <c r="D199" s="209"/>
      <c r="E199" s="119" t="str">
        <f>IFERROR(VLOOKUP($D199, ALL!$A:$G, 2, FALSE), "")</f>
        <v/>
      </c>
      <c r="F199" s="242"/>
      <c r="G199" s="120" t="str">
        <f>IFERROR(VLOOKUP($D199, ALL!$A:$G, 3, FALSE), "")</f>
        <v/>
      </c>
      <c r="H199" s="121" t="str">
        <f>IFERROR(VLOOKUP($D199, ALL!$A:$G, 5, FALSE), "")</f>
        <v/>
      </c>
      <c r="I199" s="240"/>
      <c r="L199" s="122" t="str">
        <f t="shared" si="2"/>
        <v/>
      </c>
    </row>
    <row r="200" spans="3:12" ht="49.95" customHeight="1">
      <c r="C200" s="207"/>
      <c r="D200" s="209"/>
      <c r="E200" s="119" t="str">
        <f>IFERROR(VLOOKUP($D200, ALL!$A:$G, 2, FALSE), "")</f>
        <v/>
      </c>
      <c r="F200" s="242"/>
      <c r="G200" s="120" t="str">
        <f>IFERROR(VLOOKUP($D200, ALL!$A:$G, 3, FALSE), "")</f>
        <v/>
      </c>
      <c r="H200" s="121" t="str">
        <f>IFERROR(VLOOKUP($D200, ALL!$A:$G, 5, FALSE), "")</f>
        <v/>
      </c>
      <c r="I200" s="240"/>
      <c r="L200" s="122" t="str">
        <f t="shared" si="2"/>
        <v/>
      </c>
    </row>
    <row r="201" spans="3:12" ht="49.95" customHeight="1">
      <c r="C201" s="207"/>
      <c r="D201" s="209"/>
      <c r="E201" s="119" t="str">
        <f>IFERROR(VLOOKUP($D201, ALL!$A:$G, 2, FALSE), "")</f>
        <v/>
      </c>
      <c r="F201" s="242"/>
      <c r="G201" s="120" t="str">
        <f>IFERROR(VLOOKUP($D201, ALL!$A:$G, 3, FALSE), "")</f>
        <v/>
      </c>
      <c r="H201" s="121" t="str">
        <f>IFERROR(VLOOKUP($D201, ALL!$A:$G, 5, FALSE), "")</f>
        <v/>
      </c>
      <c r="I201" s="240"/>
      <c r="L201" s="122" t="str">
        <f t="shared" si="2"/>
        <v/>
      </c>
    </row>
    <row r="202" spans="3:12" ht="49.95" customHeight="1">
      <c r="C202" s="207"/>
      <c r="D202" s="209"/>
      <c r="E202" s="119" t="str">
        <f>IFERROR(VLOOKUP($D202, ALL!$A:$G, 2, FALSE), "")</f>
        <v/>
      </c>
      <c r="F202" s="242"/>
      <c r="G202" s="120" t="str">
        <f>IFERROR(VLOOKUP($D202, ALL!$A:$G, 3, FALSE), "")</f>
        <v/>
      </c>
      <c r="H202" s="121" t="str">
        <f>IFERROR(VLOOKUP($D202, ALL!$A:$G, 5, FALSE), "")</f>
        <v/>
      </c>
      <c r="I202" s="240"/>
      <c r="L202" s="122" t="str">
        <f t="shared" si="2"/>
        <v/>
      </c>
    </row>
    <row r="203" spans="3:12" ht="49.95" customHeight="1">
      <c r="C203" s="207"/>
      <c r="D203" s="209"/>
      <c r="E203" s="119" t="str">
        <f>IFERROR(VLOOKUP($D203, ALL!$A:$G, 2, FALSE), "")</f>
        <v/>
      </c>
      <c r="F203" s="242"/>
      <c r="G203" s="120" t="str">
        <f>IFERROR(VLOOKUP($D203, ALL!$A:$G, 3, FALSE), "")</f>
        <v/>
      </c>
      <c r="H203" s="121" t="str">
        <f>IFERROR(VLOOKUP($D203, ALL!$A:$G, 5, FALSE), "")</f>
        <v/>
      </c>
      <c r="I203" s="240"/>
      <c r="L203" s="122" t="str">
        <f t="shared" ref="L203:L238" si="3">IF(D203="","",
  IF(COUNTIF($D$13:$D$22,D203)=0,"コード不一致",
    IF(INDEX($I$13:$I$22,MATCH(D203,$D$13:$D$22,0))="","台数未入力",
      IF(COUNTIF($D$139:$D$238,D203)&lt;INDEX($I$13:$I$22,MATCH(D203,$D$13:$D$22,0)),"台数不足","OK")
    )
  )
)</f>
        <v/>
      </c>
    </row>
    <row r="204" spans="3:12" ht="49.95" customHeight="1">
      <c r="C204" s="207"/>
      <c r="D204" s="209"/>
      <c r="E204" s="119" t="str">
        <f>IFERROR(VLOOKUP($D204, ALL!$A:$G, 2, FALSE), "")</f>
        <v/>
      </c>
      <c r="F204" s="242"/>
      <c r="G204" s="120" t="str">
        <f>IFERROR(VLOOKUP($D204, ALL!$A:$G, 3, FALSE), "")</f>
        <v/>
      </c>
      <c r="H204" s="121" t="str">
        <f>IFERROR(VLOOKUP($D204, ALL!$A:$G, 5, FALSE), "")</f>
        <v/>
      </c>
      <c r="I204" s="240"/>
      <c r="L204" s="122" t="str">
        <f t="shared" si="3"/>
        <v/>
      </c>
    </row>
    <row r="205" spans="3:12" ht="49.95" customHeight="1">
      <c r="C205" s="207"/>
      <c r="D205" s="209"/>
      <c r="E205" s="119" t="str">
        <f>IFERROR(VLOOKUP($D205, ALL!$A:$G, 2, FALSE), "")</f>
        <v/>
      </c>
      <c r="F205" s="242"/>
      <c r="G205" s="120" t="str">
        <f>IFERROR(VLOOKUP($D205, ALL!$A:$G, 3, FALSE), "")</f>
        <v/>
      </c>
      <c r="H205" s="121" t="str">
        <f>IFERROR(VLOOKUP($D205, ALL!$A:$G, 5, FALSE), "")</f>
        <v/>
      </c>
      <c r="I205" s="240"/>
      <c r="L205" s="122" t="str">
        <f t="shared" si="3"/>
        <v/>
      </c>
    </row>
    <row r="206" spans="3:12" ht="49.95" customHeight="1">
      <c r="C206" s="207"/>
      <c r="D206" s="209"/>
      <c r="E206" s="119" t="str">
        <f>IFERROR(VLOOKUP($D206, ALL!$A:$G, 2, FALSE), "")</f>
        <v/>
      </c>
      <c r="F206" s="242"/>
      <c r="G206" s="120" t="str">
        <f>IFERROR(VLOOKUP($D206, ALL!$A:$G, 3, FALSE), "")</f>
        <v/>
      </c>
      <c r="H206" s="121" t="str">
        <f>IFERROR(VLOOKUP($D206, ALL!$A:$G, 5, FALSE), "")</f>
        <v/>
      </c>
      <c r="I206" s="240"/>
      <c r="L206" s="122" t="str">
        <f t="shared" si="3"/>
        <v/>
      </c>
    </row>
    <row r="207" spans="3:12" ht="49.95" customHeight="1">
      <c r="C207" s="207"/>
      <c r="D207" s="209"/>
      <c r="E207" s="119" t="str">
        <f>IFERROR(VLOOKUP($D207, ALL!$A:$G, 2, FALSE), "")</f>
        <v/>
      </c>
      <c r="F207" s="242"/>
      <c r="G207" s="120" t="str">
        <f>IFERROR(VLOOKUP($D207, ALL!$A:$G, 3, FALSE), "")</f>
        <v/>
      </c>
      <c r="H207" s="121" t="str">
        <f>IFERROR(VLOOKUP($D207, ALL!$A:$G, 5, FALSE), "")</f>
        <v/>
      </c>
      <c r="I207" s="240"/>
      <c r="L207" s="122" t="str">
        <f t="shared" si="3"/>
        <v/>
      </c>
    </row>
    <row r="208" spans="3:12" ht="49.95" customHeight="1">
      <c r="C208" s="207"/>
      <c r="D208" s="209"/>
      <c r="E208" s="119" t="str">
        <f>IFERROR(VLOOKUP($D208, ALL!$A:$G, 2, FALSE), "")</f>
        <v/>
      </c>
      <c r="F208" s="242"/>
      <c r="G208" s="120" t="str">
        <f>IFERROR(VLOOKUP($D208, ALL!$A:$G, 3, FALSE), "")</f>
        <v/>
      </c>
      <c r="H208" s="121" t="str">
        <f>IFERROR(VLOOKUP($D208, ALL!$A:$G, 5, FALSE), "")</f>
        <v/>
      </c>
      <c r="I208" s="240"/>
      <c r="L208" s="122" t="str">
        <f t="shared" si="3"/>
        <v/>
      </c>
    </row>
    <row r="209" spans="3:12" ht="49.95" customHeight="1">
      <c r="C209" s="207"/>
      <c r="D209" s="209"/>
      <c r="E209" s="119" t="str">
        <f>IFERROR(VLOOKUP($D209, ALL!$A:$G, 2, FALSE), "")</f>
        <v/>
      </c>
      <c r="F209" s="242"/>
      <c r="G209" s="120" t="str">
        <f>IFERROR(VLOOKUP($D209, ALL!$A:$G, 3, FALSE), "")</f>
        <v/>
      </c>
      <c r="H209" s="121" t="str">
        <f>IFERROR(VLOOKUP($D209, ALL!$A:$G, 5, FALSE), "")</f>
        <v/>
      </c>
      <c r="I209" s="240"/>
      <c r="L209" s="122" t="str">
        <f t="shared" si="3"/>
        <v/>
      </c>
    </row>
    <row r="210" spans="3:12" ht="49.95" customHeight="1">
      <c r="C210" s="207"/>
      <c r="D210" s="209"/>
      <c r="E210" s="119" t="str">
        <f>IFERROR(VLOOKUP($D210, ALL!$A:$G, 2, FALSE), "")</f>
        <v/>
      </c>
      <c r="F210" s="242"/>
      <c r="G210" s="120" t="str">
        <f>IFERROR(VLOOKUP($D210, ALL!$A:$G, 3, FALSE), "")</f>
        <v/>
      </c>
      <c r="H210" s="121" t="str">
        <f>IFERROR(VLOOKUP($D210, ALL!$A:$G, 5, FALSE), "")</f>
        <v/>
      </c>
      <c r="I210" s="240"/>
      <c r="L210" s="122" t="str">
        <f t="shared" si="3"/>
        <v/>
      </c>
    </row>
    <row r="211" spans="3:12" ht="49.95" customHeight="1">
      <c r="C211" s="207"/>
      <c r="D211" s="209"/>
      <c r="E211" s="119" t="str">
        <f>IFERROR(VLOOKUP($D211, ALL!$A:$G, 2, FALSE), "")</f>
        <v/>
      </c>
      <c r="F211" s="242"/>
      <c r="G211" s="120" t="str">
        <f>IFERROR(VLOOKUP($D211, ALL!$A:$G, 3, FALSE), "")</f>
        <v/>
      </c>
      <c r="H211" s="121" t="str">
        <f>IFERROR(VLOOKUP($D211, ALL!$A:$G, 5, FALSE), "")</f>
        <v/>
      </c>
      <c r="I211" s="240"/>
      <c r="L211" s="122" t="str">
        <f t="shared" si="3"/>
        <v/>
      </c>
    </row>
    <row r="212" spans="3:12" ht="49.95" customHeight="1">
      <c r="C212" s="207"/>
      <c r="D212" s="209"/>
      <c r="E212" s="119" t="str">
        <f>IFERROR(VLOOKUP($D212, ALL!$A:$G, 2, FALSE), "")</f>
        <v/>
      </c>
      <c r="F212" s="242"/>
      <c r="G212" s="120" t="str">
        <f>IFERROR(VLOOKUP($D212, ALL!$A:$G, 3, FALSE), "")</f>
        <v/>
      </c>
      <c r="H212" s="121" t="str">
        <f>IFERROR(VLOOKUP($D212, ALL!$A:$G, 5, FALSE), "")</f>
        <v/>
      </c>
      <c r="I212" s="240"/>
      <c r="L212" s="122" t="str">
        <f t="shared" si="3"/>
        <v/>
      </c>
    </row>
    <row r="213" spans="3:12" ht="49.95" customHeight="1">
      <c r="C213" s="207"/>
      <c r="D213" s="209"/>
      <c r="E213" s="119" t="str">
        <f>IFERROR(VLOOKUP($D213, ALL!$A:$G, 2, FALSE), "")</f>
        <v/>
      </c>
      <c r="F213" s="242"/>
      <c r="G213" s="120" t="str">
        <f>IFERROR(VLOOKUP($D213, ALL!$A:$G, 3, FALSE), "")</f>
        <v/>
      </c>
      <c r="H213" s="121" t="str">
        <f>IFERROR(VLOOKUP($D213, ALL!$A:$G, 5, FALSE), "")</f>
        <v/>
      </c>
      <c r="I213" s="240"/>
      <c r="L213" s="122" t="str">
        <f t="shared" si="3"/>
        <v/>
      </c>
    </row>
    <row r="214" spans="3:12" ht="49.95" customHeight="1">
      <c r="C214" s="207"/>
      <c r="D214" s="209"/>
      <c r="E214" s="119" t="str">
        <f>IFERROR(VLOOKUP($D214, ALL!$A:$G, 2, FALSE), "")</f>
        <v/>
      </c>
      <c r="F214" s="242"/>
      <c r="G214" s="120" t="str">
        <f>IFERROR(VLOOKUP($D214, ALL!$A:$G, 3, FALSE), "")</f>
        <v/>
      </c>
      <c r="H214" s="121" t="str">
        <f>IFERROR(VLOOKUP($D214, ALL!$A:$G, 5, FALSE), "")</f>
        <v/>
      </c>
      <c r="I214" s="240"/>
      <c r="L214" s="122" t="str">
        <f t="shared" si="3"/>
        <v/>
      </c>
    </row>
    <row r="215" spans="3:12" ht="49.95" customHeight="1">
      <c r="C215" s="207"/>
      <c r="D215" s="209"/>
      <c r="E215" s="119" t="str">
        <f>IFERROR(VLOOKUP($D215, ALL!$A:$G, 2, FALSE), "")</f>
        <v/>
      </c>
      <c r="F215" s="242"/>
      <c r="G215" s="120" t="str">
        <f>IFERROR(VLOOKUP($D215, ALL!$A:$G, 3, FALSE), "")</f>
        <v/>
      </c>
      <c r="H215" s="121" t="str">
        <f>IFERROR(VLOOKUP($D215, ALL!$A:$G, 5, FALSE), "")</f>
        <v/>
      </c>
      <c r="I215" s="240"/>
      <c r="L215" s="122" t="str">
        <f t="shared" si="3"/>
        <v/>
      </c>
    </row>
    <row r="216" spans="3:12" ht="49.95" customHeight="1">
      <c r="C216" s="207"/>
      <c r="D216" s="209"/>
      <c r="E216" s="119" t="str">
        <f>IFERROR(VLOOKUP($D216, ALL!$A:$G, 2, FALSE), "")</f>
        <v/>
      </c>
      <c r="F216" s="242"/>
      <c r="G216" s="120" t="str">
        <f>IFERROR(VLOOKUP($D216, ALL!$A:$G, 3, FALSE), "")</f>
        <v/>
      </c>
      <c r="H216" s="121" t="str">
        <f>IFERROR(VLOOKUP($D216, ALL!$A:$G, 5, FALSE), "")</f>
        <v/>
      </c>
      <c r="I216" s="240"/>
      <c r="L216" s="122" t="str">
        <f t="shared" si="3"/>
        <v/>
      </c>
    </row>
    <row r="217" spans="3:12" ht="49.95" customHeight="1">
      <c r="C217" s="207"/>
      <c r="D217" s="209"/>
      <c r="E217" s="119" t="str">
        <f>IFERROR(VLOOKUP($D217, ALL!$A:$G, 2, FALSE), "")</f>
        <v/>
      </c>
      <c r="F217" s="242"/>
      <c r="G217" s="120" t="str">
        <f>IFERROR(VLOOKUP($D217, ALL!$A:$G, 3, FALSE), "")</f>
        <v/>
      </c>
      <c r="H217" s="121" t="str">
        <f>IFERROR(VLOOKUP($D217, ALL!$A:$G, 5, FALSE), "")</f>
        <v/>
      </c>
      <c r="I217" s="240"/>
      <c r="L217" s="122" t="str">
        <f t="shared" si="3"/>
        <v/>
      </c>
    </row>
    <row r="218" spans="3:12" ht="49.95" customHeight="1">
      <c r="C218" s="207"/>
      <c r="D218" s="209"/>
      <c r="E218" s="119" t="str">
        <f>IFERROR(VLOOKUP($D218, ALL!$A:$G, 2, FALSE), "")</f>
        <v/>
      </c>
      <c r="F218" s="242"/>
      <c r="G218" s="120" t="str">
        <f>IFERROR(VLOOKUP($D218, ALL!$A:$G, 3, FALSE), "")</f>
        <v/>
      </c>
      <c r="H218" s="121" t="str">
        <f>IFERROR(VLOOKUP($D218, ALL!$A:$G, 5, FALSE), "")</f>
        <v/>
      </c>
      <c r="I218" s="240"/>
      <c r="L218" s="122" t="str">
        <f t="shared" si="3"/>
        <v/>
      </c>
    </row>
    <row r="219" spans="3:12" ht="49.95" customHeight="1">
      <c r="C219" s="207"/>
      <c r="D219" s="209"/>
      <c r="E219" s="119" t="str">
        <f>IFERROR(VLOOKUP($D219, ALL!$A:$G, 2, FALSE), "")</f>
        <v/>
      </c>
      <c r="F219" s="242"/>
      <c r="G219" s="120" t="str">
        <f>IFERROR(VLOOKUP($D219, ALL!$A:$G, 3, FALSE), "")</f>
        <v/>
      </c>
      <c r="H219" s="121" t="str">
        <f>IFERROR(VLOOKUP($D219, ALL!$A:$G, 5, FALSE), "")</f>
        <v/>
      </c>
      <c r="I219" s="240"/>
      <c r="L219" s="122" t="str">
        <f t="shared" si="3"/>
        <v/>
      </c>
    </row>
    <row r="220" spans="3:12" ht="49.95" customHeight="1">
      <c r="C220" s="207"/>
      <c r="D220" s="209"/>
      <c r="E220" s="119" t="str">
        <f>IFERROR(VLOOKUP($D220, ALL!$A:$G, 2, FALSE), "")</f>
        <v/>
      </c>
      <c r="F220" s="242"/>
      <c r="G220" s="120" t="str">
        <f>IFERROR(VLOOKUP($D220, ALL!$A:$G, 3, FALSE), "")</f>
        <v/>
      </c>
      <c r="H220" s="121" t="str">
        <f>IFERROR(VLOOKUP($D220, ALL!$A:$G, 5, FALSE), "")</f>
        <v/>
      </c>
      <c r="I220" s="240"/>
      <c r="L220" s="122" t="str">
        <f t="shared" si="3"/>
        <v/>
      </c>
    </row>
    <row r="221" spans="3:12" ht="49.95" customHeight="1">
      <c r="C221" s="207"/>
      <c r="D221" s="209"/>
      <c r="E221" s="119" t="str">
        <f>IFERROR(VLOOKUP($D221, ALL!$A:$G, 2, FALSE), "")</f>
        <v/>
      </c>
      <c r="F221" s="242"/>
      <c r="G221" s="120" t="str">
        <f>IFERROR(VLOOKUP($D221, ALL!$A:$G, 3, FALSE), "")</f>
        <v/>
      </c>
      <c r="H221" s="121" t="str">
        <f>IFERROR(VLOOKUP($D221, ALL!$A:$G, 5, FALSE), "")</f>
        <v/>
      </c>
      <c r="I221" s="240"/>
      <c r="L221" s="122" t="str">
        <f t="shared" si="3"/>
        <v/>
      </c>
    </row>
    <row r="222" spans="3:12" ht="49.95" customHeight="1">
      <c r="C222" s="207"/>
      <c r="D222" s="209"/>
      <c r="E222" s="119" t="str">
        <f>IFERROR(VLOOKUP($D222, ALL!$A:$G, 2, FALSE), "")</f>
        <v/>
      </c>
      <c r="F222" s="242"/>
      <c r="G222" s="120" t="str">
        <f>IFERROR(VLOOKUP($D222, ALL!$A:$G, 3, FALSE), "")</f>
        <v/>
      </c>
      <c r="H222" s="121" t="str">
        <f>IFERROR(VLOOKUP($D222, ALL!$A:$G, 5, FALSE), "")</f>
        <v/>
      </c>
      <c r="I222" s="240"/>
      <c r="L222" s="122" t="str">
        <f t="shared" si="3"/>
        <v/>
      </c>
    </row>
    <row r="223" spans="3:12" ht="49.95" customHeight="1">
      <c r="C223" s="207"/>
      <c r="D223" s="209"/>
      <c r="E223" s="119" t="str">
        <f>IFERROR(VLOOKUP($D223, ALL!$A:$G, 2, FALSE), "")</f>
        <v/>
      </c>
      <c r="F223" s="242"/>
      <c r="G223" s="120" t="str">
        <f>IFERROR(VLOOKUP($D223, ALL!$A:$G, 3, FALSE), "")</f>
        <v/>
      </c>
      <c r="H223" s="121" t="str">
        <f>IFERROR(VLOOKUP($D223, ALL!$A:$G, 5, FALSE), "")</f>
        <v/>
      </c>
      <c r="I223" s="240"/>
      <c r="L223" s="122" t="str">
        <f t="shared" si="3"/>
        <v/>
      </c>
    </row>
    <row r="224" spans="3:12" ht="49.95" customHeight="1">
      <c r="C224" s="207"/>
      <c r="D224" s="209"/>
      <c r="E224" s="119" t="str">
        <f>IFERROR(VLOOKUP($D224, ALL!$A:$G, 2, FALSE), "")</f>
        <v/>
      </c>
      <c r="F224" s="242"/>
      <c r="G224" s="120" t="str">
        <f>IFERROR(VLOOKUP($D224, ALL!$A:$G, 3, FALSE), "")</f>
        <v/>
      </c>
      <c r="H224" s="121" t="str">
        <f>IFERROR(VLOOKUP($D224, ALL!$A:$G, 5, FALSE), "")</f>
        <v/>
      </c>
      <c r="I224" s="240"/>
      <c r="L224" s="122" t="str">
        <f t="shared" si="3"/>
        <v/>
      </c>
    </row>
    <row r="225" spans="3:12" ht="49.95" customHeight="1">
      <c r="C225" s="207"/>
      <c r="D225" s="209"/>
      <c r="E225" s="119" t="str">
        <f>IFERROR(VLOOKUP($D225, ALL!$A:$G, 2, FALSE), "")</f>
        <v/>
      </c>
      <c r="F225" s="242"/>
      <c r="G225" s="120" t="str">
        <f>IFERROR(VLOOKUP($D225, ALL!$A:$G, 3, FALSE), "")</f>
        <v/>
      </c>
      <c r="H225" s="121" t="str">
        <f>IFERROR(VLOOKUP($D225, ALL!$A:$G, 5, FALSE), "")</f>
        <v/>
      </c>
      <c r="I225" s="240"/>
      <c r="L225" s="122" t="str">
        <f t="shared" si="3"/>
        <v/>
      </c>
    </row>
    <row r="226" spans="3:12" ht="49.95" customHeight="1">
      <c r="C226" s="207"/>
      <c r="D226" s="209"/>
      <c r="E226" s="119" t="str">
        <f>IFERROR(VLOOKUP($D226, ALL!$A:$G, 2, FALSE), "")</f>
        <v/>
      </c>
      <c r="F226" s="242"/>
      <c r="G226" s="120" t="str">
        <f>IFERROR(VLOOKUP($D226, ALL!$A:$G, 3, FALSE), "")</f>
        <v/>
      </c>
      <c r="H226" s="121" t="str">
        <f>IFERROR(VLOOKUP($D226, ALL!$A:$G, 5, FALSE), "")</f>
        <v/>
      </c>
      <c r="I226" s="240"/>
      <c r="L226" s="122" t="str">
        <f t="shared" si="3"/>
        <v/>
      </c>
    </row>
    <row r="227" spans="3:12" ht="49.95" customHeight="1">
      <c r="C227" s="207"/>
      <c r="D227" s="209"/>
      <c r="E227" s="119" t="str">
        <f>IFERROR(VLOOKUP($D227, ALL!$A:$G, 2, FALSE), "")</f>
        <v/>
      </c>
      <c r="F227" s="242"/>
      <c r="G227" s="120" t="str">
        <f>IFERROR(VLOOKUP($D227, ALL!$A:$G, 3, FALSE), "")</f>
        <v/>
      </c>
      <c r="H227" s="121" t="str">
        <f>IFERROR(VLOOKUP($D227, ALL!$A:$G, 5, FALSE), "")</f>
        <v/>
      </c>
      <c r="I227" s="240"/>
      <c r="L227" s="122" t="str">
        <f t="shared" si="3"/>
        <v/>
      </c>
    </row>
    <row r="228" spans="3:12" ht="49.95" customHeight="1">
      <c r="C228" s="207"/>
      <c r="D228" s="209"/>
      <c r="E228" s="119" t="str">
        <f>IFERROR(VLOOKUP($D228, ALL!$A:$G, 2, FALSE), "")</f>
        <v/>
      </c>
      <c r="F228" s="242"/>
      <c r="G228" s="120" t="str">
        <f>IFERROR(VLOOKUP($D228, ALL!$A:$G, 3, FALSE), "")</f>
        <v/>
      </c>
      <c r="H228" s="121" t="str">
        <f>IFERROR(VLOOKUP($D228, ALL!$A:$G, 5, FALSE), "")</f>
        <v/>
      </c>
      <c r="I228" s="240"/>
      <c r="L228" s="122" t="str">
        <f t="shared" si="3"/>
        <v/>
      </c>
    </row>
    <row r="229" spans="3:12" ht="49.95" customHeight="1">
      <c r="C229" s="207"/>
      <c r="D229" s="209"/>
      <c r="E229" s="119" t="str">
        <f>IFERROR(VLOOKUP($D229, ALL!$A:$G, 2, FALSE), "")</f>
        <v/>
      </c>
      <c r="F229" s="242"/>
      <c r="G229" s="120" t="str">
        <f>IFERROR(VLOOKUP($D229, ALL!$A:$G, 3, FALSE), "")</f>
        <v/>
      </c>
      <c r="H229" s="121" t="str">
        <f>IFERROR(VLOOKUP($D229, ALL!$A:$G, 5, FALSE), "")</f>
        <v/>
      </c>
      <c r="I229" s="240"/>
      <c r="L229" s="122" t="str">
        <f t="shared" si="3"/>
        <v/>
      </c>
    </row>
    <row r="230" spans="3:12" ht="49.95" customHeight="1">
      <c r="C230" s="207"/>
      <c r="D230" s="209"/>
      <c r="E230" s="119" t="str">
        <f>IFERROR(VLOOKUP($D230, ALL!$A:$G, 2, FALSE), "")</f>
        <v/>
      </c>
      <c r="F230" s="242"/>
      <c r="G230" s="120" t="str">
        <f>IFERROR(VLOOKUP($D230, ALL!$A:$G, 3, FALSE), "")</f>
        <v/>
      </c>
      <c r="H230" s="121" t="str">
        <f>IFERROR(VLOOKUP($D230, ALL!$A:$G, 5, FALSE), "")</f>
        <v/>
      </c>
      <c r="I230" s="240"/>
      <c r="L230" s="122" t="str">
        <f t="shared" si="3"/>
        <v/>
      </c>
    </row>
    <row r="231" spans="3:12" ht="49.95" customHeight="1">
      <c r="C231" s="207"/>
      <c r="D231" s="209"/>
      <c r="E231" s="119" t="str">
        <f>IFERROR(VLOOKUP($D231, ALL!$A:$G, 2, FALSE), "")</f>
        <v/>
      </c>
      <c r="F231" s="242"/>
      <c r="G231" s="120" t="str">
        <f>IFERROR(VLOOKUP($D231, ALL!$A:$G, 3, FALSE), "")</f>
        <v/>
      </c>
      <c r="H231" s="121" t="str">
        <f>IFERROR(VLOOKUP($D231, ALL!$A:$G, 5, FALSE), "")</f>
        <v/>
      </c>
      <c r="I231" s="240"/>
      <c r="L231" s="122" t="str">
        <f t="shared" si="3"/>
        <v/>
      </c>
    </row>
    <row r="232" spans="3:12" ht="49.95" customHeight="1">
      <c r="C232" s="207"/>
      <c r="D232" s="209"/>
      <c r="E232" s="119" t="str">
        <f>IFERROR(VLOOKUP($D232, ALL!$A:$G, 2, FALSE), "")</f>
        <v/>
      </c>
      <c r="F232" s="242"/>
      <c r="G232" s="120" t="str">
        <f>IFERROR(VLOOKUP($D232, ALL!$A:$G, 3, FALSE), "")</f>
        <v/>
      </c>
      <c r="H232" s="121" t="str">
        <f>IFERROR(VLOOKUP($D232, ALL!$A:$G, 5, FALSE), "")</f>
        <v/>
      </c>
      <c r="I232" s="240"/>
      <c r="L232" s="122" t="str">
        <f t="shared" si="3"/>
        <v/>
      </c>
    </row>
    <row r="233" spans="3:12" ht="49.95" customHeight="1">
      <c r="C233" s="207"/>
      <c r="D233" s="209"/>
      <c r="E233" s="119" t="str">
        <f>IFERROR(VLOOKUP($D233, ALL!$A:$G, 2, FALSE), "")</f>
        <v/>
      </c>
      <c r="F233" s="242"/>
      <c r="G233" s="120" t="str">
        <f>IFERROR(VLOOKUP($D233, ALL!$A:$G, 3, FALSE), "")</f>
        <v/>
      </c>
      <c r="H233" s="121" t="str">
        <f>IFERROR(VLOOKUP($D233, ALL!$A:$G, 5, FALSE), "")</f>
        <v/>
      </c>
      <c r="I233" s="240"/>
      <c r="L233" s="122" t="str">
        <f t="shared" si="3"/>
        <v/>
      </c>
    </row>
    <row r="234" spans="3:12" ht="49.95" customHeight="1">
      <c r="C234" s="207"/>
      <c r="D234" s="209"/>
      <c r="E234" s="119" t="str">
        <f>IFERROR(VLOOKUP($D234, ALL!$A:$G, 2, FALSE), "")</f>
        <v/>
      </c>
      <c r="F234" s="242"/>
      <c r="G234" s="120" t="str">
        <f>IFERROR(VLOOKUP($D234, ALL!$A:$G, 3, FALSE), "")</f>
        <v/>
      </c>
      <c r="H234" s="121" t="str">
        <f>IFERROR(VLOOKUP($D234, ALL!$A:$G, 5, FALSE), "")</f>
        <v/>
      </c>
      <c r="I234" s="240"/>
      <c r="L234" s="122" t="str">
        <f t="shared" si="3"/>
        <v/>
      </c>
    </row>
    <row r="235" spans="3:12" ht="49.95" customHeight="1">
      <c r="C235" s="207"/>
      <c r="D235" s="209"/>
      <c r="E235" s="119" t="str">
        <f>IFERROR(VLOOKUP($D235, ALL!$A:$G, 2, FALSE), "")</f>
        <v/>
      </c>
      <c r="F235" s="242"/>
      <c r="G235" s="120" t="str">
        <f>IFERROR(VLOOKUP($D235, ALL!$A:$G, 3, FALSE), "")</f>
        <v/>
      </c>
      <c r="H235" s="121" t="str">
        <f>IFERROR(VLOOKUP($D235, ALL!$A:$G, 5, FALSE), "")</f>
        <v/>
      </c>
      <c r="I235" s="240"/>
      <c r="L235" s="122" t="str">
        <f t="shared" si="3"/>
        <v/>
      </c>
    </row>
    <row r="236" spans="3:12" ht="49.95" customHeight="1">
      <c r="C236" s="207"/>
      <c r="D236" s="209"/>
      <c r="E236" s="119" t="str">
        <f>IFERROR(VLOOKUP($D236, ALL!$A:$G, 2, FALSE), "")</f>
        <v/>
      </c>
      <c r="F236" s="242"/>
      <c r="G236" s="120" t="str">
        <f>IFERROR(VLOOKUP($D236, ALL!$A:$G, 3, FALSE), "")</f>
        <v/>
      </c>
      <c r="H236" s="121" t="str">
        <f>IFERROR(VLOOKUP($D236, ALL!$A:$G, 5, FALSE), "")</f>
        <v/>
      </c>
      <c r="I236" s="240"/>
      <c r="L236" s="122" t="str">
        <f t="shared" si="3"/>
        <v/>
      </c>
    </row>
    <row r="237" spans="3:12" ht="49.95" customHeight="1">
      <c r="C237" s="207"/>
      <c r="D237" s="209"/>
      <c r="E237" s="119" t="str">
        <f>IFERROR(VLOOKUP($D237, ALL!$A:$G, 2, FALSE), "")</f>
        <v/>
      </c>
      <c r="F237" s="242"/>
      <c r="G237" s="120" t="str">
        <f>IFERROR(VLOOKUP($D237, ALL!$A:$G, 3, FALSE), "")</f>
        <v/>
      </c>
      <c r="H237" s="121" t="str">
        <f>IFERROR(VLOOKUP($D237, ALL!$A:$G, 5, FALSE), "")</f>
        <v/>
      </c>
      <c r="I237" s="240"/>
      <c r="L237" s="122" t="str">
        <f t="shared" si="3"/>
        <v/>
      </c>
    </row>
    <row r="238" spans="3:12" ht="49.95" customHeight="1" thickBot="1">
      <c r="C238" s="208"/>
      <c r="D238" s="210"/>
      <c r="E238" s="225" t="str">
        <f>IFERROR(VLOOKUP($D238, ALL!$A:$G, 2, FALSE), "")</f>
        <v/>
      </c>
      <c r="F238" s="243"/>
      <c r="G238" s="226" t="str">
        <f>IFERROR(VLOOKUP($D238, ALL!$A:$G, 3, FALSE), "")</f>
        <v/>
      </c>
      <c r="H238" s="227" t="str">
        <f>IFERROR(VLOOKUP($D238, ALL!$A:$G, 5, FALSE), "")</f>
        <v/>
      </c>
      <c r="I238" s="241"/>
      <c r="L238" s="122" t="str">
        <f t="shared" si="3"/>
        <v/>
      </c>
    </row>
    <row r="239" spans="3:12" collapsed="1">
      <c r="E239" s="193"/>
      <c r="F239" s="194"/>
    </row>
  </sheetData>
  <sheetProtection algorithmName="SHA-512" hashValue="c1BZZGXJ8kmzEuyeY/bj/RBCgyD44a1NZw7xZLXf1dgfiIvFaJ0Y7TbHtHeXWCKoean+eSzzn6DaxHRcMbYeIg==" saltValue="juPfnOBiAlnrTKcnZ24AwQ==" spinCount="100000" sheet="1" objects="1" scenarios="1" selectLockedCells="1"/>
  <mergeCells count="54">
    <mergeCell ref="B123:C123"/>
    <mergeCell ref="D134:F134"/>
    <mergeCell ref="D136:G136"/>
    <mergeCell ref="D63:D65"/>
    <mergeCell ref="G63:H63"/>
    <mergeCell ref="G64:H64"/>
    <mergeCell ref="G65:H65"/>
    <mergeCell ref="C70:D70"/>
    <mergeCell ref="C71:D71"/>
    <mergeCell ref="G62:H62"/>
    <mergeCell ref="G51:H51"/>
    <mergeCell ref="G52:H52"/>
    <mergeCell ref="G53:H53"/>
    <mergeCell ref="G54:H54"/>
    <mergeCell ref="G55:H55"/>
    <mergeCell ref="G56:H56"/>
    <mergeCell ref="G57:H57"/>
    <mergeCell ref="G58:H58"/>
    <mergeCell ref="G59:H59"/>
    <mergeCell ref="G60:H60"/>
    <mergeCell ref="G61:H61"/>
    <mergeCell ref="G50:H50"/>
    <mergeCell ref="G39:H39"/>
    <mergeCell ref="G40:H40"/>
    <mergeCell ref="G41:H41"/>
    <mergeCell ref="G42:H42"/>
    <mergeCell ref="G43:H43"/>
    <mergeCell ref="G44:H44"/>
    <mergeCell ref="G45:H45"/>
    <mergeCell ref="G46:H46"/>
    <mergeCell ref="G47:H47"/>
    <mergeCell ref="G48:H48"/>
    <mergeCell ref="G49:H49"/>
    <mergeCell ref="G33:H33"/>
    <mergeCell ref="G34:H34"/>
    <mergeCell ref="G35:H35"/>
    <mergeCell ref="G36:H36"/>
    <mergeCell ref="G37:H37"/>
    <mergeCell ref="B20:B22"/>
    <mergeCell ref="B57:B61"/>
    <mergeCell ref="C11:C12"/>
    <mergeCell ref="D11:J11"/>
    <mergeCell ref="E2:E3"/>
    <mergeCell ref="F2:J3"/>
    <mergeCell ref="C5:C6"/>
    <mergeCell ref="D7:F7"/>
    <mergeCell ref="D8:F8"/>
    <mergeCell ref="G38:H38"/>
    <mergeCell ref="D26:F26"/>
    <mergeCell ref="D28:F28"/>
    <mergeCell ref="C30:C31"/>
    <mergeCell ref="D30:J30"/>
    <mergeCell ref="G31:H31"/>
    <mergeCell ref="G32:H32"/>
  </mergeCells>
  <phoneticPr fontId="3"/>
  <conditionalFormatting sqref="C62">
    <cfRule type="expression" dxfId="12" priority="8">
      <formula>$C$62="NG"</formula>
    </cfRule>
  </conditionalFormatting>
  <conditionalFormatting sqref="C63">
    <cfRule type="expression" dxfId="11" priority="4">
      <formula>$C$63="NG"</formula>
    </cfRule>
  </conditionalFormatting>
  <conditionalFormatting sqref="C64">
    <cfRule type="expression" dxfId="10" priority="7">
      <formula>$C$64="NG"</formula>
    </cfRule>
  </conditionalFormatting>
  <conditionalFormatting sqref="C65">
    <cfRule type="expression" dxfId="9" priority="12">
      <formula>$C$65="NG"</formula>
    </cfRule>
  </conditionalFormatting>
  <conditionalFormatting sqref="C62:J62">
    <cfRule type="expression" dxfId="8" priority="2">
      <formula>OR($D$7="運行中における運転者の疲労状態を測定する機器",$D$7="運行中の運行管理機器")</formula>
    </cfRule>
  </conditionalFormatting>
  <conditionalFormatting sqref="C63:J65">
    <cfRule type="expression" dxfId="7" priority="1">
      <formula>OR($D$7="ＩＴを活用した遠隔地における点呼機器",     $D$7="遠隔点呼機器",     $D$7="自動点呼機器",     $D$7="休息期間における運転者の睡眠状態等を測定する機器")</formula>
    </cfRule>
  </conditionalFormatting>
  <conditionalFormatting sqref="D32:D61">
    <cfRule type="expression" dxfId="6" priority="11">
      <formula>AND(D32&lt;&gt;"", ISNA(MATCH(D32, $D$13:$D$22, 0)))</formula>
    </cfRule>
  </conditionalFormatting>
  <conditionalFormatting sqref="D139:D238">
    <cfRule type="expression" dxfId="5" priority="10">
      <formula>OR($L139="台数不足", $L139="コード不一致", $L139="台数未入力")</formula>
    </cfRule>
  </conditionalFormatting>
  <conditionalFormatting sqref="F139:F238">
    <cfRule type="expression" dxfId="4" priority="9">
      <formula>AND($E139&lt;&gt;"", $E139&lt;&gt;"車載器")</formula>
    </cfRule>
  </conditionalFormatting>
  <conditionalFormatting sqref="I62">
    <cfRule type="expression" dxfId="3" priority="3">
      <formula>$C$62="NG"</formula>
    </cfRule>
  </conditionalFormatting>
  <conditionalFormatting sqref="I63">
    <cfRule type="expression" dxfId="2" priority="13">
      <formula>$C$63="NG"</formula>
    </cfRule>
  </conditionalFormatting>
  <conditionalFormatting sqref="I64">
    <cfRule type="expression" dxfId="1" priority="6">
      <formula>$C$64="NG"</formula>
    </cfRule>
  </conditionalFormatting>
  <conditionalFormatting sqref="I65">
    <cfRule type="expression" dxfId="0" priority="5">
      <formula>$C$65="NG"</formula>
    </cfRule>
  </conditionalFormatting>
  <dataValidations count="7">
    <dataValidation allowBlank="1" showInputMessage="1" sqref="D136:G136" xr:uid="{782297C5-0B29-4BF1-AEB2-4E3A3978FC2B}"/>
    <dataValidation type="list" allowBlank="1" showInputMessage="1" showErrorMessage="1" sqref="D6:I6" xr:uid="{972F32E0-1CC6-459B-A145-7B2227BCE0D7}">
      <formula1>"✓,　"</formula1>
    </dataValidation>
    <dataValidation type="list" allowBlank="1" showInputMessage="1" showErrorMessage="1" sqref="D32:D61 D13:D22 D139:D238" xr:uid="{DB73DFB1-F5C3-4063-AE7D-6527280A1327}">
      <formula1>IF($D$7="ＩＴを活用した遠隔地における点呼機器", Ittenko_List, IF($D$7="遠隔点呼機器", Enkaku_List, IF($D$7="自動点呼機器", Jidou_List, IF($D$7="運行中における運転者の疲労状態を測定する機器", Hirou_List, IF($D$7="休息期間における運転者の睡眠状態等を測定する機器", Kyusoku_list, IF($D$7="運行中の運行管理機器", Unkou_List, ""))))))</formula1>
    </dataValidation>
    <dataValidation type="list" allowBlank="1" showInputMessage="1" showErrorMessage="1" sqref="D7:F7" xr:uid="{ED0C918F-9498-4C97-B492-1A0DA63942AA}">
      <formula1>"ＩＴを活用した遠隔地における点呼機器,遠隔点呼機器,自動点呼機器,運行中における運転者の疲労状態を測定する機器,休息期間における運転者の睡眠状態等を測定する機器,運行中の運行管理機器,　"</formula1>
    </dataValidation>
    <dataValidation type="whole" allowBlank="1" showInputMessage="1" showErrorMessage="1" sqref="I13:I22 I32:I66 J62:J66 J13:J19 J32:J56" xr:uid="{6A3F7C68-F445-4F49-8E01-906434706E03}">
      <formula1>0</formula1>
      <formula2>2147483647</formula2>
    </dataValidation>
    <dataValidation type="list" allowBlank="1" showInputMessage="1" showErrorMessage="1" sqref="E32:E61" xr:uid="{C59043D3-607E-43E7-819B-561820B2278C}">
      <formula1>"車載器付属費用,事務所機器,事務所機器付属費用"</formula1>
    </dataValidation>
    <dataValidation type="whole" allowBlank="1" showInputMessage="1" showErrorMessage="1" sqref="J57:J61 J20:J22" xr:uid="{64927585-846D-4A5C-98E6-A8BB935E6FE7}">
      <formula1>-10000000</formula1>
      <formula2>0</formula2>
    </dataValidation>
  </dataValidations>
  <pageMargins left="0.7" right="0.7" top="0.75" bottom="0.75" header="0.3" footer="0.3"/>
  <pageSetup paperSize="9" scale="1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DE05-CA97-4FEA-B8E8-B265B37EB7E7}">
  <sheetPr codeName="Sheet6">
    <pageSetUpPr fitToPage="1"/>
  </sheetPr>
  <dimension ref="A1:G185"/>
  <sheetViews>
    <sheetView zoomScale="80" zoomScaleNormal="80" zoomScaleSheetLayoutView="75" workbookViewId="0">
      <pane xSplit="1" ySplit="4" topLeftCell="B182" activePane="bottomRight" state="frozen"/>
      <selection activeCell="E182" sqref="E182"/>
      <selection pane="topRight" activeCell="E182" sqref="E182"/>
      <selection pane="bottomLeft" activeCell="E182" sqref="E182"/>
      <selection pane="bottomRight" activeCell="E182" sqref="E182"/>
    </sheetView>
  </sheetViews>
  <sheetFormatPr defaultColWidth="8.09765625" defaultRowHeight="16.2"/>
  <cols>
    <col min="1" max="1" width="6.69921875" style="16" bestFit="1" customWidth="1"/>
    <col min="2" max="2" width="26.8984375" style="16" customWidth="1"/>
    <col min="3" max="3" width="37.19921875" style="17" customWidth="1"/>
    <col min="4" max="4" width="41.19921875" style="17" customWidth="1"/>
    <col min="5" max="5" width="28.19921875" style="17" customWidth="1"/>
    <col min="6" max="6" width="24.59765625" style="20" customWidth="1"/>
    <col min="7" max="7" width="25.09765625" style="20" customWidth="1"/>
    <col min="8" max="16384" width="8.09765625" style="20"/>
  </cols>
  <sheetData>
    <row r="1" spans="1:7" ht="22.2">
      <c r="B1" s="379"/>
      <c r="E1" s="18"/>
      <c r="F1" s="19"/>
      <c r="G1" s="379"/>
    </row>
    <row r="2" spans="1:7" ht="22.2">
      <c r="A2" s="21"/>
      <c r="B2" s="21"/>
      <c r="C2" s="22" t="s">
        <v>264</v>
      </c>
      <c r="D2" s="23"/>
      <c r="E2" s="23"/>
      <c r="F2" s="24"/>
    </row>
    <row r="3" spans="1:7" ht="22.2">
      <c r="A3" s="1"/>
      <c r="B3" s="1"/>
      <c r="C3" s="25" t="s">
        <v>175</v>
      </c>
      <c r="D3" s="26"/>
    </row>
    <row r="4" spans="1:7" ht="20.100000000000001" customHeight="1">
      <c r="A4" s="99"/>
      <c r="B4" s="95" t="s">
        <v>187</v>
      </c>
      <c r="C4" s="98" t="s">
        <v>40</v>
      </c>
      <c r="D4" s="29" t="s">
        <v>41</v>
      </c>
      <c r="E4" s="99" t="s">
        <v>42</v>
      </c>
      <c r="F4" s="31" t="s">
        <v>43</v>
      </c>
      <c r="G4" s="130" t="s">
        <v>187</v>
      </c>
    </row>
    <row r="5" spans="1:7" ht="126.6" customHeight="1">
      <c r="A5" s="32" t="s">
        <v>265</v>
      </c>
      <c r="B5" s="32" t="s">
        <v>192</v>
      </c>
      <c r="C5" s="33" t="s">
        <v>266</v>
      </c>
      <c r="D5" s="34" t="s">
        <v>267</v>
      </c>
      <c r="E5" s="124" t="s">
        <v>268</v>
      </c>
      <c r="F5" s="2"/>
      <c r="G5" s="58" t="s">
        <v>192</v>
      </c>
    </row>
    <row r="6" spans="1:7" ht="165" customHeight="1">
      <c r="A6" s="32" t="s">
        <v>44</v>
      </c>
      <c r="B6" s="32" t="s">
        <v>192</v>
      </c>
      <c r="C6" s="33" t="s">
        <v>269</v>
      </c>
      <c r="D6" s="37" t="s">
        <v>270</v>
      </c>
      <c r="E6" s="124" t="s">
        <v>271</v>
      </c>
      <c r="F6" s="58"/>
      <c r="G6" s="58" t="s">
        <v>192</v>
      </c>
    </row>
    <row r="7" spans="1:7" ht="162.6" customHeight="1">
      <c r="A7" s="32" t="s">
        <v>45</v>
      </c>
      <c r="B7" s="32" t="s">
        <v>192</v>
      </c>
      <c r="C7" s="35" t="s">
        <v>272</v>
      </c>
      <c r="D7" s="37" t="s">
        <v>273</v>
      </c>
      <c r="E7" s="124" t="s">
        <v>271</v>
      </c>
      <c r="F7" s="58"/>
      <c r="G7" s="58" t="s">
        <v>191</v>
      </c>
    </row>
    <row r="8" spans="1:7" ht="168" customHeight="1">
      <c r="A8" s="32" t="s">
        <v>46</v>
      </c>
      <c r="B8" s="32" t="s">
        <v>192</v>
      </c>
      <c r="C8" s="35" t="s">
        <v>274</v>
      </c>
      <c r="D8" s="34" t="s">
        <v>275</v>
      </c>
      <c r="E8" s="124" t="s">
        <v>276</v>
      </c>
      <c r="F8" s="39"/>
      <c r="G8" s="58" t="s">
        <v>192</v>
      </c>
    </row>
    <row r="9" spans="1:7" ht="203.4" customHeight="1">
      <c r="A9" s="32" t="s">
        <v>47</v>
      </c>
      <c r="B9" s="32" t="s">
        <v>192</v>
      </c>
      <c r="C9" s="35" t="s">
        <v>277</v>
      </c>
      <c r="D9" s="34" t="s">
        <v>278</v>
      </c>
      <c r="E9" s="124" t="s">
        <v>279</v>
      </c>
      <c r="F9" s="58"/>
      <c r="G9" s="58" t="s">
        <v>192</v>
      </c>
    </row>
    <row r="10" spans="1:7" ht="176.4" customHeight="1">
      <c r="A10" s="32" t="s">
        <v>48</v>
      </c>
      <c r="B10" s="32" t="s">
        <v>192</v>
      </c>
      <c r="C10" s="35" t="s">
        <v>280</v>
      </c>
      <c r="D10" s="37" t="s">
        <v>281</v>
      </c>
      <c r="E10" s="124" t="s">
        <v>282</v>
      </c>
      <c r="F10" s="39"/>
      <c r="G10" s="58" t="s">
        <v>192</v>
      </c>
    </row>
    <row r="11" spans="1:7" ht="182.4" customHeight="1">
      <c r="A11" s="32" t="s">
        <v>49</v>
      </c>
      <c r="B11" s="32" t="s">
        <v>192</v>
      </c>
      <c r="C11" s="35" t="s">
        <v>283</v>
      </c>
      <c r="D11" s="37" t="s">
        <v>284</v>
      </c>
      <c r="E11" s="124" t="s">
        <v>285</v>
      </c>
      <c r="F11" s="39"/>
      <c r="G11" s="58" t="s">
        <v>192</v>
      </c>
    </row>
    <row r="12" spans="1:7" ht="150" customHeight="1">
      <c r="A12" s="32" t="s">
        <v>50</v>
      </c>
      <c r="B12" s="32" t="s">
        <v>192</v>
      </c>
      <c r="C12" s="35" t="s">
        <v>286</v>
      </c>
      <c r="D12" s="40" t="s">
        <v>287</v>
      </c>
      <c r="E12" s="125" t="s">
        <v>288</v>
      </c>
      <c r="F12" s="39"/>
      <c r="G12" s="58" t="s">
        <v>192</v>
      </c>
    </row>
    <row r="13" spans="1:7" ht="150" customHeight="1">
      <c r="A13" s="32" t="s">
        <v>52</v>
      </c>
      <c r="B13" s="32" t="s">
        <v>196</v>
      </c>
      <c r="C13" s="35" t="s">
        <v>289</v>
      </c>
      <c r="D13" s="41" t="s">
        <v>290</v>
      </c>
      <c r="E13" s="124" t="s">
        <v>291</v>
      </c>
      <c r="F13" s="39"/>
      <c r="G13" s="58" t="s">
        <v>192</v>
      </c>
    </row>
    <row r="14" spans="1:7" ht="150" customHeight="1">
      <c r="A14" s="32" t="s">
        <v>53</v>
      </c>
      <c r="B14" s="32" t="s">
        <v>196</v>
      </c>
      <c r="C14" s="35" t="s">
        <v>292</v>
      </c>
      <c r="D14" s="34" t="s">
        <v>293</v>
      </c>
      <c r="E14" s="124" t="s">
        <v>291</v>
      </c>
      <c r="F14" s="39"/>
      <c r="G14" s="58" t="s">
        <v>192</v>
      </c>
    </row>
    <row r="15" spans="1:7" ht="150" customHeight="1">
      <c r="A15" s="32" t="s">
        <v>54</v>
      </c>
      <c r="B15" s="32" t="s">
        <v>196</v>
      </c>
      <c r="C15" s="35" t="s">
        <v>294</v>
      </c>
      <c r="D15" s="34" t="s">
        <v>295</v>
      </c>
      <c r="E15" s="124" t="s">
        <v>291</v>
      </c>
      <c r="F15" s="39"/>
      <c r="G15" s="58" t="s">
        <v>192</v>
      </c>
    </row>
    <row r="16" spans="1:7" ht="150" customHeight="1">
      <c r="A16" s="32" t="s">
        <v>55</v>
      </c>
      <c r="B16" s="32" t="s">
        <v>192</v>
      </c>
      <c r="C16" s="40" t="s">
        <v>66</v>
      </c>
      <c r="D16" s="37" t="s">
        <v>296</v>
      </c>
      <c r="E16" s="124" t="s">
        <v>297</v>
      </c>
      <c r="F16" s="42"/>
      <c r="G16" s="58" t="s">
        <v>192</v>
      </c>
    </row>
    <row r="17" spans="1:7" ht="150" customHeight="1">
      <c r="A17" s="32" t="s">
        <v>56</v>
      </c>
      <c r="B17" s="32" t="s">
        <v>196</v>
      </c>
      <c r="C17" s="35" t="s">
        <v>298</v>
      </c>
      <c r="D17" s="37" t="s">
        <v>299</v>
      </c>
      <c r="E17" s="124" t="s">
        <v>51</v>
      </c>
      <c r="F17" s="39"/>
      <c r="G17" s="58" t="s">
        <v>192</v>
      </c>
    </row>
    <row r="18" spans="1:7" ht="150" customHeight="1">
      <c r="A18" s="32" t="s">
        <v>57</v>
      </c>
      <c r="B18" s="32" t="s">
        <v>196</v>
      </c>
      <c r="C18" s="35" t="s">
        <v>300</v>
      </c>
      <c r="D18" s="37" t="s">
        <v>301</v>
      </c>
      <c r="E18" s="124" t="s">
        <v>51</v>
      </c>
      <c r="F18" s="39"/>
      <c r="G18" s="58" t="s">
        <v>192</v>
      </c>
    </row>
    <row r="19" spans="1:7" ht="150" customHeight="1">
      <c r="A19" s="32" t="s">
        <v>58</v>
      </c>
      <c r="B19" s="32" t="s">
        <v>192</v>
      </c>
      <c r="C19" s="35" t="s">
        <v>302</v>
      </c>
      <c r="D19" s="37" t="s">
        <v>303</v>
      </c>
      <c r="E19" s="124" t="s">
        <v>304</v>
      </c>
      <c r="F19" s="39"/>
      <c r="G19" s="58" t="s">
        <v>192</v>
      </c>
    </row>
    <row r="20" spans="1:7" ht="150" customHeight="1">
      <c r="A20" s="32" t="s">
        <v>59</v>
      </c>
      <c r="B20" s="32" t="s">
        <v>192</v>
      </c>
      <c r="C20" s="35" t="s">
        <v>305</v>
      </c>
      <c r="D20" s="37" t="s">
        <v>303</v>
      </c>
      <c r="E20" s="124" t="s">
        <v>304</v>
      </c>
      <c r="F20" s="39"/>
      <c r="G20" s="58" t="s">
        <v>192</v>
      </c>
    </row>
    <row r="21" spans="1:7" ht="150" customHeight="1">
      <c r="A21" s="32" t="s">
        <v>60</v>
      </c>
      <c r="B21" s="32" t="s">
        <v>196</v>
      </c>
      <c r="C21" s="35" t="s">
        <v>306</v>
      </c>
      <c r="D21" s="37" t="s">
        <v>307</v>
      </c>
      <c r="E21" s="126" t="s">
        <v>308</v>
      </c>
      <c r="F21" s="39"/>
      <c r="G21" s="58" t="s">
        <v>192</v>
      </c>
    </row>
    <row r="22" spans="1:7" ht="150" customHeight="1">
      <c r="A22" s="32" t="s">
        <v>61</v>
      </c>
      <c r="B22" s="32" t="s">
        <v>192</v>
      </c>
      <c r="C22" s="35" t="s">
        <v>309</v>
      </c>
      <c r="D22" s="37" t="s">
        <v>310</v>
      </c>
      <c r="E22" s="124" t="s">
        <v>311</v>
      </c>
      <c r="F22" s="39"/>
      <c r="G22" s="58" t="s">
        <v>192</v>
      </c>
    </row>
    <row r="23" spans="1:7" ht="195" customHeight="1">
      <c r="A23" s="32" t="s">
        <v>62</v>
      </c>
      <c r="B23" s="32" t="s">
        <v>192</v>
      </c>
      <c r="C23" s="35" t="s">
        <v>312</v>
      </c>
      <c r="D23" s="34" t="s">
        <v>313</v>
      </c>
      <c r="E23" s="124" t="s">
        <v>314</v>
      </c>
      <c r="F23" s="39"/>
      <c r="G23" s="58" t="s">
        <v>192</v>
      </c>
    </row>
    <row r="24" spans="1:7" ht="222" customHeight="1">
      <c r="A24" s="32" t="s">
        <v>63</v>
      </c>
      <c r="B24" s="32" t="s">
        <v>192</v>
      </c>
      <c r="C24" s="35" t="s">
        <v>315</v>
      </c>
      <c r="D24" s="34" t="s">
        <v>316</v>
      </c>
      <c r="E24" s="124" t="s">
        <v>317</v>
      </c>
      <c r="F24" s="2"/>
      <c r="G24" s="58" t="s">
        <v>192</v>
      </c>
    </row>
    <row r="25" spans="1:7" ht="150" customHeight="1">
      <c r="A25" s="32" t="s">
        <v>64</v>
      </c>
      <c r="B25" s="32" t="s">
        <v>192</v>
      </c>
      <c r="C25" s="40" t="s">
        <v>318</v>
      </c>
      <c r="D25" s="37" t="s">
        <v>319</v>
      </c>
      <c r="E25" s="125" t="s">
        <v>320</v>
      </c>
      <c r="F25" s="39"/>
      <c r="G25" s="58" t="s">
        <v>192</v>
      </c>
    </row>
    <row r="26" spans="1:7" ht="150" customHeight="1">
      <c r="A26" s="32" t="s">
        <v>65</v>
      </c>
      <c r="B26" s="32" t="s">
        <v>192</v>
      </c>
      <c r="C26" s="35" t="s">
        <v>321</v>
      </c>
      <c r="D26" s="37" t="s">
        <v>322</v>
      </c>
      <c r="E26" s="125" t="s">
        <v>323</v>
      </c>
      <c r="F26" s="39"/>
      <c r="G26" s="58" t="s">
        <v>192</v>
      </c>
    </row>
    <row r="27" spans="1:7" ht="172.8" customHeight="1">
      <c r="A27" s="32" t="s">
        <v>67</v>
      </c>
      <c r="B27" s="32" t="s">
        <v>192</v>
      </c>
      <c r="C27" s="35" t="s">
        <v>324</v>
      </c>
      <c r="D27" s="37" t="s">
        <v>325</v>
      </c>
      <c r="E27" s="124" t="s">
        <v>326</v>
      </c>
      <c r="F27" s="39"/>
      <c r="G27" s="58" t="s">
        <v>192</v>
      </c>
    </row>
    <row r="28" spans="1:7" ht="150" customHeight="1">
      <c r="A28" s="32" t="s">
        <v>68</v>
      </c>
      <c r="B28" s="32" t="s">
        <v>192</v>
      </c>
      <c r="C28" s="35" t="s">
        <v>327</v>
      </c>
      <c r="D28" s="37" t="s">
        <v>328</v>
      </c>
      <c r="E28" s="124" t="s">
        <v>326</v>
      </c>
      <c r="F28" s="39"/>
      <c r="G28" s="58" t="s">
        <v>192</v>
      </c>
    </row>
    <row r="29" spans="1:7" ht="175.2" customHeight="1">
      <c r="A29" s="32" t="s">
        <v>329</v>
      </c>
      <c r="B29" s="32" t="s">
        <v>192</v>
      </c>
      <c r="C29" s="52" t="s">
        <v>330</v>
      </c>
      <c r="D29" s="37" t="s">
        <v>331</v>
      </c>
      <c r="E29" s="125" t="s">
        <v>326</v>
      </c>
      <c r="F29" s="58"/>
      <c r="G29" s="58" t="s">
        <v>192</v>
      </c>
    </row>
    <row r="30" spans="1:7" ht="205.2" customHeight="1">
      <c r="A30" s="32" t="s">
        <v>332</v>
      </c>
      <c r="B30" s="32" t="s">
        <v>196</v>
      </c>
      <c r="C30" s="40" t="s">
        <v>333</v>
      </c>
      <c r="D30" s="37" t="s">
        <v>334</v>
      </c>
      <c r="E30" s="125" t="s">
        <v>335</v>
      </c>
      <c r="F30" s="2"/>
      <c r="G30" s="58" t="s">
        <v>192</v>
      </c>
    </row>
    <row r="31" spans="1:7" ht="295.8" customHeight="1">
      <c r="A31" s="32" t="s">
        <v>336</v>
      </c>
      <c r="B31" s="32" t="s">
        <v>192</v>
      </c>
      <c r="C31" s="40" t="s">
        <v>337</v>
      </c>
      <c r="D31" s="37" t="s">
        <v>338</v>
      </c>
      <c r="E31" s="125" t="s">
        <v>339</v>
      </c>
      <c r="F31" s="53"/>
      <c r="G31" s="58" t="s">
        <v>192</v>
      </c>
    </row>
    <row r="32" spans="1:7" ht="150" customHeight="1">
      <c r="A32" s="32" t="s">
        <v>341</v>
      </c>
      <c r="B32" s="32" t="s">
        <v>192</v>
      </c>
      <c r="C32" s="40" t="s">
        <v>342</v>
      </c>
      <c r="D32" s="34" t="s">
        <v>343</v>
      </c>
      <c r="E32" s="125" t="s">
        <v>344</v>
      </c>
      <c r="F32" s="54"/>
      <c r="G32" s="58" t="s">
        <v>192</v>
      </c>
    </row>
    <row r="33" spans="1:7" ht="150" customHeight="1">
      <c r="A33" s="32" t="s">
        <v>70</v>
      </c>
      <c r="B33" s="32" t="s">
        <v>192</v>
      </c>
      <c r="C33" s="40" t="s">
        <v>269</v>
      </c>
      <c r="D33" s="37" t="s">
        <v>345</v>
      </c>
      <c r="E33" s="125" t="s">
        <v>271</v>
      </c>
      <c r="F33" s="39"/>
      <c r="G33" s="58" t="s">
        <v>192</v>
      </c>
    </row>
    <row r="34" spans="1:7" s="55" customFormat="1" ht="172.8" customHeight="1">
      <c r="A34" s="32" t="s">
        <v>71</v>
      </c>
      <c r="B34" s="32" t="s">
        <v>192</v>
      </c>
      <c r="C34" s="40" t="s">
        <v>272</v>
      </c>
      <c r="D34" s="37" t="s">
        <v>273</v>
      </c>
      <c r="E34" s="125" t="s">
        <v>271</v>
      </c>
      <c r="F34" s="39"/>
      <c r="G34" s="131" t="s">
        <v>192</v>
      </c>
    </row>
    <row r="35" spans="1:7" s="55" customFormat="1" ht="176.4" customHeight="1">
      <c r="A35" s="32" t="s">
        <v>72</v>
      </c>
      <c r="B35" s="32" t="s">
        <v>192</v>
      </c>
      <c r="C35" s="40" t="s">
        <v>274</v>
      </c>
      <c r="D35" s="37" t="s">
        <v>275</v>
      </c>
      <c r="E35" s="125" t="s">
        <v>346</v>
      </c>
      <c r="F35" s="56"/>
      <c r="G35" s="131" t="s">
        <v>192</v>
      </c>
    </row>
    <row r="36" spans="1:7" s="55" customFormat="1" ht="150" customHeight="1">
      <c r="A36" s="32" t="s">
        <v>73</v>
      </c>
      <c r="B36" s="32" t="s">
        <v>192</v>
      </c>
      <c r="C36" s="40" t="s">
        <v>347</v>
      </c>
      <c r="D36" s="37" t="s">
        <v>348</v>
      </c>
      <c r="E36" s="125" t="s">
        <v>282</v>
      </c>
      <c r="F36" s="57"/>
      <c r="G36" s="131" t="s">
        <v>192</v>
      </c>
    </row>
    <row r="37" spans="1:7" ht="150" customHeight="1">
      <c r="A37" s="32" t="s">
        <v>74</v>
      </c>
      <c r="B37" s="32" t="s">
        <v>192</v>
      </c>
      <c r="C37" s="40" t="s">
        <v>349</v>
      </c>
      <c r="D37" s="37" t="s">
        <v>350</v>
      </c>
      <c r="E37" s="125" t="s">
        <v>351</v>
      </c>
      <c r="F37" s="39"/>
      <c r="G37" s="58" t="s">
        <v>192</v>
      </c>
    </row>
    <row r="38" spans="1:7" ht="150" customHeight="1">
      <c r="A38" s="32" t="s">
        <v>75</v>
      </c>
      <c r="B38" s="32" t="s">
        <v>192</v>
      </c>
      <c r="C38" s="40" t="s">
        <v>283</v>
      </c>
      <c r="D38" s="37" t="s">
        <v>284</v>
      </c>
      <c r="E38" s="125" t="s">
        <v>285</v>
      </c>
      <c r="F38" s="39"/>
      <c r="G38" s="58" t="s">
        <v>192</v>
      </c>
    </row>
    <row r="39" spans="1:7" ht="193.2" customHeight="1">
      <c r="A39" s="32" t="s">
        <v>76</v>
      </c>
      <c r="B39" s="32" t="s">
        <v>192</v>
      </c>
      <c r="C39" s="40" t="s">
        <v>352</v>
      </c>
      <c r="D39" s="34" t="s">
        <v>353</v>
      </c>
      <c r="E39" s="125" t="s">
        <v>354</v>
      </c>
      <c r="F39" s="39"/>
      <c r="G39" s="58" t="s">
        <v>192</v>
      </c>
    </row>
    <row r="40" spans="1:7" ht="216" customHeight="1">
      <c r="A40" s="32" t="s">
        <v>77</v>
      </c>
      <c r="B40" s="32" t="s">
        <v>192</v>
      </c>
      <c r="C40" s="40" t="s">
        <v>286</v>
      </c>
      <c r="D40" s="34" t="s">
        <v>287</v>
      </c>
      <c r="E40" s="125" t="s">
        <v>288</v>
      </c>
      <c r="F40" s="2"/>
      <c r="G40" s="58" t="s">
        <v>192</v>
      </c>
    </row>
    <row r="41" spans="1:7" ht="150" customHeight="1">
      <c r="A41" s="32" t="s">
        <v>78</v>
      </c>
      <c r="B41" s="32" t="s">
        <v>192</v>
      </c>
      <c r="C41" s="40" t="s">
        <v>66</v>
      </c>
      <c r="D41" s="37" t="s">
        <v>296</v>
      </c>
      <c r="E41" s="125" t="s">
        <v>297</v>
      </c>
      <c r="F41" s="39"/>
      <c r="G41" s="58" t="s">
        <v>192</v>
      </c>
    </row>
    <row r="42" spans="1:7" ht="150" customHeight="1">
      <c r="A42" s="32" t="s">
        <v>79</v>
      </c>
      <c r="B42" s="32" t="s">
        <v>192</v>
      </c>
      <c r="C42" s="40" t="s">
        <v>355</v>
      </c>
      <c r="D42" s="37" t="s">
        <v>356</v>
      </c>
      <c r="E42" s="125" t="s">
        <v>304</v>
      </c>
      <c r="F42" s="39"/>
      <c r="G42" s="58" t="s">
        <v>192</v>
      </c>
    </row>
    <row r="43" spans="1:7" ht="150" customHeight="1">
      <c r="A43" s="32" t="s">
        <v>80</v>
      </c>
      <c r="B43" s="32" t="s">
        <v>192</v>
      </c>
      <c r="C43" s="40" t="s">
        <v>357</v>
      </c>
      <c r="D43" s="37" t="s">
        <v>356</v>
      </c>
      <c r="E43" s="125" t="s">
        <v>304</v>
      </c>
      <c r="F43" s="39"/>
      <c r="G43" s="58" t="s">
        <v>192</v>
      </c>
    </row>
    <row r="44" spans="1:7" ht="168" customHeight="1">
      <c r="A44" s="32" t="s">
        <v>81</v>
      </c>
      <c r="B44" s="32" t="s">
        <v>192</v>
      </c>
      <c r="C44" s="40" t="s">
        <v>358</v>
      </c>
      <c r="D44" s="37" t="s">
        <v>359</v>
      </c>
      <c r="E44" s="125" t="s">
        <v>360</v>
      </c>
      <c r="F44" s="58"/>
      <c r="G44" s="58" t="s">
        <v>192</v>
      </c>
    </row>
    <row r="45" spans="1:7" ht="188.4" customHeight="1">
      <c r="A45" s="32" t="s">
        <v>82</v>
      </c>
      <c r="B45" s="32" t="s">
        <v>192</v>
      </c>
      <c r="C45" s="40" t="s">
        <v>309</v>
      </c>
      <c r="D45" s="37" t="s">
        <v>361</v>
      </c>
      <c r="E45" s="125" t="s">
        <v>311</v>
      </c>
      <c r="F45" s="57"/>
      <c r="G45" s="58" t="s">
        <v>192</v>
      </c>
    </row>
    <row r="46" spans="1:7" ht="194.4">
      <c r="A46" s="32" t="s">
        <v>83</v>
      </c>
      <c r="B46" s="32" t="s">
        <v>192</v>
      </c>
      <c r="C46" s="40" t="s">
        <v>362</v>
      </c>
      <c r="D46" s="37" t="s">
        <v>363</v>
      </c>
      <c r="E46" s="125" t="s">
        <v>364</v>
      </c>
      <c r="F46" s="39"/>
      <c r="G46" s="58" t="s">
        <v>192</v>
      </c>
    </row>
    <row r="47" spans="1:7" ht="277.8" customHeight="1">
      <c r="A47" s="32" t="s">
        <v>84</v>
      </c>
      <c r="B47" s="32" t="s">
        <v>192</v>
      </c>
      <c r="C47" s="40" t="s">
        <v>315</v>
      </c>
      <c r="D47" s="37" t="s">
        <v>316</v>
      </c>
      <c r="E47" s="125" t="s">
        <v>317</v>
      </c>
      <c r="F47" s="39"/>
      <c r="G47" s="58" t="s">
        <v>192</v>
      </c>
    </row>
    <row r="48" spans="1:7" ht="150" customHeight="1">
      <c r="A48" s="32" t="s">
        <v>85</v>
      </c>
      <c r="B48" s="32" t="s">
        <v>192</v>
      </c>
      <c r="C48" s="52" t="s">
        <v>365</v>
      </c>
      <c r="D48" s="59" t="s">
        <v>366</v>
      </c>
      <c r="E48" s="125" t="s">
        <v>367</v>
      </c>
      <c r="F48" s="54"/>
      <c r="G48" s="58" t="s">
        <v>192</v>
      </c>
    </row>
    <row r="49" spans="1:7" s="55" customFormat="1" ht="150" customHeight="1">
      <c r="A49" s="32" t="s">
        <v>86</v>
      </c>
      <c r="B49" s="32" t="s">
        <v>192</v>
      </c>
      <c r="C49" s="40" t="s">
        <v>368</v>
      </c>
      <c r="D49" s="37" t="s">
        <v>369</v>
      </c>
      <c r="E49" s="125" t="s">
        <v>367</v>
      </c>
      <c r="F49" s="57"/>
      <c r="G49" s="131" t="s">
        <v>192</v>
      </c>
    </row>
    <row r="50" spans="1:7" s="55" customFormat="1" ht="150" customHeight="1">
      <c r="A50" s="32" t="s">
        <v>87</v>
      </c>
      <c r="B50" s="32" t="s">
        <v>192</v>
      </c>
      <c r="C50" s="40" t="s">
        <v>318</v>
      </c>
      <c r="D50" s="60" t="s">
        <v>319</v>
      </c>
      <c r="E50" s="125" t="s">
        <v>320</v>
      </c>
      <c r="F50" s="39"/>
      <c r="G50" s="131" t="s">
        <v>192</v>
      </c>
    </row>
    <row r="51" spans="1:7" ht="150" customHeight="1">
      <c r="A51" s="32" t="s">
        <v>370</v>
      </c>
      <c r="B51" s="32" t="s">
        <v>192</v>
      </c>
      <c r="C51" s="40" t="s">
        <v>371</v>
      </c>
      <c r="D51" s="60" t="s">
        <v>372</v>
      </c>
      <c r="E51" s="125" t="s">
        <v>373</v>
      </c>
      <c r="F51" s="39"/>
      <c r="G51" s="58" t="s">
        <v>192</v>
      </c>
    </row>
    <row r="52" spans="1:7" ht="150" customHeight="1">
      <c r="A52" s="32" t="s">
        <v>374</v>
      </c>
      <c r="B52" s="32" t="s">
        <v>192</v>
      </c>
      <c r="C52" s="40" t="s">
        <v>375</v>
      </c>
      <c r="D52" s="37" t="s">
        <v>376</v>
      </c>
      <c r="E52" s="125" t="s">
        <v>323</v>
      </c>
      <c r="F52" s="61"/>
      <c r="G52" s="58" t="s">
        <v>192</v>
      </c>
    </row>
    <row r="53" spans="1:7" ht="150" customHeight="1">
      <c r="A53" s="32" t="s">
        <v>377</v>
      </c>
      <c r="B53" s="32" t="s">
        <v>192</v>
      </c>
      <c r="C53" s="40" t="s">
        <v>324</v>
      </c>
      <c r="D53" s="37" t="s">
        <v>325</v>
      </c>
      <c r="E53" s="125" t="s">
        <v>326</v>
      </c>
      <c r="F53" s="39"/>
      <c r="G53" s="58" t="s">
        <v>192</v>
      </c>
    </row>
    <row r="54" spans="1:7" ht="159.6" customHeight="1">
      <c r="A54" s="32" t="s">
        <v>378</v>
      </c>
      <c r="B54" s="32" t="s">
        <v>192</v>
      </c>
      <c r="C54" s="40" t="s">
        <v>327</v>
      </c>
      <c r="D54" s="37" t="s">
        <v>328</v>
      </c>
      <c r="E54" s="125" t="s">
        <v>326</v>
      </c>
      <c r="F54" s="39"/>
      <c r="G54" s="58" t="s">
        <v>192</v>
      </c>
    </row>
    <row r="55" spans="1:7" ht="150" customHeight="1">
      <c r="A55" s="32" t="s">
        <v>379</v>
      </c>
      <c r="B55" s="32" t="s">
        <v>192</v>
      </c>
      <c r="C55" s="40" t="s">
        <v>330</v>
      </c>
      <c r="D55" s="37" t="s">
        <v>331</v>
      </c>
      <c r="E55" s="125" t="s">
        <v>326</v>
      </c>
      <c r="F55" s="39"/>
      <c r="G55" s="58" t="s">
        <v>192</v>
      </c>
    </row>
    <row r="56" spans="1:7" ht="207" customHeight="1">
      <c r="A56" s="32" t="s">
        <v>380</v>
      </c>
      <c r="B56" s="32" t="s">
        <v>196</v>
      </c>
      <c r="C56" s="40" t="s">
        <v>333</v>
      </c>
      <c r="D56" s="59" t="s">
        <v>334</v>
      </c>
      <c r="E56" s="125" t="s">
        <v>335</v>
      </c>
      <c r="F56" s="39"/>
      <c r="G56" s="58" t="s">
        <v>192</v>
      </c>
    </row>
    <row r="57" spans="1:7" ht="150" customHeight="1">
      <c r="A57" s="32" t="s">
        <v>381</v>
      </c>
      <c r="B57" s="32" t="s">
        <v>192</v>
      </c>
      <c r="C57" s="40" t="s">
        <v>382</v>
      </c>
      <c r="D57" s="37" t="s">
        <v>383</v>
      </c>
      <c r="E57" s="125" t="s">
        <v>384</v>
      </c>
      <c r="F57" s="53"/>
      <c r="G57" s="58" t="s">
        <v>192</v>
      </c>
    </row>
    <row r="58" spans="1:7" ht="150" customHeight="1">
      <c r="A58" s="32" t="s">
        <v>89</v>
      </c>
      <c r="B58" s="32" t="s">
        <v>192</v>
      </c>
      <c r="C58" s="40" t="s">
        <v>342</v>
      </c>
      <c r="D58" s="37" t="s">
        <v>385</v>
      </c>
      <c r="E58" s="125" t="s">
        <v>386</v>
      </c>
      <c r="F58" s="39"/>
      <c r="G58" s="58" t="s">
        <v>192</v>
      </c>
    </row>
    <row r="59" spans="1:7" ht="150" customHeight="1">
      <c r="A59" s="32" t="s">
        <v>90</v>
      </c>
      <c r="B59" s="32" t="s">
        <v>192</v>
      </c>
      <c r="C59" s="40" t="s">
        <v>387</v>
      </c>
      <c r="D59" s="37" t="s">
        <v>388</v>
      </c>
      <c r="E59" s="125" t="s">
        <v>389</v>
      </c>
      <c r="F59" s="39"/>
      <c r="G59" s="58" t="s">
        <v>192</v>
      </c>
    </row>
    <row r="60" spans="1:7" ht="191.4" customHeight="1">
      <c r="A60" s="32" t="s">
        <v>91</v>
      </c>
      <c r="B60" s="32" t="s">
        <v>192</v>
      </c>
      <c r="C60" s="40" t="s">
        <v>272</v>
      </c>
      <c r="D60" s="37" t="s">
        <v>273</v>
      </c>
      <c r="E60" s="125" t="s">
        <v>271</v>
      </c>
      <c r="F60" s="62"/>
      <c r="G60" s="58" t="s">
        <v>192</v>
      </c>
    </row>
    <row r="61" spans="1:7" ht="210" customHeight="1">
      <c r="A61" s="32" t="s">
        <v>92</v>
      </c>
      <c r="B61" s="32" t="s">
        <v>192</v>
      </c>
      <c r="C61" s="40" t="s">
        <v>347</v>
      </c>
      <c r="D61" s="59" t="s">
        <v>390</v>
      </c>
      <c r="E61" s="125" t="s">
        <v>282</v>
      </c>
      <c r="F61" s="39"/>
      <c r="G61" s="58" t="s">
        <v>192</v>
      </c>
    </row>
    <row r="62" spans="1:7" ht="203.4" customHeight="1">
      <c r="A62" s="32" t="s">
        <v>93</v>
      </c>
      <c r="B62" s="32" t="s">
        <v>192</v>
      </c>
      <c r="C62" s="40" t="s">
        <v>349</v>
      </c>
      <c r="D62" s="67" t="s">
        <v>350</v>
      </c>
      <c r="E62" s="125" t="s">
        <v>351</v>
      </c>
      <c r="F62" s="54"/>
      <c r="G62" s="58" t="s">
        <v>192</v>
      </c>
    </row>
    <row r="63" spans="1:7" ht="275.39999999999998">
      <c r="A63" s="32" t="s">
        <v>94</v>
      </c>
      <c r="B63" s="32" t="s">
        <v>192</v>
      </c>
      <c r="C63" s="40" t="s">
        <v>283</v>
      </c>
      <c r="D63" s="37" t="s">
        <v>284</v>
      </c>
      <c r="E63" s="125" t="s">
        <v>285</v>
      </c>
      <c r="F63" s="54"/>
      <c r="G63" s="58" t="s">
        <v>192</v>
      </c>
    </row>
    <row r="64" spans="1:7" ht="150" customHeight="1">
      <c r="A64" s="32" t="s">
        <v>95</v>
      </c>
      <c r="B64" s="32" t="s">
        <v>192</v>
      </c>
      <c r="C64" s="40" t="s">
        <v>66</v>
      </c>
      <c r="D64" s="37" t="s">
        <v>296</v>
      </c>
      <c r="E64" s="125" t="s">
        <v>297</v>
      </c>
      <c r="F64" s="54"/>
      <c r="G64" s="58" t="s">
        <v>192</v>
      </c>
    </row>
    <row r="65" spans="1:7" ht="150" customHeight="1">
      <c r="A65" s="32" t="s">
        <v>391</v>
      </c>
      <c r="B65" s="32" t="s">
        <v>192</v>
      </c>
      <c r="C65" s="70" t="s">
        <v>392</v>
      </c>
      <c r="D65" s="37" t="s">
        <v>393</v>
      </c>
      <c r="E65" s="125" t="s">
        <v>304</v>
      </c>
      <c r="F65" s="54"/>
      <c r="G65" s="58" t="s">
        <v>192</v>
      </c>
    </row>
    <row r="66" spans="1:7" ht="150" customHeight="1">
      <c r="A66" s="32" t="s">
        <v>394</v>
      </c>
      <c r="B66" s="32" t="s">
        <v>192</v>
      </c>
      <c r="C66" s="40" t="s">
        <v>395</v>
      </c>
      <c r="D66" s="37" t="s">
        <v>393</v>
      </c>
      <c r="E66" s="125" t="s">
        <v>304</v>
      </c>
      <c r="F66" s="54"/>
      <c r="G66" s="58" t="s">
        <v>192</v>
      </c>
    </row>
    <row r="67" spans="1:7" s="55" customFormat="1" ht="150" customHeight="1">
      <c r="A67" s="32" t="s">
        <v>396</v>
      </c>
      <c r="B67" s="32" t="s">
        <v>192</v>
      </c>
      <c r="C67" s="40" t="s">
        <v>397</v>
      </c>
      <c r="D67" s="37" t="s">
        <v>398</v>
      </c>
      <c r="E67" s="125" t="s">
        <v>304</v>
      </c>
      <c r="F67" s="57"/>
      <c r="G67" s="131" t="s">
        <v>192</v>
      </c>
    </row>
    <row r="68" spans="1:7" s="55" customFormat="1" ht="150" customHeight="1">
      <c r="A68" s="32" t="s">
        <v>399</v>
      </c>
      <c r="B68" s="32" t="s">
        <v>192</v>
      </c>
      <c r="C68" s="40" t="s">
        <v>400</v>
      </c>
      <c r="D68" s="37" t="s">
        <v>398</v>
      </c>
      <c r="E68" s="125" t="s">
        <v>304</v>
      </c>
      <c r="F68" s="54"/>
      <c r="G68" s="131" t="s">
        <v>192</v>
      </c>
    </row>
    <row r="69" spans="1:7" s="55" customFormat="1" ht="191.4" customHeight="1">
      <c r="A69" s="32" t="s">
        <v>96</v>
      </c>
      <c r="B69" s="32" t="s">
        <v>192</v>
      </c>
      <c r="C69" s="40" t="s">
        <v>358</v>
      </c>
      <c r="D69" s="40" t="s">
        <v>401</v>
      </c>
      <c r="E69" s="125" t="s">
        <v>360</v>
      </c>
      <c r="F69" s="57"/>
      <c r="G69" s="58" t="s">
        <v>192</v>
      </c>
    </row>
    <row r="70" spans="1:7" s="55" customFormat="1" ht="150" customHeight="1">
      <c r="A70" s="32" t="s">
        <v>97</v>
      </c>
      <c r="B70" s="32" t="s">
        <v>192</v>
      </c>
      <c r="C70" s="40" t="s">
        <v>309</v>
      </c>
      <c r="D70" s="37" t="s">
        <v>402</v>
      </c>
      <c r="E70" s="125" t="s">
        <v>403</v>
      </c>
      <c r="F70" s="57"/>
      <c r="G70" s="58" t="s">
        <v>192</v>
      </c>
    </row>
    <row r="71" spans="1:7" ht="150" customHeight="1">
      <c r="A71" s="32" t="s">
        <v>404</v>
      </c>
      <c r="B71" s="32" t="s">
        <v>192</v>
      </c>
      <c r="C71" s="40" t="s">
        <v>362</v>
      </c>
      <c r="D71" s="37" t="s">
        <v>363</v>
      </c>
      <c r="E71" s="125" t="s">
        <v>364</v>
      </c>
      <c r="F71" s="39"/>
      <c r="G71" s="58" t="s">
        <v>192</v>
      </c>
    </row>
    <row r="72" spans="1:7" ht="150" customHeight="1">
      <c r="A72" s="32" t="s">
        <v>405</v>
      </c>
      <c r="B72" s="32" t="s">
        <v>192</v>
      </c>
      <c r="C72" s="40" t="s">
        <v>406</v>
      </c>
      <c r="D72" s="37" t="s">
        <v>407</v>
      </c>
      <c r="E72" s="125" t="s">
        <v>408</v>
      </c>
      <c r="F72" s="39"/>
      <c r="G72" s="58" t="s">
        <v>192</v>
      </c>
    </row>
    <row r="73" spans="1:7" ht="150" customHeight="1">
      <c r="A73" s="32" t="s">
        <v>409</v>
      </c>
      <c r="B73" s="32" t="s">
        <v>192</v>
      </c>
      <c r="C73" s="40" t="s">
        <v>318</v>
      </c>
      <c r="D73" s="37" t="s">
        <v>319</v>
      </c>
      <c r="E73" s="125" t="s">
        <v>320</v>
      </c>
      <c r="F73" s="39"/>
      <c r="G73" s="58" t="s">
        <v>192</v>
      </c>
    </row>
    <row r="74" spans="1:7" ht="195" customHeight="1">
      <c r="A74" s="32" t="s">
        <v>410</v>
      </c>
      <c r="B74" s="32" t="s">
        <v>192</v>
      </c>
      <c r="C74" s="40" t="s">
        <v>371</v>
      </c>
      <c r="D74" s="40" t="s">
        <v>411</v>
      </c>
      <c r="E74" s="125" t="s">
        <v>373</v>
      </c>
      <c r="F74" s="39"/>
      <c r="G74" s="58" t="s">
        <v>192</v>
      </c>
    </row>
    <row r="75" spans="1:7" ht="169.8" customHeight="1">
      <c r="A75" s="32" t="s">
        <v>412</v>
      </c>
      <c r="B75" s="32" t="s">
        <v>192</v>
      </c>
      <c r="C75" s="40" t="s">
        <v>413</v>
      </c>
      <c r="D75" s="40" t="s">
        <v>414</v>
      </c>
      <c r="E75" s="125" t="s">
        <v>323</v>
      </c>
      <c r="F75" s="39"/>
      <c r="G75" s="58" t="s">
        <v>192</v>
      </c>
    </row>
    <row r="76" spans="1:7" ht="169.8" customHeight="1">
      <c r="A76" s="32" t="s">
        <v>415</v>
      </c>
      <c r="B76" s="32" t="s">
        <v>192</v>
      </c>
      <c r="C76" s="40" t="s">
        <v>416</v>
      </c>
      <c r="D76" s="40" t="s">
        <v>417</v>
      </c>
      <c r="E76" s="125" t="s">
        <v>323</v>
      </c>
      <c r="F76" s="39"/>
      <c r="G76" s="58" t="s">
        <v>192</v>
      </c>
    </row>
    <row r="77" spans="1:7" ht="196.2" customHeight="1">
      <c r="A77" s="32" t="s">
        <v>418</v>
      </c>
      <c r="B77" s="32" t="s">
        <v>192</v>
      </c>
      <c r="C77" s="40" t="s">
        <v>324</v>
      </c>
      <c r="D77" s="40" t="s">
        <v>325</v>
      </c>
      <c r="E77" s="125" t="s">
        <v>326</v>
      </c>
      <c r="F77" s="39"/>
      <c r="G77" s="58" t="s">
        <v>192</v>
      </c>
    </row>
    <row r="78" spans="1:7" ht="193.2" customHeight="1">
      <c r="A78" s="32" t="s">
        <v>419</v>
      </c>
      <c r="B78" s="32" t="s">
        <v>192</v>
      </c>
      <c r="C78" s="40" t="s">
        <v>327</v>
      </c>
      <c r="D78" s="40" t="s">
        <v>328</v>
      </c>
      <c r="E78" s="125" t="s">
        <v>326</v>
      </c>
      <c r="F78" s="39"/>
      <c r="G78" s="58" t="s">
        <v>192</v>
      </c>
    </row>
    <row r="79" spans="1:7" ht="150" customHeight="1">
      <c r="A79" s="32" t="s">
        <v>420</v>
      </c>
      <c r="B79" s="32" t="s">
        <v>192</v>
      </c>
      <c r="C79" s="40" t="s">
        <v>330</v>
      </c>
      <c r="D79" s="40" t="s">
        <v>331</v>
      </c>
      <c r="E79" s="125" t="s">
        <v>326</v>
      </c>
      <c r="F79" s="39"/>
      <c r="G79" s="58" t="s">
        <v>192</v>
      </c>
    </row>
    <row r="80" spans="1:7" ht="202.2" customHeight="1">
      <c r="A80" s="32" t="s">
        <v>421</v>
      </c>
      <c r="B80" s="32" t="s">
        <v>192</v>
      </c>
      <c r="C80" s="40" t="s">
        <v>337</v>
      </c>
      <c r="D80" s="40" t="s">
        <v>422</v>
      </c>
      <c r="E80" s="125" t="s">
        <v>339</v>
      </c>
      <c r="F80" s="42"/>
      <c r="G80" s="58" t="s">
        <v>192</v>
      </c>
    </row>
    <row r="81" spans="1:7" ht="150" customHeight="1">
      <c r="A81" s="32" t="s">
        <v>525</v>
      </c>
      <c r="B81" s="32" t="s">
        <v>179</v>
      </c>
      <c r="C81" s="40" t="s">
        <v>526</v>
      </c>
      <c r="D81" s="40" t="s">
        <v>527</v>
      </c>
      <c r="E81" s="125" t="s">
        <v>528</v>
      </c>
      <c r="F81" s="42"/>
      <c r="G81" s="58" t="s">
        <v>194</v>
      </c>
    </row>
    <row r="82" spans="1:7" ht="188.4" customHeight="1">
      <c r="A82" s="32" t="s">
        <v>106</v>
      </c>
      <c r="B82" s="32" t="s">
        <v>179</v>
      </c>
      <c r="C82" s="40" t="s">
        <v>529</v>
      </c>
      <c r="D82" s="40" t="s">
        <v>530</v>
      </c>
      <c r="E82" s="125" t="s">
        <v>531</v>
      </c>
      <c r="F82" s="42"/>
      <c r="G82" s="58" t="s">
        <v>194</v>
      </c>
    </row>
    <row r="83" spans="1:7" ht="150" customHeight="1">
      <c r="A83" s="32" t="s">
        <v>107</v>
      </c>
      <c r="B83" s="32" t="s">
        <v>192</v>
      </c>
      <c r="C83" s="40" t="s">
        <v>532</v>
      </c>
      <c r="D83" s="40" t="s">
        <v>533</v>
      </c>
      <c r="E83" s="125" t="s">
        <v>534</v>
      </c>
      <c r="F83" s="72"/>
      <c r="G83" s="58" t="s">
        <v>192</v>
      </c>
    </row>
    <row r="84" spans="1:7" ht="150" customHeight="1">
      <c r="A84" s="32" t="s">
        <v>108</v>
      </c>
      <c r="B84" s="32" t="s">
        <v>179</v>
      </c>
      <c r="C84" s="40" t="s">
        <v>535</v>
      </c>
      <c r="D84" s="40" t="s">
        <v>536</v>
      </c>
      <c r="E84" s="125" t="s">
        <v>537</v>
      </c>
      <c r="F84" s="39"/>
      <c r="G84" s="58" t="s">
        <v>194</v>
      </c>
    </row>
    <row r="85" spans="1:7" ht="182.4" customHeight="1">
      <c r="A85" s="32" t="s">
        <v>109</v>
      </c>
      <c r="B85" s="32" t="s">
        <v>179</v>
      </c>
      <c r="C85" s="40" t="s">
        <v>538</v>
      </c>
      <c r="D85" s="40" t="s">
        <v>539</v>
      </c>
      <c r="E85" s="125" t="s">
        <v>537</v>
      </c>
      <c r="F85" s="73"/>
      <c r="G85" s="58" t="s">
        <v>194</v>
      </c>
    </row>
    <row r="86" spans="1:7" ht="195" customHeight="1">
      <c r="A86" s="32" t="s">
        <v>110</v>
      </c>
      <c r="B86" s="32" t="s">
        <v>179</v>
      </c>
      <c r="C86" s="40" t="s">
        <v>540</v>
      </c>
      <c r="D86" s="40" t="s">
        <v>539</v>
      </c>
      <c r="E86" s="125" t="s">
        <v>537</v>
      </c>
      <c r="F86" s="73"/>
      <c r="G86" s="58" t="s">
        <v>194</v>
      </c>
    </row>
    <row r="87" spans="1:7" ht="188.4" customHeight="1">
      <c r="A87" s="32" t="s">
        <v>111</v>
      </c>
      <c r="B87" s="32" t="s">
        <v>179</v>
      </c>
      <c r="C87" s="40" t="s">
        <v>541</v>
      </c>
      <c r="D87" s="74" t="s">
        <v>539</v>
      </c>
      <c r="E87" s="125" t="s">
        <v>537</v>
      </c>
      <c r="F87" s="73"/>
      <c r="G87" s="58" t="s">
        <v>194</v>
      </c>
    </row>
    <row r="88" spans="1:7" ht="150" customHeight="1">
      <c r="A88" s="32" t="s">
        <v>112</v>
      </c>
      <c r="B88" s="32" t="s">
        <v>179</v>
      </c>
      <c r="C88" s="34" t="s">
        <v>542</v>
      </c>
      <c r="D88" s="74" t="s">
        <v>539</v>
      </c>
      <c r="E88" s="125" t="s">
        <v>537</v>
      </c>
      <c r="F88" s="73"/>
      <c r="G88" s="58" t="s">
        <v>194</v>
      </c>
    </row>
    <row r="89" spans="1:7" ht="150" customHeight="1">
      <c r="A89" s="32" t="s">
        <v>113</v>
      </c>
      <c r="B89" s="32" t="s">
        <v>191</v>
      </c>
      <c r="C89" s="34" t="s">
        <v>543</v>
      </c>
      <c r="D89" s="74" t="s">
        <v>544</v>
      </c>
      <c r="E89" s="125" t="s">
        <v>545</v>
      </c>
      <c r="F89" s="73"/>
      <c r="G89" s="58" t="s">
        <v>192</v>
      </c>
    </row>
    <row r="90" spans="1:7" ht="150" customHeight="1">
      <c r="A90" s="32" t="s">
        <v>114</v>
      </c>
      <c r="B90" s="32" t="s">
        <v>191</v>
      </c>
      <c r="C90" s="40" t="s">
        <v>546</v>
      </c>
      <c r="D90" s="75" t="s">
        <v>547</v>
      </c>
      <c r="E90" s="125" t="s">
        <v>545</v>
      </c>
      <c r="F90" s="73"/>
      <c r="G90" s="58" t="s">
        <v>192</v>
      </c>
    </row>
    <row r="91" spans="1:7" ht="286.2" customHeight="1">
      <c r="A91" s="32" t="s">
        <v>115</v>
      </c>
      <c r="B91" s="32" t="s">
        <v>191</v>
      </c>
      <c r="C91" s="367" t="s">
        <v>548</v>
      </c>
      <c r="D91" s="367" t="s">
        <v>549</v>
      </c>
      <c r="E91" s="125" t="s">
        <v>545</v>
      </c>
      <c r="F91" s="73"/>
      <c r="G91" s="58" t="s">
        <v>192</v>
      </c>
    </row>
    <row r="92" spans="1:7" ht="286.2" customHeight="1">
      <c r="A92" s="32" t="s">
        <v>116</v>
      </c>
      <c r="B92" s="32" t="s">
        <v>191</v>
      </c>
      <c r="C92" s="76" t="s">
        <v>550</v>
      </c>
      <c r="D92" s="76" t="s">
        <v>551</v>
      </c>
      <c r="E92" s="125" t="s">
        <v>545</v>
      </c>
      <c r="F92" s="73"/>
      <c r="G92" s="58" t="s">
        <v>192</v>
      </c>
    </row>
    <row r="93" spans="1:7" ht="251.4" customHeight="1">
      <c r="A93" s="32" t="s">
        <v>117</v>
      </c>
      <c r="B93" s="32" t="s">
        <v>191</v>
      </c>
      <c r="C93" s="40" t="s">
        <v>552</v>
      </c>
      <c r="D93" s="40" t="s">
        <v>553</v>
      </c>
      <c r="E93" s="125" t="s">
        <v>545</v>
      </c>
      <c r="F93" s="73"/>
      <c r="G93" s="58" t="s">
        <v>192</v>
      </c>
    </row>
    <row r="94" spans="1:7" ht="150" customHeight="1">
      <c r="A94" s="32" t="s">
        <v>554</v>
      </c>
      <c r="B94" s="32" t="s">
        <v>191</v>
      </c>
      <c r="C94" s="40" t="s">
        <v>555</v>
      </c>
      <c r="D94" s="40" t="s">
        <v>556</v>
      </c>
      <c r="E94" s="125" t="s">
        <v>545</v>
      </c>
      <c r="F94" s="2"/>
      <c r="G94" s="58" t="s">
        <v>192</v>
      </c>
    </row>
    <row r="95" spans="1:7" ht="172.8" customHeight="1">
      <c r="A95" s="32" t="s">
        <v>118</v>
      </c>
      <c r="B95" s="32" t="s">
        <v>191</v>
      </c>
      <c r="C95" s="52" t="s">
        <v>557</v>
      </c>
      <c r="D95" s="52" t="s">
        <v>558</v>
      </c>
      <c r="E95" s="125" t="s">
        <v>559</v>
      </c>
      <c r="F95" s="2"/>
      <c r="G95" s="58" t="s">
        <v>192</v>
      </c>
    </row>
    <row r="96" spans="1:7" ht="263.39999999999998" customHeight="1">
      <c r="A96" s="32" t="s">
        <v>119</v>
      </c>
      <c r="B96" s="32" t="s">
        <v>179</v>
      </c>
      <c r="C96" s="52" t="s">
        <v>560</v>
      </c>
      <c r="D96" s="52" t="s">
        <v>561</v>
      </c>
      <c r="E96" s="127" t="s">
        <v>562</v>
      </c>
      <c r="F96" s="2"/>
      <c r="G96" s="58" t="s">
        <v>194</v>
      </c>
    </row>
    <row r="97" spans="1:7" ht="303.60000000000002" customHeight="1">
      <c r="A97" s="32" t="s">
        <v>120</v>
      </c>
      <c r="B97" s="32" t="s">
        <v>191</v>
      </c>
      <c r="C97" s="52" t="s">
        <v>563</v>
      </c>
      <c r="D97" s="52" t="s">
        <v>564</v>
      </c>
      <c r="E97" s="78" t="s">
        <v>565</v>
      </c>
      <c r="F97" s="73"/>
      <c r="G97" s="58" t="s">
        <v>192</v>
      </c>
    </row>
    <row r="98" spans="1:7" ht="257.39999999999998" customHeight="1">
      <c r="A98" s="32" t="s">
        <v>121</v>
      </c>
      <c r="B98" s="32" t="s">
        <v>179</v>
      </c>
      <c r="C98" s="40" t="s">
        <v>566</v>
      </c>
      <c r="D98" s="40" t="s">
        <v>567</v>
      </c>
      <c r="E98" s="125" t="s">
        <v>291</v>
      </c>
      <c r="F98" s="2"/>
      <c r="G98" s="58" t="s">
        <v>194</v>
      </c>
    </row>
    <row r="99" spans="1:7" ht="250.8" customHeight="1">
      <c r="A99" s="32" t="s">
        <v>122</v>
      </c>
      <c r="B99" s="32" t="s">
        <v>179</v>
      </c>
      <c r="C99" s="40" t="s">
        <v>568</v>
      </c>
      <c r="D99" s="40" t="s">
        <v>569</v>
      </c>
      <c r="E99" s="125" t="s">
        <v>146</v>
      </c>
      <c r="F99" s="2"/>
      <c r="G99" s="58" t="s">
        <v>193</v>
      </c>
    </row>
    <row r="100" spans="1:7" ht="150" customHeight="1">
      <c r="A100" s="32" t="s">
        <v>123</v>
      </c>
      <c r="B100" s="32" t="s">
        <v>179</v>
      </c>
      <c r="C100" s="40" t="s">
        <v>570</v>
      </c>
      <c r="D100" s="40" t="s">
        <v>571</v>
      </c>
      <c r="E100" s="125" t="s">
        <v>146</v>
      </c>
      <c r="F100" s="73"/>
      <c r="G100" s="58" t="s">
        <v>193</v>
      </c>
    </row>
    <row r="101" spans="1:7" ht="150" customHeight="1">
      <c r="A101" s="32" t="s">
        <v>124</v>
      </c>
      <c r="B101" s="32" t="s">
        <v>191</v>
      </c>
      <c r="C101" s="40" t="s">
        <v>572</v>
      </c>
      <c r="D101" s="37" t="s">
        <v>573</v>
      </c>
      <c r="E101" s="125" t="s">
        <v>146</v>
      </c>
      <c r="F101" s="73"/>
      <c r="G101" s="58" t="s">
        <v>192</v>
      </c>
    </row>
    <row r="102" spans="1:7" ht="150" customHeight="1">
      <c r="A102" s="32" t="s">
        <v>125</v>
      </c>
      <c r="B102" s="32" t="s">
        <v>191</v>
      </c>
      <c r="C102" s="40" t="s">
        <v>574</v>
      </c>
      <c r="D102" s="37" t="s">
        <v>575</v>
      </c>
      <c r="E102" s="125" t="s">
        <v>146</v>
      </c>
      <c r="F102" s="73"/>
      <c r="G102" s="58" t="s">
        <v>192</v>
      </c>
    </row>
    <row r="103" spans="1:7" ht="150" customHeight="1">
      <c r="A103" s="32" t="s">
        <v>126</v>
      </c>
      <c r="B103" s="32" t="s">
        <v>191</v>
      </c>
      <c r="C103" s="40" t="s">
        <v>576</v>
      </c>
      <c r="D103" s="37" t="s">
        <v>577</v>
      </c>
      <c r="E103" s="125" t="s">
        <v>135</v>
      </c>
      <c r="F103" s="73"/>
      <c r="G103" s="58" t="s">
        <v>192</v>
      </c>
    </row>
    <row r="104" spans="1:7" ht="150" customHeight="1">
      <c r="A104" s="32" t="s">
        <v>127</v>
      </c>
      <c r="B104" s="32" t="s">
        <v>179</v>
      </c>
      <c r="C104" s="40" t="s">
        <v>578</v>
      </c>
      <c r="D104" s="60" t="s">
        <v>579</v>
      </c>
      <c r="E104" s="125" t="s">
        <v>135</v>
      </c>
      <c r="F104" s="73"/>
      <c r="G104" s="58" t="s">
        <v>194</v>
      </c>
    </row>
    <row r="105" spans="1:7" ht="150" customHeight="1">
      <c r="A105" s="32" t="s">
        <v>128</v>
      </c>
      <c r="B105" s="32" t="s">
        <v>179</v>
      </c>
      <c r="C105" s="40" t="s">
        <v>580</v>
      </c>
      <c r="D105" s="60" t="s">
        <v>581</v>
      </c>
      <c r="E105" s="125" t="s">
        <v>135</v>
      </c>
      <c r="F105" s="79"/>
      <c r="G105" s="58" t="s">
        <v>194</v>
      </c>
    </row>
    <row r="106" spans="1:7" ht="150" customHeight="1">
      <c r="A106" s="32" t="s">
        <v>129</v>
      </c>
      <c r="B106" s="32" t="s">
        <v>179</v>
      </c>
      <c r="C106" s="40" t="s">
        <v>582</v>
      </c>
      <c r="D106" s="60" t="s">
        <v>583</v>
      </c>
      <c r="E106" s="125" t="s">
        <v>135</v>
      </c>
      <c r="F106" s="79"/>
      <c r="G106" s="58" t="s">
        <v>194</v>
      </c>
    </row>
    <row r="107" spans="1:7" ht="174" customHeight="1">
      <c r="A107" s="32" t="s">
        <v>131</v>
      </c>
      <c r="B107" s="32" t="s">
        <v>179</v>
      </c>
      <c r="C107" s="40" t="s">
        <v>584</v>
      </c>
      <c r="D107" s="60" t="s">
        <v>585</v>
      </c>
      <c r="E107" s="125" t="s">
        <v>135</v>
      </c>
      <c r="F107" s="73"/>
      <c r="G107" s="58" t="s">
        <v>194</v>
      </c>
    </row>
    <row r="108" spans="1:7" ht="204.6" customHeight="1">
      <c r="A108" s="32" t="s">
        <v>132</v>
      </c>
      <c r="B108" s="32" t="s">
        <v>179</v>
      </c>
      <c r="C108" s="40" t="s">
        <v>586</v>
      </c>
      <c r="D108" s="37" t="s">
        <v>587</v>
      </c>
      <c r="E108" s="125" t="s">
        <v>135</v>
      </c>
      <c r="F108" s="54"/>
      <c r="G108" s="58" t="s">
        <v>194</v>
      </c>
    </row>
    <row r="109" spans="1:7" ht="150" customHeight="1">
      <c r="A109" s="32" t="s">
        <v>588</v>
      </c>
      <c r="B109" s="32" t="s">
        <v>179</v>
      </c>
      <c r="C109" s="40" t="s">
        <v>589</v>
      </c>
      <c r="D109" s="60" t="s">
        <v>590</v>
      </c>
      <c r="E109" s="125" t="s">
        <v>135</v>
      </c>
      <c r="F109" s="73"/>
      <c r="G109" s="58" t="s">
        <v>194</v>
      </c>
    </row>
    <row r="110" spans="1:7" ht="138.6" customHeight="1">
      <c r="A110" s="30" t="s">
        <v>133</v>
      </c>
      <c r="B110" s="32" t="s">
        <v>179</v>
      </c>
      <c r="C110" s="35" t="s">
        <v>591</v>
      </c>
      <c r="D110" s="80" t="s">
        <v>592</v>
      </c>
      <c r="E110" s="124" t="s">
        <v>593</v>
      </c>
      <c r="F110" s="42"/>
      <c r="G110" s="58" t="s">
        <v>194</v>
      </c>
    </row>
    <row r="111" spans="1:7" ht="150" customHeight="1">
      <c r="A111" s="30" t="s">
        <v>134</v>
      </c>
      <c r="B111" s="32" t="s">
        <v>191</v>
      </c>
      <c r="C111" s="35" t="s">
        <v>594</v>
      </c>
      <c r="D111" s="34" t="s">
        <v>595</v>
      </c>
      <c r="E111" s="124" t="s">
        <v>593</v>
      </c>
      <c r="F111" s="2"/>
      <c r="G111" s="58" t="s">
        <v>192</v>
      </c>
    </row>
    <row r="112" spans="1:7" ht="150" customHeight="1">
      <c r="A112" s="30" t="s">
        <v>136</v>
      </c>
      <c r="B112" s="32" t="s">
        <v>191</v>
      </c>
      <c r="C112" s="40" t="s">
        <v>596</v>
      </c>
      <c r="D112" s="59" t="s">
        <v>595</v>
      </c>
      <c r="E112" s="124" t="s">
        <v>593</v>
      </c>
      <c r="F112" s="42"/>
      <c r="G112" s="58" t="s">
        <v>192</v>
      </c>
    </row>
    <row r="113" spans="1:7" ht="183" customHeight="1">
      <c r="A113" s="30" t="s">
        <v>137</v>
      </c>
      <c r="B113" s="32" t="s">
        <v>191</v>
      </c>
      <c r="C113" s="81" t="s">
        <v>597</v>
      </c>
      <c r="D113" s="82" t="s">
        <v>598</v>
      </c>
      <c r="E113" s="128" t="s">
        <v>593</v>
      </c>
      <c r="F113" s="132"/>
      <c r="G113" s="58" t="s">
        <v>192</v>
      </c>
    </row>
    <row r="114" spans="1:7" ht="150" customHeight="1">
      <c r="A114" s="30" t="s">
        <v>138</v>
      </c>
      <c r="B114" s="32" t="s">
        <v>191</v>
      </c>
      <c r="C114" s="40" t="s">
        <v>599</v>
      </c>
      <c r="D114" s="74" t="s">
        <v>600</v>
      </c>
      <c r="E114" s="125" t="s">
        <v>593</v>
      </c>
      <c r="F114" s="84"/>
      <c r="G114" s="58" t="s">
        <v>192</v>
      </c>
    </row>
    <row r="115" spans="1:7" ht="220.8" customHeight="1">
      <c r="A115" s="32" t="s">
        <v>139</v>
      </c>
      <c r="B115" s="32" t="s">
        <v>191</v>
      </c>
      <c r="C115" s="40" t="s">
        <v>601</v>
      </c>
      <c r="D115" s="85" t="s">
        <v>602</v>
      </c>
      <c r="E115" s="125" t="s">
        <v>593</v>
      </c>
      <c r="F115" s="73"/>
      <c r="G115" s="58" t="s">
        <v>192</v>
      </c>
    </row>
    <row r="116" spans="1:7" ht="150" customHeight="1">
      <c r="A116" s="32" t="s">
        <v>140</v>
      </c>
      <c r="B116" s="32" t="s">
        <v>191</v>
      </c>
      <c r="C116" s="87" t="s">
        <v>603</v>
      </c>
      <c r="D116" s="40" t="s">
        <v>604</v>
      </c>
      <c r="E116" s="124" t="s">
        <v>593</v>
      </c>
      <c r="F116" s="42"/>
      <c r="G116" s="58" t="s">
        <v>192</v>
      </c>
    </row>
    <row r="117" spans="1:7" ht="150" customHeight="1">
      <c r="A117" s="32" t="s">
        <v>141</v>
      </c>
      <c r="B117" s="32" t="s">
        <v>191</v>
      </c>
      <c r="C117" s="87" t="s">
        <v>605</v>
      </c>
      <c r="D117" s="74" t="s">
        <v>606</v>
      </c>
      <c r="E117" s="124" t="s">
        <v>593</v>
      </c>
      <c r="F117" s="88"/>
      <c r="G117" s="58" t="s">
        <v>192</v>
      </c>
    </row>
    <row r="118" spans="1:7" ht="150" customHeight="1">
      <c r="A118" s="32" t="s">
        <v>142</v>
      </c>
      <c r="B118" s="32" t="s">
        <v>191</v>
      </c>
      <c r="C118" s="87" t="s">
        <v>607</v>
      </c>
      <c r="D118" s="74" t="s">
        <v>608</v>
      </c>
      <c r="E118" s="124" t="s">
        <v>593</v>
      </c>
      <c r="F118" s="42"/>
      <c r="G118" s="58" t="s">
        <v>192</v>
      </c>
    </row>
    <row r="119" spans="1:7" ht="150" customHeight="1">
      <c r="A119" s="32" t="s">
        <v>143</v>
      </c>
      <c r="B119" s="32" t="s">
        <v>191</v>
      </c>
      <c r="C119" s="89" t="s">
        <v>609</v>
      </c>
      <c r="D119" s="90" t="s">
        <v>610</v>
      </c>
      <c r="E119" s="129" t="s">
        <v>593</v>
      </c>
      <c r="F119" s="133"/>
      <c r="G119" s="58" t="s">
        <v>192</v>
      </c>
    </row>
    <row r="120" spans="1:7" ht="150" customHeight="1">
      <c r="A120" s="32" t="s">
        <v>144</v>
      </c>
      <c r="B120" s="32" t="s">
        <v>191</v>
      </c>
      <c r="C120" s="35" t="s">
        <v>611</v>
      </c>
      <c r="D120" s="40" t="s">
        <v>612</v>
      </c>
      <c r="E120" s="124" t="s">
        <v>593</v>
      </c>
      <c r="F120" s="92"/>
      <c r="G120" s="58" t="s">
        <v>192</v>
      </c>
    </row>
    <row r="121" spans="1:7" ht="184.8" customHeight="1">
      <c r="A121" s="32" t="s">
        <v>145</v>
      </c>
      <c r="B121" s="32" t="s">
        <v>191</v>
      </c>
      <c r="C121" s="35" t="s">
        <v>613</v>
      </c>
      <c r="D121" s="40" t="s">
        <v>614</v>
      </c>
      <c r="E121" s="124" t="s">
        <v>593</v>
      </c>
      <c r="F121" s="92"/>
      <c r="G121" s="58" t="s">
        <v>192</v>
      </c>
    </row>
    <row r="122" spans="1:7" ht="280.8" customHeight="1">
      <c r="A122" s="32" t="s">
        <v>147</v>
      </c>
      <c r="B122" s="32" t="s">
        <v>191</v>
      </c>
      <c r="C122" s="35" t="s">
        <v>615</v>
      </c>
      <c r="D122" s="40" t="s">
        <v>616</v>
      </c>
      <c r="E122" s="124" t="s">
        <v>593</v>
      </c>
      <c r="F122" s="34"/>
      <c r="G122" s="58" t="s">
        <v>192</v>
      </c>
    </row>
    <row r="123" spans="1:7" ht="255.6" customHeight="1">
      <c r="A123" s="32" t="s">
        <v>148</v>
      </c>
      <c r="B123" s="32" t="s">
        <v>191</v>
      </c>
      <c r="C123" s="35" t="s">
        <v>617</v>
      </c>
      <c r="D123" s="40" t="s">
        <v>618</v>
      </c>
      <c r="E123" s="124" t="s">
        <v>593</v>
      </c>
      <c r="F123" s="32"/>
      <c r="G123" s="58" t="s">
        <v>192</v>
      </c>
    </row>
    <row r="124" spans="1:7" ht="158.4" customHeight="1">
      <c r="A124" s="32" t="s">
        <v>149</v>
      </c>
      <c r="B124" s="32" t="s">
        <v>191</v>
      </c>
      <c r="C124" s="35" t="s">
        <v>619</v>
      </c>
      <c r="D124" s="40" t="s">
        <v>620</v>
      </c>
      <c r="E124" s="125" t="s">
        <v>593</v>
      </c>
      <c r="F124" s="34"/>
      <c r="G124" s="58" t="s">
        <v>192</v>
      </c>
    </row>
    <row r="125" spans="1:7" ht="158.4" customHeight="1">
      <c r="A125" s="97" t="s">
        <v>649</v>
      </c>
      <c r="B125" s="32" t="s">
        <v>179</v>
      </c>
      <c r="C125" s="35" t="s">
        <v>621</v>
      </c>
      <c r="D125" s="40" t="s">
        <v>622</v>
      </c>
      <c r="E125" s="125" t="s">
        <v>623</v>
      </c>
      <c r="F125" s="34"/>
      <c r="G125" s="58" t="s">
        <v>194</v>
      </c>
    </row>
    <row r="126" spans="1:7" ht="150" customHeight="1">
      <c r="A126" s="97" t="s">
        <v>650</v>
      </c>
      <c r="B126" s="32" t="s">
        <v>179</v>
      </c>
      <c r="C126" s="35" t="s">
        <v>621</v>
      </c>
      <c r="D126" s="74" t="s">
        <v>622</v>
      </c>
      <c r="E126" s="124" t="s">
        <v>623</v>
      </c>
      <c r="F126" s="42"/>
      <c r="G126" s="58" t="s">
        <v>193</v>
      </c>
    </row>
    <row r="127" spans="1:7" ht="150" customHeight="1">
      <c r="A127" s="97" t="s">
        <v>651</v>
      </c>
      <c r="B127" s="32" t="s">
        <v>179</v>
      </c>
      <c r="C127" s="35" t="s">
        <v>624</v>
      </c>
      <c r="D127" s="40" t="s">
        <v>625</v>
      </c>
      <c r="E127" s="124" t="s">
        <v>297</v>
      </c>
      <c r="F127" s="42"/>
      <c r="G127" s="58" t="s">
        <v>101</v>
      </c>
    </row>
    <row r="128" spans="1:7" ht="150" customHeight="1">
      <c r="A128" s="97" t="s">
        <v>652</v>
      </c>
      <c r="B128" s="32" t="s">
        <v>179</v>
      </c>
      <c r="C128" s="35" t="s">
        <v>624</v>
      </c>
      <c r="D128" s="40" t="s">
        <v>625</v>
      </c>
      <c r="E128" s="124" t="s">
        <v>297</v>
      </c>
      <c r="F128" s="88"/>
      <c r="G128" s="58" t="s">
        <v>193</v>
      </c>
    </row>
    <row r="129" spans="1:7" ht="150" customHeight="1">
      <c r="A129" s="97" t="s">
        <v>653</v>
      </c>
      <c r="B129" s="32" t="s">
        <v>179</v>
      </c>
      <c r="C129" s="35" t="s">
        <v>471</v>
      </c>
      <c r="D129" s="40" t="s">
        <v>472</v>
      </c>
      <c r="E129" s="125" t="s">
        <v>297</v>
      </c>
      <c r="F129" s="34"/>
      <c r="G129" s="58" t="s">
        <v>101</v>
      </c>
    </row>
    <row r="130" spans="1:7" ht="150" customHeight="1">
      <c r="A130" s="97" t="s">
        <v>654</v>
      </c>
      <c r="B130" s="32" t="s">
        <v>179</v>
      </c>
      <c r="C130" s="35" t="s">
        <v>471</v>
      </c>
      <c r="D130" s="40" t="s">
        <v>472</v>
      </c>
      <c r="E130" s="125" t="s">
        <v>297</v>
      </c>
      <c r="F130" s="34"/>
      <c r="G130" s="58" t="s">
        <v>193</v>
      </c>
    </row>
    <row r="131" spans="1:7" ht="150" customHeight="1">
      <c r="A131" s="32" t="s">
        <v>626</v>
      </c>
      <c r="B131" s="32" t="s">
        <v>191</v>
      </c>
      <c r="C131" s="35" t="s">
        <v>130</v>
      </c>
      <c r="D131" s="40" t="s">
        <v>627</v>
      </c>
      <c r="E131" s="125" t="s">
        <v>628</v>
      </c>
      <c r="F131" s="34"/>
      <c r="G131" s="58" t="s">
        <v>192</v>
      </c>
    </row>
    <row r="132" spans="1:7" ht="192" customHeight="1">
      <c r="A132" s="32" t="s">
        <v>629</v>
      </c>
      <c r="B132" s="32" t="s">
        <v>191</v>
      </c>
      <c r="C132" s="35" t="s">
        <v>630</v>
      </c>
      <c r="D132" s="74" t="s">
        <v>631</v>
      </c>
      <c r="E132" s="124" t="s">
        <v>628</v>
      </c>
      <c r="F132" s="42"/>
      <c r="G132" s="58" t="s">
        <v>192</v>
      </c>
    </row>
    <row r="133" spans="1:7" ht="150" customHeight="1">
      <c r="A133" s="32" t="s">
        <v>632</v>
      </c>
      <c r="B133" s="32" t="s">
        <v>191</v>
      </c>
      <c r="C133" s="35" t="s">
        <v>633</v>
      </c>
      <c r="D133" s="74" t="s">
        <v>634</v>
      </c>
      <c r="E133" s="124" t="s">
        <v>635</v>
      </c>
      <c r="F133" s="42"/>
      <c r="G133" s="58" t="s">
        <v>192</v>
      </c>
    </row>
    <row r="134" spans="1:7" ht="150" customHeight="1">
      <c r="A134" s="32" t="s">
        <v>636</v>
      </c>
      <c r="B134" s="32" t="s">
        <v>179</v>
      </c>
      <c r="C134" s="35" t="s">
        <v>637</v>
      </c>
      <c r="D134" s="74" t="s">
        <v>638</v>
      </c>
      <c r="E134" s="124" t="s">
        <v>639</v>
      </c>
      <c r="F134" s="42"/>
      <c r="G134" s="58" t="s">
        <v>194</v>
      </c>
    </row>
    <row r="135" spans="1:7" ht="150" customHeight="1">
      <c r="A135" s="32" t="s">
        <v>640</v>
      </c>
      <c r="B135" s="32" t="s">
        <v>191</v>
      </c>
      <c r="C135" s="35" t="s">
        <v>641</v>
      </c>
      <c r="D135" s="74" t="s">
        <v>642</v>
      </c>
      <c r="E135" s="124" t="s">
        <v>643</v>
      </c>
      <c r="F135" s="42"/>
      <c r="G135" s="58" t="s">
        <v>192</v>
      </c>
    </row>
    <row r="136" spans="1:7" ht="150" customHeight="1">
      <c r="A136" s="32" t="s">
        <v>644</v>
      </c>
      <c r="B136" s="32" t="s">
        <v>191</v>
      </c>
      <c r="C136" s="35" t="s">
        <v>443</v>
      </c>
      <c r="D136" s="74" t="s">
        <v>444</v>
      </c>
      <c r="E136" s="124" t="s">
        <v>445</v>
      </c>
      <c r="F136" s="42"/>
      <c r="G136" s="58" t="s">
        <v>192</v>
      </c>
    </row>
    <row r="137" spans="1:7" ht="150" customHeight="1">
      <c r="A137" s="32" t="s">
        <v>423</v>
      </c>
      <c r="B137" s="32" t="s">
        <v>192</v>
      </c>
      <c r="C137" s="35" t="s">
        <v>424</v>
      </c>
      <c r="D137" s="74" t="s">
        <v>425</v>
      </c>
      <c r="E137" s="124" t="s">
        <v>426</v>
      </c>
      <c r="F137" s="42"/>
      <c r="G137" s="58" t="s">
        <v>192</v>
      </c>
    </row>
    <row r="138" spans="1:7" ht="150" customHeight="1">
      <c r="A138" s="32" t="s">
        <v>151</v>
      </c>
      <c r="B138" s="32" t="s">
        <v>192</v>
      </c>
      <c r="C138" s="35" t="s">
        <v>427</v>
      </c>
      <c r="D138" s="74" t="s">
        <v>428</v>
      </c>
      <c r="E138" s="124" t="s">
        <v>429</v>
      </c>
      <c r="F138" s="42"/>
      <c r="G138" s="58" t="s">
        <v>192</v>
      </c>
    </row>
    <row r="139" spans="1:7" ht="150" customHeight="1">
      <c r="A139" s="32" t="s">
        <v>152</v>
      </c>
      <c r="B139" s="32" t="s">
        <v>192</v>
      </c>
      <c r="C139" s="35" t="s">
        <v>430</v>
      </c>
      <c r="D139" s="74" t="s">
        <v>431</v>
      </c>
      <c r="E139" s="124" t="s">
        <v>432</v>
      </c>
      <c r="F139" s="42"/>
      <c r="G139" s="58" t="s">
        <v>192</v>
      </c>
    </row>
    <row r="140" spans="1:7" ht="150" customHeight="1">
      <c r="A140" s="32" t="s">
        <v>153</v>
      </c>
      <c r="B140" s="32" t="s">
        <v>192</v>
      </c>
      <c r="C140" s="35" t="s">
        <v>433</v>
      </c>
      <c r="D140" s="74" t="s">
        <v>434</v>
      </c>
      <c r="E140" s="124" t="s">
        <v>435</v>
      </c>
      <c r="F140" s="42"/>
      <c r="G140" s="58" t="s">
        <v>192</v>
      </c>
    </row>
    <row r="141" spans="1:7" ht="184.2" customHeight="1">
      <c r="A141" s="32" t="s">
        <v>155</v>
      </c>
      <c r="B141" s="32" t="s">
        <v>192</v>
      </c>
      <c r="C141" s="35" t="s">
        <v>154</v>
      </c>
      <c r="D141" s="74" t="s">
        <v>436</v>
      </c>
      <c r="E141" s="124" t="s">
        <v>437</v>
      </c>
      <c r="F141" s="42"/>
      <c r="G141" s="58" t="s">
        <v>192</v>
      </c>
    </row>
    <row r="142" spans="1:7" ht="177" customHeight="1">
      <c r="A142" s="32" t="s">
        <v>438</v>
      </c>
      <c r="B142" s="32" t="s">
        <v>192</v>
      </c>
      <c r="C142" s="35" t="s">
        <v>439</v>
      </c>
      <c r="D142" s="74" t="s">
        <v>440</v>
      </c>
      <c r="E142" s="124" t="s">
        <v>441</v>
      </c>
      <c r="F142" s="42"/>
      <c r="G142" s="58" t="s">
        <v>192</v>
      </c>
    </row>
    <row r="143" spans="1:7" ht="189" customHeight="1">
      <c r="A143" s="32" t="s">
        <v>442</v>
      </c>
      <c r="B143" s="32" t="s">
        <v>192</v>
      </c>
      <c r="C143" s="35" t="s">
        <v>443</v>
      </c>
      <c r="D143" s="74" t="s">
        <v>444</v>
      </c>
      <c r="E143" s="124" t="s">
        <v>445</v>
      </c>
      <c r="F143" s="42"/>
      <c r="G143" s="58" t="s">
        <v>192</v>
      </c>
    </row>
    <row r="144" spans="1:7" ht="150" customHeight="1">
      <c r="A144" s="97" t="s">
        <v>503</v>
      </c>
      <c r="B144" s="32" t="s">
        <v>179</v>
      </c>
      <c r="C144" s="35" t="s">
        <v>160</v>
      </c>
      <c r="D144" s="74" t="s">
        <v>446</v>
      </c>
      <c r="E144" s="124" t="s">
        <v>447</v>
      </c>
      <c r="F144" s="34"/>
      <c r="G144" s="58" t="s">
        <v>101</v>
      </c>
    </row>
    <row r="145" spans="1:7" ht="150" customHeight="1">
      <c r="A145" s="97" t="s">
        <v>504</v>
      </c>
      <c r="B145" s="32" t="s">
        <v>179</v>
      </c>
      <c r="C145" s="35" t="s">
        <v>160</v>
      </c>
      <c r="D145" s="74" t="s">
        <v>446</v>
      </c>
      <c r="E145" s="124" t="s">
        <v>447</v>
      </c>
      <c r="F145" s="34"/>
      <c r="G145" s="58" t="s">
        <v>193</v>
      </c>
    </row>
    <row r="146" spans="1:7" ht="150" customHeight="1">
      <c r="A146" s="32" t="s">
        <v>157</v>
      </c>
      <c r="B146" s="32" t="s">
        <v>179</v>
      </c>
      <c r="C146" s="35" t="s">
        <v>448</v>
      </c>
      <c r="D146" s="74" t="s">
        <v>449</v>
      </c>
      <c r="E146" s="124" t="s">
        <v>450</v>
      </c>
      <c r="F146" s="34"/>
      <c r="G146" s="58" t="s">
        <v>101</v>
      </c>
    </row>
    <row r="147" spans="1:7" ht="150" customHeight="1">
      <c r="A147" s="32" t="s">
        <v>158</v>
      </c>
      <c r="B147" s="32" t="s">
        <v>179</v>
      </c>
      <c r="C147" s="35" t="s">
        <v>451</v>
      </c>
      <c r="D147" s="74" t="s">
        <v>452</v>
      </c>
      <c r="E147" s="124" t="s">
        <v>453</v>
      </c>
      <c r="F147" s="34"/>
      <c r="G147" s="58" t="s">
        <v>101</v>
      </c>
    </row>
    <row r="148" spans="1:7" ht="150" customHeight="1">
      <c r="A148" s="32" t="s">
        <v>159</v>
      </c>
      <c r="B148" s="32" t="s">
        <v>179</v>
      </c>
      <c r="C148" s="35" t="s">
        <v>454</v>
      </c>
      <c r="D148" s="74" t="s">
        <v>455</v>
      </c>
      <c r="E148" s="125" t="s">
        <v>453</v>
      </c>
      <c r="F148" s="42"/>
      <c r="G148" s="58" t="s">
        <v>193</v>
      </c>
    </row>
    <row r="149" spans="1:7" ht="150" customHeight="1">
      <c r="A149" s="32" t="s">
        <v>161</v>
      </c>
      <c r="B149" s="32" t="s">
        <v>179</v>
      </c>
      <c r="C149" s="52" t="s">
        <v>456</v>
      </c>
      <c r="D149" s="74" t="s">
        <v>457</v>
      </c>
      <c r="E149" s="125" t="s">
        <v>291</v>
      </c>
      <c r="F149" s="42"/>
      <c r="G149" s="58" t="s">
        <v>101</v>
      </c>
    </row>
    <row r="150" spans="1:7" ht="150" customHeight="1">
      <c r="A150" s="32" t="s">
        <v>162</v>
      </c>
      <c r="B150" s="32" t="s">
        <v>179</v>
      </c>
      <c r="C150" s="52" t="s">
        <v>458</v>
      </c>
      <c r="D150" s="74" t="s">
        <v>457</v>
      </c>
      <c r="E150" s="125" t="s">
        <v>291</v>
      </c>
      <c r="F150" s="42"/>
      <c r="G150" s="58" t="s">
        <v>193</v>
      </c>
    </row>
    <row r="151" spans="1:7" ht="265.8" customHeight="1">
      <c r="A151" s="32" t="s">
        <v>163</v>
      </c>
      <c r="B151" s="32" t="s">
        <v>179</v>
      </c>
      <c r="C151" s="35" t="s">
        <v>459</v>
      </c>
      <c r="D151" s="74" t="s">
        <v>457</v>
      </c>
      <c r="E151" s="124" t="s">
        <v>291</v>
      </c>
      <c r="F151" s="42"/>
      <c r="G151" s="58" t="s">
        <v>193</v>
      </c>
    </row>
    <row r="152" spans="1:7" ht="265.8" customHeight="1">
      <c r="A152" s="32" t="s">
        <v>164</v>
      </c>
      <c r="B152" s="32" t="s">
        <v>179</v>
      </c>
      <c r="C152" s="35" t="s">
        <v>460</v>
      </c>
      <c r="D152" s="74" t="s">
        <v>461</v>
      </c>
      <c r="E152" s="124" t="s">
        <v>291</v>
      </c>
      <c r="F152" s="42"/>
      <c r="G152" s="58" t="s">
        <v>101</v>
      </c>
    </row>
    <row r="153" spans="1:7" ht="210.6">
      <c r="A153" s="30" t="s">
        <v>462</v>
      </c>
      <c r="B153" s="30" t="s">
        <v>196</v>
      </c>
      <c r="C153" s="37" t="s">
        <v>289</v>
      </c>
      <c r="D153" s="37" t="s">
        <v>290</v>
      </c>
      <c r="E153" s="37" t="s">
        <v>291</v>
      </c>
      <c r="F153" s="58"/>
      <c r="G153" s="58" t="s">
        <v>193</v>
      </c>
    </row>
    <row r="154" spans="1:7" ht="178.2">
      <c r="A154" s="30" t="s">
        <v>165</v>
      </c>
      <c r="B154" s="30" t="s">
        <v>196</v>
      </c>
      <c r="C154" s="37" t="s">
        <v>463</v>
      </c>
      <c r="D154" s="37" t="s">
        <v>293</v>
      </c>
      <c r="E154" s="37" t="s">
        <v>291</v>
      </c>
      <c r="F154" s="58"/>
      <c r="G154" s="58" t="s">
        <v>193</v>
      </c>
    </row>
    <row r="155" spans="1:7" ht="210.6">
      <c r="A155" s="30" t="s">
        <v>166</v>
      </c>
      <c r="B155" s="30" t="s">
        <v>196</v>
      </c>
      <c r="C155" s="37" t="s">
        <v>294</v>
      </c>
      <c r="D155" s="37" t="s">
        <v>295</v>
      </c>
      <c r="E155" s="37" t="s">
        <v>291</v>
      </c>
      <c r="F155" s="58"/>
      <c r="G155" s="58" t="s">
        <v>193</v>
      </c>
    </row>
    <row r="156" spans="1:7" ht="162">
      <c r="A156" s="97" t="s">
        <v>505</v>
      </c>
      <c r="B156" s="30" t="s">
        <v>196</v>
      </c>
      <c r="C156" s="37" t="s">
        <v>464</v>
      </c>
      <c r="D156" s="37" t="s">
        <v>465</v>
      </c>
      <c r="E156" s="37" t="s">
        <v>466</v>
      </c>
      <c r="F156" s="58"/>
      <c r="G156" s="58" t="s">
        <v>101</v>
      </c>
    </row>
    <row r="157" spans="1:7" ht="162">
      <c r="A157" s="97" t="s">
        <v>506</v>
      </c>
      <c r="B157" s="30" t="s">
        <v>196</v>
      </c>
      <c r="C157" s="37" t="s">
        <v>464</v>
      </c>
      <c r="D157" s="37" t="s">
        <v>465</v>
      </c>
      <c r="E157" s="37" t="s">
        <v>466</v>
      </c>
      <c r="F157" s="58"/>
      <c r="G157" s="58" t="s">
        <v>193</v>
      </c>
    </row>
    <row r="158" spans="1:7" ht="97.2">
      <c r="A158" s="30" t="s">
        <v>167</v>
      </c>
      <c r="B158" s="30" t="s">
        <v>196</v>
      </c>
      <c r="C158" s="37" t="s">
        <v>467</v>
      </c>
      <c r="D158" s="37" t="s">
        <v>468</v>
      </c>
      <c r="E158" s="37" t="s">
        <v>297</v>
      </c>
      <c r="F158" s="58"/>
      <c r="G158" s="58" t="s">
        <v>101</v>
      </c>
    </row>
    <row r="159" spans="1:7" ht="81">
      <c r="A159" s="97" t="s">
        <v>507</v>
      </c>
      <c r="B159" s="30" t="s">
        <v>196</v>
      </c>
      <c r="C159" s="37" t="s">
        <v>469</v>
      </c>
      <c r="D159" s="37" t="s">
        <v>470</v>
      </c>
      <c r="E159" s="37" t="s">
        <v>297</v>
      </c>
      <c r="F159" s="58"/>
      <c r="G159" s="58" t="s">
        <v>101</v>
      </c>
    </row>
    <row r="160" spans="1:7" ht="81">
      <c r="A160" s="97" t="s">
        <v>508</v>
      </c>
      <c r="B160" s="30" t="s">
        <v>196</v>
      </c>
      <c r="C160" s="37" t="s">
        <v>469</v>
      </c>
      <c r="D160" s="37" t="s">
        <v>470</v>
      </c>
      <c r="E160" s="37" t="s">
        <v>297</v>
      </c>
      <c r="F160" s="58"/>
      <c r="G160" s="58" t="s">
        <v>193</v>
      </c>
    </row>
    <row r="161" spans="1:7" ht="81">
      <c r="A161" s="97" t="s">
        <v>509</v>
      </c>
      <c r="B161" s="30" t="s">
        <v>196</v>
      </c>
      <c r="C161" s="37" t="s">
        <v>471</v>
      </c>
      <c r="D161" s="37" t="s">
        <v>472</v>
      </c>
      <c r="E161" s="37" t="s">
        <v>297</v>
      </c>
      <c r="F161" s="58"/>
      <c r="G161" s="58" t="s">
        <v>101</v>
      </c>
    </row>
    <row r="162" spans="1:7" ht="81">
      <c r="A162" s="97" t="s">
        <v>510</v>
      </c>
      <c r="B162" s="30" t="s">
        <v>196</v>
      </c>
      <c r="C162" s="37" t="s">
        <v>471</v>
      </c>
      <c r="D162" s="37" t="s">
        <v>472</v>
      </c>
      <c r="E162" s="37" t="s">
        <v>297</v>
      </c>
      <c r="F162" s="58"/>
      <c r="G162" s="58" t="s">
        <v>193</v>
      </c>
    </row>
    <row r="163" spans="1:7" ht="129.6">
      <c r="A163" s="30" t="s">
        <v>473</v>
      </c>
      <c r="B163" s="30" t="s">
        <v>196</v>
      </c>
      <c r="C163" s="37" t="s">
        <v>474</v>
      </c>
      <c r="D163" s="37" t="s">
        <v>475</v>
      </c>
      <c r="E163" s="37" t="s">
        <v>476</v>
      </c>
      <c r="F163" s="58"/>
      <c r="G163" s="58" t="s">
        <v>193</v>
      </c>
    </row>
    <row r="164" spans="1:7" ht="113.4">
      <c r="A164" s="30" t="s">
        <v>168</v>
      </c>
      <c r="B164" s="30" t="s">
        <v>196</v>
      </c>
      <c r="C164" s="37" t="s">
        <v>477</v>
      </c>
      <c r="D164" s="37" t="s">
        <v>478</v>
      </c>
      <c r="E164" s="37" t="s">
        <v>51</v>
      </c>
      <c r="F164" s="58"/>
      <c r="G164" s="58" t="s">
        <v>101</v>
      </c>
    </row>
    <row r="165" spans="1:7" ht="129.6">
      <c r="A165" s="30" t="s">
        <v>169</v>
      </c>
      <c r="B165" s="30" t="s">
        <v>196</v>
      </c>
      <c r="C165" s="37" t="s">
        <v>479</v>
      </c>
      <c r="D165" s="37" t="s">
        <v>480</v>
      </c>
      <c r="E165" s="37" t="s">
        <v>51</v>
      </c>
      <c r="F165" s="58"/>
      <c r="G165" s="58" t="s">
        <v>101</v>
      </c>
    </row>
    <row r="166" spans="1:7" ht="129.6">
      <c r="A166" s="97" t="s">
        <v>511</v>
      </c>
      <c r="B166" s="30" t="s">
        <v>196</v>
      </c>
      <c r="C166" s="37" t="s">
        <v>298</v>
      </c>
      <c r="D166" s="37" t="s">
        <v>299</v>
      </c>
      <c r="E166" s="37" t="s">
        <v>51</v>
      </c>
      <c r="F166" s="58"/>
      <c r="G166" s="58" t="s">
        <v>101</v>
      </c>
    </row>
    <row r="167" spans="1:7" ht="129.6">
      <c r="A167" s="97" t="s">
        <v>512</v>
      </c>
      <c r="B167" s="30" t="s">
        <v>196</v>
      </c>
      <c r="C167" s="37" t="s">
        <v>298</v>
      </c>
      <c r="D167" s="37" t="s">
        <v>299</v>
      </c>
      <c r="E167" s="37" t="s">
        <v>51</v>
      </c>
      <c r="F167" s="58"/>
      <c r="G167" s="58" t="s">
        <v>193</v>
      </c>
    </row>
    <row r="168" spans="1:7" ht="145.80000000000001">
      <c r="A168" s="97" t="s">
        <v>513</v>
      </c>
      <c r="B168" s="30" t="s">
        <v>196</v>
      </c>
      <c r="C168" s="37" t="s">
        <v>300</v>
      </c>
      <c r="D168" s="37" t="s">
        <v>301</v>
      </c>
      <c r="E168" s="37" t="s">
        <v>51</v>
      </c>
      <c r="F168" s="58"/>
      <c r="G168" s="58" t="s">
        <v>655</v>
      </c>
    </row>
    <row r="169" spans="1:7" ht="145.80000000000001">
      <c r="A169" s="97" t="s">
        <v>514</v>
      </c>
      <c r="B169" s="30" t="s">
        <v>196</v>
      </c>
      <c r="C169" s="37" t="s">
        <v>300</v>
      </c>
      <c r="D169" s="37" t="s">
        <v>301</v>
      </c>
      <c r="E169" s="37" t="s">
        <v>51</v>
      </c>
      <c r="F169" s="58"/>
      <c r="G169" s="58" t="s">
        <v>193</v>
      </c>
    </row>
    <row r="170" spans="1:7" ht="324">
      <c r="A170" s="30" t="s">
        <v>170</v>
      </c>
      <c r="B170" s="30" t="s">
        <v>196</v>
      </c>
      <c r="C170" s="37" t="s">
        <v>481</v>
      </c>
      <c r="D170" s="37" t="s">
        <v>482</v>
      </c>
      <c r="E170" s="37" t="s">
        <v>304</v>
      </c>
      <c r="F170" s="58"/>
      <c r="G170" s="58" t="s">
        <v>655</v>
      </c>
    </row>
    <row r="171" spans="1:7" ht="226.8">
      <c r="A171" s="97" t="s">
        <v>515</v>
      </c>
      <c r="B171" s="30" t="s">
        <v>196</v>
      </c>
      <c r="C171" s="37" t="s">
        <v>483</v>
      </c>
      <c r="D171" s="37" t="s">
        <v>484</v>
      </c>
      <c r="E171" s="37" t="s">
        <v>304</v>
      </c>
      <c r="F171" s="58"/>
      <c r="G171" s="58" t="s">
        <v>655</v>
      </c>
    </row>
    <row r="172" spans="1:7" ht="226.8">
      <c r="A172" s="97" t="s">
        <v>516</v>
      </c>
      <c r="B172" s="30" t="s">
        <v>196</v>
      </c>
      <c r="C172" s="37" t="s">
        <v>483</v>
      </c>
      <c r="D172" s="37" t="s">
        <v>484</v>
      </c>
      <c r="E172" s="37" t="s">
        <v>304</v>
      </c>
      <c r="F172" s="58"/>
      <c r="G172" s="58" t="s">
        <v>193</v>
      </c>
    </row>
    <row r="173" spans="1:7" ht="409.6">
      <c r="A173" s="97" t="s">
        <v>517</v>
      </c>
      <c r="B173" s="30" t="s">
        <v>196</v>
      </c>
      <c r="C173" s="37" t="s">
        <v>485</v>
      </c>
      <c r="D173" s="37" t="s">
        <v>486</v>
      </c>
      <c r="E173" s="37" t="s">
        <v>304</v>
      </c>
      <c r="F173" s="58"/>
      <c r="G173" s="58" t="s">
        <v>655</v>
      </c>
    </row>
    <row r="174" spans="1:7" ht="409.6">
      <c r="A174" s="97" t="s">
        <v>518</v>
      </c>
      <c r="B174" s="30" t="s">
        <v>196</v>
      </c>
      <c r="C174" s="37" t="s">
        <v>485</v>
      </c>
      <c r="D174" s="37" t="s">
        <v>486</v>
      </c>
      <c r="E174" s="37" t="s">
        <v>304</v>
      </c>
      <c r="F174" s="58"/>
      <c r="G174" s="58" t="s">
        <v>193</v>
      </c>
    </row>
    <row r="175" spans="1:7" ht="340.2">
      <c r="A175" s="97" t="s">
        <v>519</v>
      </c>
      <c r="B175" s="30" t="s">
        <v>196</v>
      </c>
      <c r="C175" s="37" t="s">
        <v>487</v>
      </c>
      <c r="D175" s="37" t="s">
        <v>488</v>
      </c>
      <c r="E175" s="37" t="s">
        <v>304</v>
      </c>
      <c r="F175" s="58"/>
      <c r="G175" s="58" t="s">
        <v>655</v>
      </c>
    </row>
    <row r="176" spans="1:7" ht="340.2">
      <c r="A176" s="97" t="s">
        <v>520</v>
      </c>
      <c r="B176" s="30" t="s">
        <v>196</v>
      </c>
      <c r="C176" s="37" t="s">
        <v>487</v>
      </c>
      <c r="D176" s="37" t="s">
        <v>488</v>
      </c>
      <c r="E176" s="37" t="s">
        <v>304</v>
      </c>
      <c r="F176" s="58"/>
      <c r="G176" s="58" t="s">
        <v>193</v>
      </c>
    </row>
    <row r="177" spans="1:7" ht="145.80000000000001">
      <c r="A177" s="97" t="s">
        <v>521</v>
      </c>
      <c r="B177" s="30" t="s">
        <v>196</v>
      </c>
      <c r="C177" s="37" t="s">
        <v>306</v>
      </c>
      <c r="D177" s="37" t="s">
        <v>489</v>
      </c>
      <c r="E177" s="37" t="s">
        <v>308</v>
      </c>
      <c r="F177" s="58"/>
      <c r="G177" s="58" t="s">
        <v>655</v>
      </c>
    </row>
    <row r="178" spans="1:7" ht="145.80000000000001">
      <c r="A178" s="97" t="s">
        <v>522</v>
      </c>
      <c r="B178" s="30" t="s">
        <v>196</v>
      </c>
      <c r="C178" s="37" t="s">
        <v>306</v>
      </c>
      <c r="D178" s="37" t="s">
        <v>489</v>
      </c>
      <c r="E178" s="37" t="s">
        <v>308</v>
      </c>
      <c r="F178" s="58"/>
      <c r="G178" s="58" t="s">
        <v>193</v>
      </c>
    </row>
    <row r="179" spans="1:7" ht="145.80000000000001">
      <c r="A179" s="30" t="s">
        <v>490</v>
      </c>
      <c r="B179" s="30" t="s">
        <v>196</v>
      </c>
      <c r="C179" s="37" t="s">
        <v>491</v>
      </c>
      <c r="D179" s="37" t="s">
        <v>492</v>
      </c>
      <c r="E179" s="37" t="s">
        <v>308</v>
      </c>
      <c r="F179" s="58"/>
      <c r="G179" s="58" t="s">
        <v>655</v>
      </c>
    </row>
    <row r="180" spans="1:7" ht="162">
      <c r="A180" s="30" t="s">
        <v>493</v>
      </c>
      <c r="B180" s="30" t="s">
        <v>196</v>
      </c>
      <c r="C180" s="37" t="s">
        <v>494</v>
      </c>
      <c r="D180" s="37" t="s">
        <v>495</v>
      </c>
      <c r="E180" s="37" t="s">
        <v>308</v>
      </c>
      <c r="F180" s="58"/>
      <c r="G180" s="58" t="s">
        <v>655</v>
      </c>
    </row>
    <row r="181" spans="1:7" ht="409.6">
      <c r="A181" s="97" t="s">
        <v>673</v>
      </c>
      <c r="B181" s="30" t="s">
        <v>196</v>
      </c>
      <c r="C181" s="37" t="s">
        <v>333</v>
      </c>
      <c r="D181" s="37" t="s">
        <v>334</v>
      </c>
      <c r="E181" s="37" t="s">
        <v>335</v>
      </c>
      <c r="F181" s="58"/>
      <c r="G181" s="58" t="s">
        <v>194</v>
      </c>
    </row>
    <row r="182" spans="1:7" ht="409.6">
      <c r="A182" s="97" t="s">
        <v>674</v>
      </c>
      <c r="B182" s="30" t="s">
        <v>196</v>
      </c>
      <c r="C182" s="37" t="s">
        <v>333</v>
      </c>
      <c r="D182" s="37" t="s">
        <v>334</v>
      </c>
      <c r="E182" s="37" t="s">
        <v>335</v>
      </c>
      <c r="F182" s="58"/>
      <c r="G182" s="58" t="s">
        <v>193</v>
      </c>
    </row>
    <row r="183" spans="1:7" ht="409.6">
      <c r="A183" s="97" t="s">
        <v>523</v>
      </c>
      <c r="B183" s="30" t="s">
        <v>196</v>
      </c>
      <c r="C183" s="37" t="s">
        <v>496</v>
      </c>
      <c r="D183" s="37" t="s">
        <v>497</v>
      </c>
      <c r="E183" s="37" t="s">
        <v>498</v>
      </c>
      <c r="F183" s="58"/>
      <c r="G183" s="58" t="s">
        <v>655</v>
      </c>
    </row>
    <row r="184" spans="1:7" ht="409.6">
      <c r="A184" s="97" t="s">
        <v>524</v>
      </c>
      <c r="B184" s="30" t="s">
        <v>196</v>
      </c>
      <c r="C184" s="37" t="s">
        <v>496</v>
      </c>
      <c r="D184" s="37" t="s">
        <v>497</v>
      </c>
      <c r="E184" s="37" t="s">
        <v>498</v>
      </c>
      <c r="F184" s="58"/>
      <c r="G184" s="58" t="s">
        <v>193</v>
      </c>
    </row>
    <row r="185" spans="1:7" ht="194.4">
      <c r="A185" s="30" t="s">
        <v>171</v>
      </c>
      <c r="B185" s="30" t="s">
        <v>196</v>
      </c>
      <c r="C185" s="37" t="s">
        <v>499</v>
      </c>
      <c r="D185" s="37" t="s">
        <v>500</v>
      </c>
      <c r="E185" s="37" t="s">
        <v>501</v>
      </c>
      <c r="F185" s="58"/>
      <c r="G185" s="58" t="s">
        <v>193</v>
      </c>
    </row>
  </sheetData>
  <phoneticPr fontId="3"/>
  <dataValidations disablePrompts="1" count="1">
    <dataValidation imeMode="off" allowBlank="1" showInputMessage="1" showErrorMessage="1" sqref="C95:D97" xr:uid="{7FBA3333-BB4A-441A-ACD2-2D45E7B73F4A}"/>
  </dataValidations>
  <pageMargins left="0.98425196850393704" right="0.98425196850393704" top="0.98425196850393704" bottom="0.98425196850393704" header="0.51181102362204722" footer="0.51181102362204722"/>
  <pageSetup paperSize="9" scale="42"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968F5-6BBD-4E43-AD39-73616A379517}">
  <sheetPr codeName="Sheet7">
    <pageSetUpPr fitToPage="1"/>
  </sheetPr>
  <dimension ref="A1:E31"/>
  <sheetViews>
    <sheetView view="pageBreakPreview" topLeftCell="A11" zoomScale="80" zoomScaleNormal="75" zoomScaleSheetLayoutView="80" workbookViewId="0">
      <selection activeCell="C191" sqref="C191"/>
    </sheetView>
  </sheetViews>
  <sheetFormatPr defaultColWidth="8.09765625" defaultRowHeight="16.2"/>
  <cols>
    <col min="1" max="1" width="6.69921875" style="16" bestFit="1" customWidth="1"/>
    <col min="2" max="2" width="23.19921875" style="17" customWidth="1"/>
    <col min="3" max="3" width="41.19921875" style="17" customWidth="1"/>
    <col min="4" max="4" width="28.19921875" style="17" customWidth="1"/>
    <col min="5" max="5" width="24.59765625" style="20" customWidth="1"/>
    <col min="6" max="16384" width="8.09765625" style="20"/>
  </cols>
  <sheetData>
    <row r="1" spans="1:5" ht="22.2">
      <c r="D1" s="18"/>
      <c r="E1" s="19"/>
    </row>
    <row r="2" spans="1:5" ht="22.2">
      <c r="A2" s="21"/>
      <c r="B2" s="22" t="s">
        <v>264</v>
      </c>
      <c r="C2" s="23"/>
      <c r="D2" s="23"/>
      <c r="E2" s="24"/>
    </row>
    <row r="3" spans="1:5" ht="22.2">
      <c r="A3" s="1"/>
      <c r="B3" s="25" t="s">
        <v>39</v>
      </c>
      <c r="C3" s="26"/>
    </row>
    <row r="4" spans="1:5" ht="20.100000000000001" customHeight="1">
      <c r="A4" s="27"/>
      <c r="B4" s="28" t="s">
        <v>40</v>
      </c>
      <c r="C4" s="29" t="s">
        <v>41</v>
      </c>
      <c r="D4" s="30" t="s">
        <v>42</v>
      </c>
      <c r="E4" s="31" t="s">
        <v>43</v>
      </c>
    </row>
    <row r="5" spans="1:5" ht="126.6" customHeight="1">
      <c r="A5" s="32" t="s">
        <v>265</v>
      </c>
      <c r="B5" s="33" t="s">
        <v>266</v>
      </c>
      <c r="C5" s="34" t="s">
        <v>267</v>
      </c>
      <c r="D5" s="35" t="s">
        <v>268</v>
      </c>
      <c r="E5" s="36"/>
    </row>
    <row r="6" spans="1:5" ht="165" customHeight="1">
      <c r="A6" s="32" t="s">
        <v>44</v>
      </c>
      <c r="B6" s="33" t="s">
        <v>269</v>
      </c>
      <c r="C6" s="37" t="s">
        <v>270</v>
      </c>
      <c r="D6" s="35" t="s">
        <v>271</v>
      </c>
      <c r="E6" s="38"/>
    </row>
    <row r="7" spans="1:5" ht="162.6" customHeight="1">
      <c r="A7" s="32" t="s">
        <v>45</v>
      </c>
      <c r="B7" s="35" t="s">
        <v>272</v>
      </c>
      <c r="C7" s="37" t="s">
        <v>273</v>
      </c>
      <c r="D7" s="35" t="s">
        <v>271</v>
      </c>
    </row>
    <row r="8" spans="1:5" ht="168" customHeight="1">
      <c r="A8" s="32" t="s">
        <v>46</v>
      </c>
      <c r="B8" s="35" t="s">
        <v>274</v>
      </c>
      <c r="C8" s="34" t="s">
        <v>275</v>
      </c>
      <c r="D8" s="35" t="s">
        <v>276</v>
      </c>
      <c r="E8" s="39"/>
    </row>
    <row r="9" spans="1:5" ht="203.4" customHeight="1">
      <c r="A9" s="32" t="s">
        <v>47</v>
      </c>
      <c r="B9" s="35" t="s">
        <v>277</v>
      </c>
      <c r="C9" s="34" t="s">
        <v>278</v>
      </c>
      <c r="D9" s="35" t="s">
        <v>279</v>
      </c>
    </row>
    <row r="10" spans="1:5" ht="176.4" customHeight="1">
      <c r="A10" s="32" t="s">
        <v>48</v>
      </c>
      <c r="B10" s="35" t="s">
        <v>280</v>
      </c>
      <c r="C10" s="37" t="s">
        <v>281</v>
      </c>
      <c r="D10" s="35" t="s">
        <v>282</v>
      </c>
      <c r="E10" s="39"/>
    </row>
    <row r="11" spans="1:5" ht="182.4" customHeight="1">
      <c r="A11" s="32" t="s">
        <v>49</v>
      </c>
      <c r="B11" s="35" t="s">
        <v>283</v>
      </c>
      <c r="C11" s="37" t="s">
        <v>284</v>
      </c>
      <c r="D11" s="35" t="s">
        <v>285</v>
      </c>
      <c r="E11" s="39"/>
    </row>
    <row r="12" spans="1:5" ht="150" customHeight="1">
      <c r="A12" s="32" t="s">
        <v>50</v>
      </c>
      <c r="B12" s="35" t="s">
        <v>286</v>
      </c>
      <c r="C12" s="40" t="s">
        <v>287</v>
      </c>
      <c r="D12" s="40" t="s">
        <v>288</v>
      </c>
      <c r="E12" s="39"/>
    </row>
    <row r="13" spans="1:5" ht="150" customHeight="1">
      <c r="A13" s="32" t="s">
        <v>52</v>
      </c>
      <c r="B13" s="35" t="s">
        <v>289</v>
      </c>
      <c r="C13" s="41" t="s">
        <v>290</v>
      </c>
      <c r="D13" s="35" t="s">
        <v>291</v>
      </c>
      <c r="E13" s="39"/>
    </row>
    <row r="14" spans="1:5" ht="150" customHeight="1">
      <c r="A14" s="32" t="s">
        <v>53</v>
      </c>
      <c r="B14" s="35" t="s">
        <v>292</v>
      </c>
      <c r="C14" s="34" t="s">
        <v>293</v>
      </c>
      <c r="D14" s="35" t="s">
        <v>291</v>
      </c>
      <c r="E14" s="39"/>
    </row>
    <row r="15" spans="1:5" ht="150" customHeight="1">
      <c r="A15" s="32" t="s">
        <v>54</v>
      </c>
      <c r="B15" s="35" t="s">
        <v>294</v>
      </c>
      <c r="C15" s="34" t="s">
        <v>295</v>
      </c>
      <c r="D15" s="35" t="s">
        <v>291</v>
      </c>
      <c r="E15" s="39"/>
    </row>
    <row r="16" spans="1:5" ht="150" customHeight="1">
      <c r="A16" s="32" t="s">
        <v>55</v>
      </c>
      <c r="B16" s="40" t="s">
        <v>66</v>
      </c>
      <c r="C16" s="37" t="s">
        <v>296</v>
      </c>
      <c r="D16" s="35" t="s">
        <v>297</v>
      </c>
      <c r="E16" s="42"/>
    </row>
    <row r="17" spans="1:5" ht="150" customHeight="1">
      <c r="A17" s="32" t="s">
        <v>56</v>
      </c>
      <c r="B17" s="35" t="s">
        <v>298</v>
      </c>
      <c r="C17" s="37" t="s">
        <v>299</v>
      </c>
      <c r="D17" s="35" t="s">
        <v>51</v>
      </c>
      <c r="E17" s="39"/>
    </row>
    <row r="18" spans="1:5" ht="150" customHeight="1">
      <c r="A18" s="32" t="s">
        <v>57</v>
      </c>
      <c r="B18" s="35" t="s">
        <v>300</v>
      </c>
      <c r="C18" s="37" t="s">
        <v>301</v>
      </c>
      <c r="D18" s="35" t="s">
        <v>51</v>
      </c>
      <c r="E18" s="39"/>
    </row>
    <row r="19" spans="1:5" ht="150" customHeight="1">
      <c r="A19" s="32" t="s">
        <v>58</v>
      </c>
      <c r="B19" s="35" t="s">
        <v>302</v>
      </c>
      <c r="C19" s="37" t="s">
        <v>303</v>
      </c>
      <c r="D19" s="35" t="s">
        <v>304</v>
      </c>
      <c r="E19" s="39"/>
    </row>
    <row r="20" spans="1:5" ht="150" customHeight="1">
      <c r="A20" s="32" t="s">
        <v>59</v>
      </c>
      <c r="B20" s="35" t="s">
        <v>305</v>
      </c>
      <c r="C20" s="37" t="s">
        <v>303</v>
      </c>
      <c r="D20" s="35" t="s">
        <v>304</v>
      </c>
      <c r="E20" s="39"/>
    </row>
    <row r="21" spans="1:5" ht="150" customHeight="1">
      <c r="A21" s="32" t="s">
        <v>60</v>
      </c>
      <c r="B21" s="35" t="s">
        <v>306</v>
      </c>
      <c r="C21" s="37" t="s">
        <v>307</v>
      </c>
      <c r="D21" s="43" t="s">
        <v>308</v>
      </c>
      <c r="E21" s="39"/>
    </row>
    <row r="22" spans="1:5" ht="150" customHeight="1">
      <c r="A22" s="32" t="s">
        <v>61</v>
      </c>
      <c r="B22" s="35" t="s">
        <v>309</v>
      </c>
      <c r="C22" s="37" t="s">
        <v>310</v>
      </c>
      <c r="D22" s="35" t="s">
        <v>311</v>
      </c>
      <c r="E22" s="39"/>
    </row>
    <row r="23" spans="1:5" ht="195" customHeight="1">
      <c r="A23" s="32" t="s">
        <v>62</v>
      </c>
      <c r="B23" s="35" t="s">
        <v>312</v>
      </c>
      <c r="C23" s="34" t="s">
        <v>313</v>
      </c>
      <c r="D23" s="35" t="s">
        <v>314</v>
      </c>
      <c r="E23" s="39"/>
    </row>
    <row r="24" spans="1:5" ht="222" customHeight="1">
      <c r="A24" s="32" t="s">
        <v>63</v>
      </c>
      <c r="B24" s="35" t="s">
        <v>315</v>
      </c>
      <c r="C24" s="34" t="s">
        <v>316</v>
      </c>
      <c r="D24" s="35" t="s">
        <v>317</v>
      </c>
      <c r="E24" s="2"/>
    </row>
    <row r="25" spans="1:5" ht="150" customHeight="1">
      <c r="A25" s="32" t="s">
        <v>64</v>
      </c>
      <c r="B25" s="40" t="s">
        <v>318</v>
      </c>
      <c r="C25" s="37" t="s">
        <v>319</v>
      </c>
      <c r="D25" s="40" t="s">
        <v>320</v>
      </c>
      <c r="E25" s="39"/>
    </row>
    <row r="26" spans="1:5" ht="150" customHeight="1">
      <c r="A26" s="32" t="s">
        <v>65</v>
      </c>
      <c r="B26" s="35" t="s">
        <v>321</v>
      </c>
      <c r="C26" s="37" t="s">
        <v>322</v>
      </c>
      <c r="D26" s="40" t="s">
        <v>323</v>
      </c>
      <c r="E26" s="39"/>
    </row>
    <row r="27" spans="1:5" ht="172.8" customHeight="1">
      <c r="A27" s="32" t="s">
        <v>67</v>
      </c>
      <c r="B27" s="35" t="s">
        <v>324</v>
      </c>
      <c r="C27" s="37" t="s">
        <v>325</v>
      </c>
      <c r="D27" s="35" t="s">
        <v>326</v>
      </c>
      <c r="E27" s="39"/>
    </row>
    <row r="28" spans="1:5" ht="150" customHeight="1">
      <c r="A28" s="32" t="s">
        <v>68</v>
      </c>
      <c r="B28" s="35" t="s">
        <v>327</v>
      </c>
      <c r="C28" s="37" t="s">
        <v>328</v>
      </c>
      <c r="D28" s="35" t="s">
        <v>326</v>
      </c>
      <c r="E28" s="39"/>
    </row>
    <row r="29" spans="1:5" ht="129.6">
      <c r="A29" s="30" t="s">
        <v>329</v>
      </c>
      <c r="B29" s="37" t="s">
        <v>330</v>
      </c>
      <c r="C29" s="37" t="s">
        <v>331</v>
      </c>
      <c r="D29" s="37" t="s">
        <v>326</v>
      </c>
      <c r="E29" s="58"/>
    </row>
    <row r="30" spans="1:5" ht="409.6">
      <c r="A30" s="30" t="s">
        <v>332</v>
      </c>
      <c r="B30" s="37" t="s">
        <v>333</v>
      </c>
      <c r="C30" s="37" t="s">
        <v>334</v>
      </c>
      <c r="D30" s="37" t="s">
        <v>335</v>
      </c>
      <c r="E30" s="58"/>
    </row>
    <row r="31" spans="1:5" ht="243">
      <c r="A31" s="30" t="s">
        <v>336</v>
      </c>
      <c r="B31" s="37" t="s">
        <v>337</v>
      </c>
      <c r="C31" s="37" t="s">
        <v>338</v>
      </c>
      <c r="D31" s="37" t="s">
        <v>339</v>
      </c>
      <c r="E31" s="58"/>
    </row>
  </sheetData>
  <phoneticPr fontId="3"/>
  <pageMargins left="0.98425196850393704" right="0.98425196850393704" top="0.98425196850393704" bottom="0.98425196850393704" header="0.51181102362204722" footer="0.51181102362204722"/>
  <pageSetup paperSize="9" scale="5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F3CE3-4609-49B1-9BD3-1058F419C0AE}">
  <sheetPr codeName="Sheet8">
    <pageSetUpPr fitToPage="1"/>
  </sheetPr>
  <dimension ref="A1:E29"/>
  <sheetViews>
    <sheetView view="pageBreakPreview" zoomScale="80" zoomScaleNormal="100" zoomScaleSheetLayoutView="80" workbookViewId="0">
      <selection activeCell="C191" sqref="C191"/>
    </sheetView>
  </sheetViews>
  <sheetFormatPr defaultColWidth="8.09765625" defaultRowHeight="16.2"/>
  <cols>
    <col min="1" max="1" width="6.19921875" style="16" bestFit="1" customWidth="1"/>
    <col min="2" max="2" width="23.19921875" style="17" customWidth="1"/>
    <col min="3" max="3" width="41.19921875" style="17" customWidth="1"/>
    <col min="4" max="4" width="27.69921875" style="17" customWidth="1"/>
    <col min="5" max="5" width="28.09765625" style="20" customWidth="1"/>
    <col min="6" max="16384" width="8.09765625" style="20"/>
  </cols>
  <sheetData>
    <row r="1" spans="1:5" ht="18.600000000000001" customHeight="1">
      <c r="D1" s="44"/>
      <c r="E1" s="45"/>
    </row>
    <row r="2" spans="1:5" ht="17.399999999999999" customHeight="1">
      <c r="A2" s="21"/>
      <c r="B2" s="22" t="s">
        <v>340</v>
      </c>
      <c r="C2" s="23"/>
      <c r="D2" s="23"/>
      <c r="E2" s="24"/>
    </row>
    <row r="3" spans="1:5" ht="21" customHeight="1">
      <c r="B3" s="46" t="s">
        <v>69</v>
      </c>
      <c r="C3" s="46"/>
      <c r="D3" s="47"/>
      <c r="E3" s="48"/>
    </row>
    <row r="4" spans="1:5" ht="20.100000000000001" customHeight="1">
      <c r="A4" s="453" t="s">
        <v>40</v>
      </c>
      <c r="B4" s="454"/>
      <c r="C4" s="49" t="s">
        <v>41</v>
      </c>
      <c r="D4" s="50" t="s">
        <v>42</v>
      </c>
      <c r="E4" s="51" t="s">
        <v>43</v>
      </c>
    </row>
    <row r="5" spans="1:5" ht="175.2" customHeight="1">
      <c r="A5" s="32" t="s">
        <v>341</v>
      </c>
      <c r="B5" s="52" t="s">
        <v>342</v>
      </c>
      <c r="C5" s="37" t="s">
        <v>343</v>
      </c>
      <c r="D5" s="40" t="s">
        <v>344</v>
      </c>
    </row>
    <row r="6" spans="1:5" ht="205.2" customHeight="1">
      <c r="A6" s="32" t="s">
        <v>70</v>
      </c>
      <c r="B6" s="40" t="s">
        <v>269</v>
      </c>
      <c r="C6" s="37" t="s">
        <v>345</v>
      </c>
      <c r="D6" s="40" t="s">
        <v>271</v>
      </c>
      <c r="E6" s="2"/>
    </row>
    <row r="7" spans="1:5" ht="295.8" customHeight="1">
      <c r="A7" s="32" t="s">
        <v>71</v>
      </c>
      <c r="B7" s="40" t="s">
        <v>272</v>
      </c>
      <c r="C7" s="37" t="s">
        <v>273</v>
      </c>
      <c r="D7" s="40" t="s">
        <v>271</v>
      </c>
      <c r="E7" s="53"/>
    </row>
    <row r="8" spans="1:5" ht="150" customHeight="1">
      <c r="A8" s="32" t="s">
        <v>72</v>
      </c>
      <c r="B8" s="40" t="s">
        <v>274</v>
      </c>
      <c r="C8" s="34" t="s">
        <v>275</v>
      </c>
      <c r="D8" s="40" t="s">
        <v>346</v>
      </c>
      <c r="E8" s="54"/>
    </row>
    <row r="9" spans="1:5" ht="150" customHeight="1">
      <c r="A9" s="32" t="s">
        <v>73</v>
      </c>
      <c r="B9" s="40" t="s">
        <v>347</v>
      </c>
      <c r="C9" s="37" t="s">
        <v>348</v>
      </c>
      <c r="D9" s="40" t="s">
        <v>282</v>
      </c>
      <c r="E9" s="39"/>
    </row>
    <row r="10" spans="1:5" s="55" customFormat="1" ht="172.8" customHeight="1">
      <c r="A10" s="32" t="s">
        <v>74</v>
      </c>
      <c r="B10" s="40" t="s">
        <v>349</v>
      </c>
      <c r="C10" s="37" t="s">
        <v>350</v>
      </c>
      <c r="D10" s="40" t="s">
        <v>351</v>
      </c>
      <c r="E10" s="39"/>
    </row>
    <row r="11" spans="1:5" s="55" customFormat="1" ht="176.4" customHeight="1">
      <c r="A11" s="32" t="s">
        <v>75</v>
      </c>
      <c r="B11" s="40" t="s">
        <v>283</v>
      </c>
      <c r="C11" s="37" t="s">
        <v>284</v>
      </c>
      <c r="D11" s="40" t="s">
        <v>285</v>
      </c>
      <c r="E11" s="56"/>
    </row>
    <row r="12" spans="1:5" s="55" customFormat="1" ht="150" customHeight="1">
      <c r="A12" s="32" t="s">
        <v>76</v>
      </c>
      <c r="B12" s="40" t="s">
        <v>352</v>
      </c>
      <c r="C12" s="37" t="s">
        <v>353</v>
      </c>
      <c r="D12" s="40" t="s">
        <v>354</v>
      </c>
      <c r="E12" s="57"/>
    </row>
    <row r="13" spans="1:5" ht="150" customHeight="1">
      <c r="A13" s="32" t="s">
        <v>77</v>
      </c>
      <c r="B13" s="40" t="s">
        <v>286</v>
      </c>
      <c r="C13" s="37" t="s">
        <v>287</v>
      </c>
      <c r="D13" s="40" t="s">
        <v>288</v>
      </c>
      <c r="E13" s="39"/>
    </row>
    <row r="14" spans="1:5" ht="150" customHeight="1">
      <c r="A14" s="32" t="s">
        <v>78</v>
      </c>
      <c r="B14" s="40" t="s">
        <v>66</v>
      </c>
      <c r="C14" s="37" t="s">
        <v>296</v>
      </c>
      <c r="D14" s="40" t="s">
        <v>297</v>
      </c>
      <c r="E14" s="39"/>
    </row>
    <row r="15" spans="1:5" ht="193.2" customHeight="1">
      <c r="A15" s="32" t="s">
        <v>79</v>
      </c>
      <c r="B15" s="40" t="s">
        <v>355</v>
      </c>
      <c r="C15" s="34" t="s">
        <v>356</v>
      </c>
      <c r="D15" s="40" t="s">
        <v>304</v>
      </c>
      <c r="E15" s="39"/>
    </row>
    <row r="16" spans="1:5" ht="216" customHeight="1">
      <c r="A16" s="32" t="s">
        <v>80</v>
      </c>
      <c r="B16" s="40" t="s">
        <v>357</v>
      </c>
      <c r="C16" s="34" t="s">
        <v>356</v>
      </c>
      <c r="D16" s="40" t="s">
        <v>304</v>
      </c>
      <c r="E16" s="2"/>
    </row>
    <row r="17" spans="1:5" ht="150" customHeight="1">
      <c r="A17" s="32" t="s">
        <v>81</v>
      </c>
      <c r="B17" s="40" t="s">
        <v>358</v>
      </c>
      <c r="C17" s="37" t="s">
        <v>359</v>
      </c>
      <c r="D17" s="40" t="s">
        <v>360</v>
      </c>
      <c r="E17" s="39"/>
    </row>
    <row r="18" spans="1:5" ht="150" customHeight="1">
      <c r="A18" s="32" t="s">
        <v>82</v>
      </c>
      <c r="B18" s="40" t="s">
        <v>309</v>
      </c>
      <c r="C18" s="37" t="s">
        <v>361</v>
      </c>
      <c r="D18" s="40" t="s">
        <v>311</v>
      </c>
      <c r="E18" s="39"/>
    </row>
    <row r="19" spans="1:5" ht="150" customHeight="1">
      <c r="A19" s="32" t="s">
        <v>83</v>
      </c>
      <c r="B19" s="40" t="s">
        <v>362</v>
      </c>
      <c r="C19" s="37" t="s">
        <v>363</v>
      </c>
      <c r="D19" s="40" t="s">
        <v>364</v>
      </c>
      <c r="E19" s="39"/>
    </row>
    <row r="20" spans="1:5" ht="168" customHeight="1">
      <c r="A20" s="32" t="s">
        <v>84</v>
      </c>
      <c r="B20" s="40" t="s">
        <v>315</v>
      </c>
      <c r="C20" s="37" t="s">
        <v>316</v>
      </c>
      <c r="D20" s="40" t="s">
        <v>317</v>
      </c>
      <c r="E20" s="58"/>
    </row>
    <row r="21" spans="1:5" ht="188.4" customHeight="1">
      <c r="A21" s="32" t="s">
        <v>85</v>
      </c>
      <c r="B21" s="40" t="s">
        <v>365</v>
      </c>
      <c r="C21" s="37" t="s">
        <v>366</v>
      </c>
      <c r="D21" s="40" t="s">
        <v>367</v>
      </c>
      <c r="E21" s="57"/>
    </row>
    <row r="22" spans="1:5" ht="129.6">
      <c r="A22" s="32" t="s">
        <v>86</v>
      </c>
      <c r="B22" s="40" t="s">
        <v>368</v>
      </c>
      <c r="C22" s="37" t="s">
        <v>369</v>
      </c>
      <c r="D22" s="40" t="s">
        <v>367</v>
      </c>
      <c r="E22" s="39"/>
    </row>
    <row r="23" spans="1:5" ht="277.8" customHeight="1">
      <c r="A23" s="32" t="s">
        <v>87</v>
      </c>
      <c r="B23" s="40" t="s">
        <v>318</v>
      </c>
      <c r="C23" s="37" t="s">
        <v>319</v>
      </c>
      <c r="D23" s="40" t="s">
        <v>320</v>
      </c>
      <c r="E23" s="39"/>
    </row>
    <row r="24" spans="1:5" ht="210.6">
      <c r="A24" s="30" t="s">
        <v>370</v>
      </c>
      <c r="B24" s="37" t="s">
        <v>371</v>
      </c>
      <c r="C24" s="37" t="s">
        <v>372</v>
      </c>
      <c r="D24" s="37" t="s">
        <v>373</v>
      </c>
      <c r="E24" s="58"/>
    </row>
    <row r="25" spans="1:5" ht="145.80000000000001">
      <c r="A25" s="30" t="s">
        <v>374</v>
      </c>
      <c r="B25" s="37" t="s">
        <v>375</v>
      </c>
      <c r="C25" s="37" t="s">
        <v>376</v>
      </c>
      <c r="D25" s="37" t="s">
        <v>323</v>
      </c>
      <c r="E25" s="58"/>
    </row>
    <row r="26" spans="1:5" ht="113.4">
      <c r="A26" s="30" t="s">
        <v>377</v>
      </c>
      <c r="B26" s="37" t="s">
        <v>324</v>
      </c>
      <c r="C26" s="37" t="s">
        <v>325</v>
      </c>
      <c r="D26" s="37" t="s">
        <v>326</v>
      </c>
      <c r="E26" s="58"/>
    </row>
    <row r="27" spans="1:5" ht="409.6">
      <c r="A27" s="30" t="s">
        <v>378</v>
      </c>
      <c r="B27" s="37" t="s">
        <v>327</v>
      </c>
      <c r="C27" s="37" t="s">
        <v>328</v>
      </c>
      <c r="D27" s="37" t="s">
        <v>326</v>
      </c>
      <c r="E27" s="58"/>
    </row>
    <row r="28" spans="1:5" ht="129.6">
      <c r="A28" s="30" t="s">
        <v>379</v>
      </c>
      <c r="B28" s="37" t="s">
        <v>330</v>
      </c>
      <c r="C28" s="37" t="s">
        <v>331</v>
      </c>
      <c r="D28" s="37" t="s">
        <v>326</v>
      </c>
      <c r="E28" s="58"/>
    </row>
    <row r="29" spans="1:5" ht="409.6">
      <c r="A29" s="30" t="s">
        <v>380</v>
      </c>
      <c r="B29" s="37" t="s">
        <v>333</v>
      </c>
      <c r="C29" s="37" t="s">
        <v>334</v>
      </c>
      <c r="D29" s="37" t="s">
        <v>335</v>
      </c>
      <c r="E29" s="58"/>
    </row>
  </sheetData>
  <mergeCells count="1">
    <mergeCell ref="A4:B4"/>
  </mergeCells>
  <phoneticPr fontId="3"/>
  <pageMargins left="0.23622047244094491" right="0.23622047244094491" top="0.74803149606299213" bottom="0.74803149606299213" header="0.31496062992125984" footer="0.31496062992125984"/>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20</vt:i4>
      </vt:variant>
    </vt:vector>
  </HeadingPairs>
  <TitlesOfParts>
    <vt:vector size="33" baseType="lpstr">
      <vt:lpstr>別紙_過労</vt:lpstr>
      <vt:lpstr>更新履歴</vt:lpstr>
      <vt:lpstr>過労運転防止記載例</vt:lpstr>
      <vt:lpstr>過労運転防止(シート①)</vt:lpstr>
      <vt:lpstr>(予備)過労運転防止(シート②)</vt:lpstr>
      <vt:lpstr>(予備)過労運転防止(シート③)</vt:lpstr>
      <vt:lpstr>ALL</vt:lpstr>
      <vt:lpstr>K1_IT点呼R8</vt:lpstr>
      <vt:lpstr>K2_遠隔点呼R8</vt:lpstr>
      <vt:lpstr>K3_自動点呼R8</vt:lpstr>
      <vt:lpstr>K4_疲労状態測定R8</vt:lpstr>
      <vt:lpstr>K5_睡眠状態測定R8</vt:lpstr>
      <vt:lpstr>K6_運行中の運行管理R8</vt:lpstr>
      <vt:lpstr>'(予備)過労運転防止(シート②)'!Print_Area</vt:lpstr>
      <vt:lpstr>'(予備)過労運転防止(シート③)'!Print_Area</vt:lpstr>
      <vt:lpstr>ALL!Print_Area</vt:lpstr>
      <vt:lpstr>K1_IT点呼R8!Print_Area</vt:lpstr>
      <vt:lpstr>K2_遠隔点呼R8!Print_Area</vt:lpstr>
      <vt:lpstr>K3_自動点呼R8!Print_Area</vt:lpstr>
      <vt:lpstr>K4_疲労状態測定R8!Print_Area</vt:lpstr>
      <vt:lpstr>K5_睡眠状態測定R8!Print_Area</vt:lpstr>
      <vt:lpstr>K6_運行中の運行管理R8!Print_Area</vt:lpstr>
      <vt:lpstr>'過労運転防止(シート①)'!Print_Area</vt:lpstr>
      <vt:lpstr>過労運転防止記載例!Print_Area</vt:lpstr>
      <vt:lpstr>更新履歴!Print_Area</vt:lpstr>
      <vt:lpstr>ALL!Print_Titles</vt:lpstr>
      <vt:lpstr>K1_IT点呼R8!Print_Titles</vt:lpstr>
      <vt:lpstr>K2_遠隔点呼R8!Print_Titles</vt:lpstr>
      <vt:lpstr>K3_自動点呼R8!Print_Titles</vt:lpstr>
      <vt:lpstr>K4_疲労状態測定R8!Print_Titles</vt:lpstr>
      <vt:lpstr>K5_睡眠状態測定R8!Print_Titles</vt:lpstr>
      <vt:lpstr>K6_運行中の運行管理R8!Print_Titles</vt:lpstr>
      <vt:lpstr>更新履歴!Print_Titles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2023-07-27T15:00:23Z</dcterms:created>
  <dcterms:modified xsi:type="dcterms:W3CDTF">2026-07-28T07:01:29Z</dcterms:modified>
  <cp:category/>
  <cp:contentStatus/>
</cp:coreProperties>
</file>