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D8D987DD-DAF0-4313-9B7F-AD13FFB09141}" xr6:coauthVersionLast="47" xr6:coauthVersionMax="47" xr10:uidLastSave="{00000000-0000-0000-0000-000000000000}"/>
  <workbookProtection workbookAlgorithmName="SHA-512" workbookHashValue="a2BnRAJDnl5cHAE6/WCtr8v0RLdldoyP/QgyOGSt/5qcZpMenNdMRwVg+zidoWkvoQJiU49rKR4oHPI4hCmdlA==" workbookSaltValue="GCAC27BaDeM7XNFZJrWXdg==" workbookSpinCount="100000" lockStructure="1"/>
  <bookViews>
    <workbookView xWindow="-28908" yWindow="-96" windowWidth="29016" windowHeight="15696" firstSheet="2" activeTab="3" xr2:uid="{00000000-000D-0000-FFFF-FFFF00000000}"/>
  </bookViews>
  <sheets>
    <sheet name="別紙_運行_3" sheetId="20" state="hidden" r:id="rId1"/>
    <sheet name="更新履歴" sheetId="5" state="hidden" r:id="rId2"/>
    <sheet name="★運行管理記載例★（補助率3分の1）" sheetId="19" r:id="rId3"/>
    <sheet name="運行管理の高度化(シート①)" sheetId="4" r:id="rId4"/>
    <sheet name="(予備)運行管理の高度化(シート②)" sheetId="16" r:id="rId5"/>
    <sheet name="(予備)運行管理の高度化(シート③)" sheetId="17" r:id="rId6"/>
    <sheet name="ALL" sheetId="10" state="hidden" r:id="rId7"/>
    <sheet name="デジタコ R8" sheetId="6" state="hidden" r:id="rId8"/>
    <sheet name="ドラレコ R8" sheetId="7" state="hidden" r:id="rId9"/>
    <sheet name="一体型 R8" sheetId="8" state="hidden" r:id="rId10"/>
    <sheet name="通信機能付一体型 R8" sheetId="9" state="hidden" r:id="rId11"/>
  </sheets>
  <externalReferences>
    <externalReference r:id="rId12"/>
    <externalReference r:id="rId13"/>
    <externalReference r:id="rId14"/>
  </externalReferences>
  <definedNames>
    <definedName name="_xlnm._FilterDatabase" localSheetId="7" hidden="1">'デジタコ R8'!$A$2:$D$37</definedName>
    <definedName name="_xlnm._FilterDatabase" localSheetId="9" hidden="1">'一体型 R8'!$A$4:$E$11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_xlnm.Print_Area" localSheetId="4">'(予備)運行管理の高度化(シート②)'!$A$1:$I$239</definedName>
    <definedName name="_xlnm.Print_Area" localSheetId="5">'(予備)運行管理の高度化(シート③)'!$A$1:$I$239</definedName>
    <definedName name="_xlnm.Print_Area" localSheetId="2">'★運行管理記載例★（補助率3分の1）'!$A$1:$J$261</definedName>
    <definedName name="_xlnm.Print_Area" localSheetId="7">'デジタコ R8'!$A$1:$E$41</definedName>
    <definedName name="_xlnm.Print_Area" localSheetId="8">'ドラレコ R8'!$A$1:$E$49</definedName>
    <definedName name="_xlnm.Print_Area" localSheetId="9">'一体型 R8'!$A$1:$E$16</definedName>
    <definedName name="_xlnm.Print_Area" localSheetId="3">'運行管理の高度化(シート①)'!$A$1:$I$261</definedName>
    <definedName name="_xlnm.Print_Area" localSheetId="1">更新履歴!$A$1:$G$55</definedName>
    <definedName name="_xlnm.Print_Area" localSheetId="10">'通信機能付一体型 R8'!$A$1:$E$31</definedName>
    <definedName name="_xlnm.Print_Titles" localSheetId="7">'デジタコ R8'!$4:$5</definedName>
    <definedName name="_xlnm.Print_Titles" localSheetId="8">'ドラレコ R8'!$4:$5</definedName>
    <definedName name="_xlnm.Print_Titles" localSheetId="1">更新履歴!$1:$3</definedName>
    <definedName name="Unkou_List">OFFSET(#REF!, 0, 0, COUNTA(#REF!), 1)</definedName>
    <definedName name="運行中の運行管理リスト">OFFSET([1]運行中の運行管理R7【済】!$A$5, 0, 0, COUNTA([1]運行中の運行管理R7【済】!$A$5:$A$1005), 1)</definedName>
    <definedName name="経費名" localSheetId="4">'(予備)運行管理の高度化(シート②)'!#REF!</definedName>
    <definedName name="経費名" localSheetId="5">'(予備)運行管理の高度化(シート③)'!#REF!</definedName>
    <definedName name="経費名" localSheetId="2">'★運行管理記載例★（補助率3分の1）'!#REF!</definedName>
    <definedName name="経費名" localSheetId="3">'運行管理の高度化(シート①)'!#REF!</definedName>
    <definedName name="経費名">#REF!</definedName>
    <definedName name="候補リスト" localSheetId="4">IF(  AND(   OR('(予備)運行管理の高度化(シート②)'!$E$6="✓",      '(予備)運行管理の高度化(シート②)'!$F$6="✓",      '(予備)運行管理の高度化(シート②)'!$G$6="✓"),   '(予備)運行管理の高度化(シート②)'!$D$7="映像記録型ドライブレコーダーの取得"  ),  "",  IF('(予備)運行管理の高度化(シート②)'!$D$7="デジタル式運行記録計の取得",       OFFSET('デジタコ R8'!$A$6,0,0,COUNTA('デジタコ R8'!$A$6:$A$1000),1),  IF('(予備)運行管理の高度化(シート②)'!$D$7="映像記録型ドライブレコーダーの取得",       OFFSET('ドラレコ R8'!$A$6,0,0,COUNTA('ドラレコ R8'!$A$6:$A$1000),1),  IF('(予備)運行管理の高度化(シート②)'!$D$7="デジタル式運行記録計及び 映像記録型ドライブレコーダー一体型の取得",       OFFSET('一体型 R8'!$A$6,0,0,COUNTA('一体型 R8'!$A$6:$A$1000),1),  IF('(予備)運行管理の高度化(シート②)'!$D$7="通信機能付デジタル式運行記録計及び 映像記録型ドライブレコーダー一体型の取得",       OFFSET('通信機能付一体型 R8'!$A$6,0,0,COUNTA('通信機能付一体型 R8'!$A$6:$A$1000),1),  "")))) )</definedName>
    <definedName name="候補リスト" localSheetId="5">IF(  AND(   OR('(予備)運行管理の高度化(シート③)'!$E$6="✓",      '(予備)運行管理の高度化(シート③)'!$F$6="✓",      '(予備)運行管理の高度化(シート③)'!$G$6="✓"),   '(予備)運行管理の高度化(シート③)'!$D$7="映像記録型ドライブレコーダーの取得"  ),  "",  IF('(予備)運行管理の高度化(シート③)'!$D$7="デジタル式運行記録計の取得",       OFFSET('デジタコ R8'!$A$6,0,0,COUNTA('デジタコ R8'!$A$6:$A$1000),1),  IF('(予備)運行管理の高度化(シート③)'!$D$7="映像記録型ドライブレコーダーの取得",       OFFSET('ドラレコ R8'!$A$6,0,0,COUNTA('ドラレコ R8'!$A$6:$A$1000),1),  IF('(予備)運行管理の高度化(シート③)'!$D$7="デジタル式運行記録計及び 映像記録型ドライブレコーダー一体型の取得",       OFFSET('一体型 R8'!$A$6,0,0,COUNTA('一体型 R8'!$A$6:$A$1000),1),  IF('(予備)運行管理の高度化(シート③)'!$D$7="通信機能付デジタル式運行記録計及び 映像記録型ドライブレコーダー一体型の取得",       OFFSET('通信機能付一体型 R8'!$A$6,0,0,COUNTA('通信機能付一体型 R8'!$A$6:$A$1000),1),  "")))) )</definedName>
    <definedName name="候補リスト" localSheetId="2">IF(  AND(   OR('★運行管理記載例★（補助率3分の1）'!$E$6="✓",      '★運行管理記載例★（補助率3分の1）'!$F$6="✓",      '★運行管理記載例★（補助率3分の1）'!$G$6="✓"),   '★運行管理記載例★（補助率3分の1）'!$D$7="映像記録型ドライブレコーダーの取得"  ),  "",  IF('★運行管理記載例★（補助率3分の1）'!$D$7="デジタル式運行記録計の取得",       OFFSET('[2]デジタコ R7【済】'!$A$6,0,0,COUNTA('[2]デジタコ R7【済】'!$A$6:$A$1000),1),  IF('★運行管理記載例★（補助率3分の1）'!$D$7="映像記録型ドライブレコーダーの取得",       OFFSET('[2]ドラレコ R7【済】'!$A$6,0,0,COUNTA('[2]ドラレコ R7【済】'!$A$6:$A$1000),1),  IF('★運行管理記載例★（補助率3分の1）'!$D$7="デジタル式運行記録計及び 映像記録型ドライブレコーダー一体型の取得",       OFFSET('[2]一体型 R7【済】'!$A$6,0,0,COUNTA('[2]一体型 R7【済】'!$A$6:$A$1000),1),  IF('★運行管理記載例★（補助率3分の1）'!$D$7="通信機能付デジタル式運行記録計及び 映像記録型ドライブレコーダー一体型の取得",       OFFSET('[2]通信機能付一体型 R7【済】'!$A$6,0,0,COUNTA('[2]通信機能付一体型 R7【済】'!$A$6:$A$1000),1),  "")))) )</definedName>
    <definedName name="候補リスト" localSheetId="0">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候補リスト">IF(  AND(   OR('運行管理の高度化(シート①)'!$E$6="✓",      '運行管理の高度化(シート①)'!$F$6="✓",      '運行管理の高度化(シート①)'!$G$6="✓"),   '運行管理の高度化(シート①)'!$D$7="映像記録型ドライブレコーダーの取得"  ),  "",  IF('運行管理の高度化(シート①)'!$D$7="デジタル式運行記録計の取得",       OFFSET('デジタコ R8'!$A$6,0,0,COUNTA('デジタコ R8'!$A$6:$A$1000),1),  IF('運行管理の高度化(シート①)'!$D$7="映像記録型ドライブレコーダーの取得",       OFFSET('ドラレコ R8'!$A$6,0,0,COUNTA('ドラレコ R8'!$A$6:$A$1000),1),  IF('運行管理の高度化(シート①)'!$D$7="デジタル式運行記録計及び 映像記録型ドライブレコーダー一体型の取得",       OFFSET('一体型 R8'!$A$6,0,0,COUNTA('一体型 R8'!$A$6:$A$1000),1),  IF('運行管理の高度化(シート①)'!$D$7="通信機能付デジタル式運行記録計及び 映像記録型ドライブレコーダー一体型の取得",       OFFSET('通信機能付一体型 R8'!$A$6,0,0,COUNTA('通信機能付一体型 R8'!$A$6:$A$1000),1),  "")))) )</definedName>
    <definedName name="疲労状態計測リスト">OFFSET([1]疲労状態測定R7【済】!$A$5, 0, 0, COUNTA([1]疲労状態測定R7【済】!$A$5:$A$1002), 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9" i="4" l="1"/>
  <c r="D136" i="4" a="1"/>
  <c r="D136" i="4" s="1"/>
  <c r="G122" i="4"/>
  <c r="L238" i="17"/>
  <c r="H238" i="17"/>
  <c r="G238" i="17"/>
  <c r="E238" i="17"/>
  <c r="L237" i="17"/>
  <c r="H237" i="17"/>
  <c r="G237" i="17"/>
  <c r="E237" i="17"/>
  <c r="L236" i="17"/>
  <c r="H236" i="17"/>
  <c r="G236" i="17"/>
  <c r="E236" i="17"/>
  <c r="L235" i="17"/>
  <c r="H235" i="17"/>
  <c r="G235" i="17"/>
  <c r="E235" i="17"/>
  <c r="L234" i="17"/>
  <c r="H234" i="17"/>
  <c r="G234" i="17"/>
  <c r="E234" i="17"/>
  <c r="L233" i="17"/>
  <c r="H233" i="17"/>
  <c r="G233" i="17"/>
  <c r="E233" i="17"/>
  <c r="L232" i="17"/>
  <c r="H232" i="17"/>
  <c r="G232" i="17"/>
  <c r="E232" i="17"/>
  <c r="L231" i="17"/>
  <c r="H231" i="17"/>
  <c r="G231" i="17"/>
  <c r="E231" i="17"/>
  <c r="L230" i="17"/>
  <c r="H230" i="17"/>
  <c r="G230" i="17"/>
  <c r="E230" i="17"/>
  <c r="L229" i="17"/>
  <c r="H229" i="17"/>
  <c r="G229" i="17"/>
  <c r="E229" i="17"/>
  <c r="L228" i="17"/>
  <c r="H228" i="17"/>
  <c r="G228" i="17"/>
  <c r="E228" i="17"/>
  <c r="L227" i="17"/>
  <c r="H227" i="17"/>
  <c r="G227" i="17"/>
  <c r="E227" i="17"/>
  <c r="L226" i="17"/>
  <c r="H226" i="17"/>
  <c r="G226" i="17"/>
  <c r="E226" i="17"/>
  <c r="L225" i="17"/>
  <c r="H225" i="17"/>
  <c r="G225" i="17"/>
  <c r="E225" i="17"/>
  <c r="L224" i="17"/>
  <c r="H224" i="17"/>
  <c r="G224" i="17"/>
  <c r="E224" i="17"/>
  <c r="L223" i="17"/>
  <c r="H223" i="17"/>
  <c r="G223" i="17"/>
  <c r="E223" i="17"/>
  <c r="L222" i="17"/>
  <c r="H222" i="17"/>
  <c r="G222" i="17"/>
  <c r="E222" i="17"/>
  <c r="L221" i="17"/>
  <c r="H221" i="17"/>
  <c r="G221" i="17"/>
  <c r="E221" i="17"/>
  <c r="L220" i="17"/>
  <c r="H220" i="17"/>
  <c r="G220" i="17"/>
  <c r="E220" i="17"/>
  <c r="L219" i="17"/>
  <c r="H219" i="17"/>
  <c r="G219" i="17"/>
  <c r="E219" i="17"/>
  <c r="L218" i="17"/>
  <c r="H218" i="17"/>
  <c r="G218" i="17"/>
  <c r="E218" i="17"/>
  <c r="L217" i="17"/>
  <c r="H217" i="17"/>
  <c r="G217" i="17"/>
  <c r="E217" i="17"/>
  <c r="L216" i="17"/>
  <c r="H216" i="17"/>
  <c r="G216" i="17"/>
  <c r="E216" i="17"/>
  <c r="L215" i="17"/>
  <c r="H215" i="17"/>
  <c r="G215" i="17"/>
  <c r="E215" i="17"/>
  <c r="L214" i="17"/>
  <c r="H214" i="17"/>
  <c r="G214" i="17"/>
  <c r="E214" i="17"/>
  <c r="L213" i="17"/>
  <c r="H213" i="17"/>
  <c r="G213" i="17"/>
  <c r="E213" i="17"/>
  <c r="L212" i="17"/>
  <c r="H212" i="17"/>
  <c r="G212" i="17"/>
  <c r="E212" i="17"/>
  <c r="L211" i="17"/>
  <c r="H211" i="17"/>
  <c r="G211" i="17"/>
  <c r="E211" i="17"/>
  <c r="L210" i="17"/>
  <c r="H210" i="17"/>
  <c r="G210" i="17"/>
  <c r="E210" i="17"/>
  <c r="L209" i="17"/>
  <c r="H209" i="17"/>
  <c r="G209" i="17"/>
  <c r="E209" i="17"/>
  <c r="L208" i="17"/>
  <c r="H208" i="17"/>
  <c r="G208" i="17"/>
  <c r="E208" i="17"/>
  <c r="L207" i="17"/>
  <c r="H207" i="17"/>
  <c r="G207" i="17"/>
  <c r="E207" i="17"/>
  <c r="L206" i="17"/>
  <c r="H206" i="17"/>
  <c r="G206" i="17"/>
  <c r="E206" i="17"/>
  <c r="L205" i="17"/>
  <c r="H205" i="17"/>
  <c r="G205" i="17"/>
  <c r="E205" i="17"/>
  <c r="L204" i="17"/>
  <c r="H204" i="17"/>
  <c r="G204" i="17"/>
  <c r="E204" i="17"/>
  <c r="L203" i="17"/>
  <c r="H203" i="17"/>
  <c r="G203" i="17"/>
  <c r="E203" i="17"/>
  <c r="L202" i="17"/>
  <c r="H202" i="17"/>
  <c r="G202" i="17"/>
  <c r="E202" i="17"/>
  <c r="L201" i="17"/>
  <c r="H201" i="17"/>
  <c r="G201" i="17"/>
  <c r="E201" i="17"/>
  <c r="L200" i="17"/>
  <c r="H200" i="17"/>
  <c r="G200" i="17"/>
  <c r="E200" i="17"/>
  <c r="L199" i="17"/>
  <c r="H199" i="17"/>
  <c r="G199" i="17"/>
  <c r="E199" i="17"/>
  <c r="L198" i="17"/>
  <c r="H198" i="17"/>
  <c r="G198" i="17"/>
  <c r="E198" i="17"/>
  <c r="L197" i="17"/>
  <c r="H197" i="17"/>
  <c r="G197" i="17"/>
  <c r="E197" i="17"/>
  <c r="L196" i="17"/>
  <c r="H196" i="17"/>
  <c r="G196" i="17"/>
  <c r="E196" i="17"/>
  <c r="L195" i="17"/>
  <c r="H195" i="17"/>
  <c r="G195" i="17"/>
  <c r="E195" i="17"/>
  <c r="L194" i="17"/>
  <c r="H194" i="17"/>
  <c r="G194" i="17"/>
  <c r="E194" i="17"/>
  <c r="L193" i="17"/>
  <c r="H193" i="17"/>
  <c r="G193" i="17"/>
  <c r="E193" i="17"/>
  <c r="L192" i="17"/>
  <c r="H192" i="17"/>
  <c r="G192" i="17"/>
  <c r="E192" i="17"/>
  <c r="L191" i="17"/>
  <c r="H191" i="17"/>
  <c r="G191" i="17"/>
  <c r="E191" i="17"/>
  <c r="L190" i="17"/>
  <c r="H190" i="17"/>
  <c r="G190" i="17"/>
  <c r="E190" i="17"/>
  <c r="L189" i="17"/>
  <c r="H189" i="17"/>
  <c r="G189" i="17"/>
  <c r="E189" i="17"/>
  <c r="L188" i="17"/>
  <c r="H188" i="17"/>
  <c r="G188" i="17"/>
  <c r="E188" i="17"/>
  <c r="L187" i="17"/>
  <c r="H187" i="17"/>
  <c r="G187" i="17"/>
  <c r="E187" i="17"/>
  <c r="L186" i="17"/>
  <c r="H186" i="17"/>
  <c r="G186" i="17"/>
  <c r="E186" i="17"/>
  <c r="L185" i="17"/>
  <c r="H185" i="17"/>
  <c r="G185" i="17"/>
  <c r="E185" i="17"/>
  <c r="L184" i="17"/>
  <c r="H184" i="17"/>
  <c r="G184" i="17"/>
  <c r="E184" i="17"/>
  <c r="L183" i="17"/>
  <c r="H183" i="17"/>
  <c r="G183" i="17"/>
  <c r="E183" i="17"/>
  <c r="L182" i="17"/>
  <c r="H182" i="17"/>
  <c r="G182" i="17"/>
  <c r="E182" i="17"/>
  <c r="L181" i="17"/>
  <c r="H181" i="17"/>
  <c r="G181" i="17"/>
  <c r="E181" i="17"/>
  <c r="L180" i="17"/>
  <c r="H180" i="17"/>
  <c r="G180" i="17"/>
  <c r="E180" i="17"/>
  <c r="L179" i="17"/>
  <c r="H179" i="17"/>
  <c r="G179" i="17"/>
  <c r="E179" i="17"/>
  <c r="L178" i="17"/>
  <c r="H178" i="17"/>
  <c r="G178" i="17"/>
  <c r="E178" i="17"/>
  <c r="L177" i="17"/>
  <c r="H177" i="17"/>
  <c r="G177" i="17"/>
  <c r="E177" i="17"/>
  <c r="L176" i="17"/>
  <c r="H176" i="17"/>
  <c r="G176" i="17"/>
  <c r="E176" i="17"/>
  <c r="L175" i="17"/>
  <c r="H175" i="17"/>
  <c r="G175" i="17"/>
  <c r="E175" i="17"/>
  <c r="L174" i="17"/>
  <c r="H174" i="17"/>
  <c r="G174" i="17"/>
  <c r="E174" i="17"/>
  <c r="L173" i="17"/>
  <c r="H173" i="17"/>
  <c r="G173" i="17"/>
  <c r="E173" i="17"/>
  <c r="L172" i="17"/>
  <c r="H172" i="17"/>
  <c r="G172" i="17"/>
  <c r="E172" i="17"/>
  <c r="L171" i="17"/>
  <c r="H171" i="17"/>
  <c r="G171" i="17"/>
  <c r="E171" i="17"/>
  <c r="L170" i="17"/>
  <c r="H170" i="17"/>
  <c r="G170" i="17"/>
  <c r="E170" i="17"/>
  <c r="L169" i="17"/>
  <c r="H169" i="17"/>
  <c r="G169" i="17"/>
  <c r="E169" i="17"/>
  <c r="L168" i="17"/>
  <c r="H168" i="17"/>
  <c r="G168" i="17"/>
  <c r="E168" i="17"/>
  <c r="L167" i="17"/>
  <c r="H167" i="17"/>
  <c r="G167" i="17"/>
  <c r="E167" i="17"/>
  <c r="L166" i="17"/>
  <c r="H166" i="17"/>
  <c r="G166" i="17"/>
  <c r="E166" i="17"/>
  <c r="L165" i="17"/>
  <c r="H165" i="17"/>
  <c r="G165" i="17"/>
  <c r="E165" i="17"/>
  <c r="L164" i="17"/>
  <c r="H164" i="17"/>
  <c r="G164" i="17"/>
  <c r="E164" i="17"/>
  <c r="L163" i="17"/>
  <c r="H163" i="17"/>
  <c r="G163" i="17"/>
  <c r="E163" i="17"/>
  <c r="L162" i="17"/>
  <c r="H162" i="17"/>
  <c r="G162" i="17"/>
  <c r="E162" i="17"/>
  <c r="L161" i="17"/>
  <c r="H161" i="17"/>
  <c r="G161" i="17"/>
  <c r="E161" i="17"/>
  <c r="L160" i="17"/>
  <c r="H160" i="17"/>
  <c r="G160" i="17"/>
  <c r="E160" i="17"/>
  <c r="L159" i="17"/>
  <c r="H159" i="17"/>
  <c r="G159" i="17"/>
  <c r="E159" i="17"/>
  <c r="L158" i="17"/>
  <c r="H158" i="17"/>
  <c r="G158" i="17"/>
  <c r="E158" i="17"/>
  <c r="L157" i="17"/>
  <c r="H157" i="17"/>
  <c r="G157" i="17"/>
  <c r="E157" i="17"/>
  <c r="L156" i="17"/>
  <c r="H156" i="17"/>
  <c r="G156" i="17"/>
  <c r="E156" i="17"/>
  <c r="L155" i="17"/>
  <c r="H155" i="17"/>
  <c r="G155" i="17"/>
  <c r="E155" i="17"/>
  <c r="L154" i="17"/>
  <c r="H154" i="17"/>
  <c r="G154" i="17"/>
  <c r="E154" i="17"/>
  <c r="L153" i="17"/>
  <c r="H153" i="17"/>
  <c r="G153" i="17"/>
  <c r="E153" i="17"/>
  <c r="L152" i="17"/>
  <c r="H152" i="17"/>
  <c r="G152" i="17"/>
  <c r="E152" i="17"/>
  <c r="L151" i="17"/>
  <c r="H151" i="17"/>
  <c r="G151" i="17"/>
  <c r="E151" i="17"/>
  <c r="L150" i="17"/>
  <c r="H150" i="17"/>
  <c r="G150" i="17"/>
  <c r="E150" i="17"/>
  <c r="L149" i="17"/>
  <c r="H149" i="17"/>
  <c r="G149" i="17"/>
  <c r="E149" i="17"/>
  <c r="L148" i="17"/>
  <c r="H148" i="17"/>
  <c r="G148" i="17"/>
  <c r="E148" i="17"/>
  <c r="L147" i="17"/>
  <c r="H147" i="17"/>
  <c r="G147" i="17"/>
  <c r="E147" i="17"/>
  <c r="L146" i="17"/>
  <c r="H146" i="17"/>
  <c r="G146" i="17"/>
  <c r="E146" i="17"/>
  <c r="L145" i="17"/>
  <c r="H145" i="17"/>
  <c r="G145" i="17"/>
  <c r="E145" i="17"/>
  <c r="L144" i="17"/>
  <c r="H144" i="17"/>
  <c r="G144" i="17"/>
  <c r="E144" i="17"/>
  <c r="L143" i="17"/>
  <c r="H143" i="17"/>
  <c r="G143" i="17"/>
  <c r="E143" i="17"/>
  <c r="L142" i="17"/>
  <c r="H142" i="17"/>
  <c r="G142" i="17"/>
  <c r="E142" i="17"/>
  <c r="L141" i="17"/>
  <c r="H141" i="17"/>
  <c r="G141" i="17"/>
  <c r="E141" i="17"/>
  <c r="L140" i="17"/>
  <c r="H140" i="17"/>
  <c r="G140" i="17"/>
  <c r="E140" i="17"/>
  <c r="L139" i="17"/>
  <c r="H139" i="17"/>
  <c r="G139" i="17"/>
  <c r="E139" i="17"/>
  <c r="D136" i="17" a="1"/>
  <c r="D136" i="17" s="1"/>
  <c r="D134" i="17"/>
  <c r="D122" i="17"/>
  <c r="F61" i="17"/>
  <c r="C61" i="17"/>
  <c r="F60" i="17"/>
  <c r="C60" i="17"/>
  <c r="F59" i="17"/>
  <c r="C59" i="17"/>
  <c r="F58" i="17"/>
  <c r="C58" i="17"/>
  <c r="F57" i="17"/>
  <c r="C57" i="17"/>
  <c r="F56" i="17"/>
  <c r="C56" i="17"/>
  <c r="F55" i="17"/>
  <c r="C55" i="17"/>
  <c r="F54" i="17"/>
  <c r="C54" i="17"/>
  <c r="F53" i="17"/>
  <c r="C53" i="17"/>
  <c r="F52" i="17"/>
  <c r="C52" i="17"/>
  <c r="F51" i="17"/>
  <c r="C51" i="17"/>
  <c r="F50" i="17"/>
  <c r="C50" i="17"/>
  <c r="F49" i="17"/>
  <c r="C49" i="17"/>
  <c r="F48" i="17"/>
  <c r="C48" i="17"/>
  <c r="F47" i="17"/>
  <c r="C47" i="17"/>
  <c r="F46" i="17"/>
  <c r="C46" i="17"/>
  <c r="F45" i="17"/>
  <c r="C45" i="17"/>
  <c r="F44" i="17"/>
  <c r="C44" i="17"/>
  <c r="F43" i="17"/>
  <c r="C43" i="17"/>
  <c r="F42" i="17"/>
  <c r="C42" i="17"/>
  <c r="F41" i="17"/>
  <c r="C41" i="17"/>
  <c r="F40" i="17"/>
  <c r="C40" i="17"/>
  <c r="F39" i="17"/>
  <c r="C39" i="17"/>
  <c r="F38" i="17"/>
  <c r="C38" i="17"/>
  <c r="F37" i="17"/>
  <c r="C37" i="17"/>
  <c r="F36" i="17"/>
  <c r="C36" i="17"/>
  <c r="F35" i="17"/>
  <c r="C35" i="17"/>
  <c r="F34" i="17"/>
  <c r="C34" i="17"/>
  <c r="F33" i="17"/>
  <c r="C33" i="17"/>
  <c r="F32" i="17"/>
  <c r="C32" i="17"/>
  <c r="D28" i="17" a="1"/>
  <c r="D28" i="17" s="1"/>
  <c r="D26" i="17"/>
  <c r="H22" i="17"/>
  <c r="G22" i="17"/>
  <c r="F22" i="17"/>
  <c r="E22" i="17"/>
  <c r="C22" i="17"/>
  <c r="H21" i="17"/>
  <c r="G21" i="17"/>
  <c r="F21" i="17"/>
  <c r="E21" i="17"/>
  <c r="C21" i="17"/>
  <c r="H20" i="17"/>
  <c r="G20" i="17"/>
  <c r="F20" i="17"/>
  <c r="E20" i="17"/>
  <c r="C20" i="17"/>
  <c r="H19" i="17"/>
  <c r="G19" i="17"/>
  <c r="F19" i="17"/>
  <c r="E19" i="17"/>
  <c r="C19" i="17"/>
  <c r="H18" i="17"/>
  <c r="G18" i="17"/>
  <c r="F18" i="17"/>
  <c r="E18" i="17"/>
  <c r="C18" i="17"/>
  <c r="H17" i="17"/>
  <c r="G17" i="17"/>
  <c r="F17" i="17"/>
  <c r="E17" i="17"/>
  <c r="C17" i="17"/>
  <c r="H16" i="17"/>
  <c r="G16" i="17"/>
  <c r="F16" i="17"/>
  <c r="E16" i="17"/>
  <c r="C16" i="17"/>
  <c r="H15" i="17"/>
  <c r="G15" i="17"/>
  <c r="F15" i="17"/>
  <c r="E15" i="17"/>
  <c r="C15" i="17"/>
  <c r="H14" i="17"/>
  <c r="G14" i="17"/>
  <c r="F14" i="17"/>
  <c r="E14" i="17"/>
  <c r="C14" i="17"/>
  <c r="H13" i="17"/>
  <c r="G13" i="17"/>
  <c r="F13" i="17"/>
  <c r="E13" i="17"/>
  <c r="C13" i="17"/>
  <c r="G8" i="17"/>
  <c r="L238" i="16"/>
  <c r="H238" i="16"/>
  <c r="G238" i="16"/>
  <c r="E238" i="16"/>
  <c r="L237" i="16"/>
  <c r="H237" i="16"/>
  <c r="G237" i="16"/>
  <c r="E237" i="16"/>
  <c r="L236" i="16"/>
  <c r="H236" i="16"/>
  <c r="G236" i="16"/>
  <c r="E236" i="16"/>
  <c r="L235" i="16"/>
  <c r="H235" i="16"/>
  <c r="G235" i="16"/>
  <c r="E235" i="16"/>
  <c r="L234" i="16"/>
  <c r="H234" i="16"/>
  <c r="G234" i="16"/>
  <c r="E234" i="16"/>
  <c r="L233" i="16"/>
  <c r="H233" i="16"/>
  <c r="G233" i="16"/>
  <c r="E233" i="16"/>
  <c r="L232" i="16"/>
  <c r="H232" i="16"/>
  <c r="G232" i="16"/>
  <c r="E232" i="16"/>
  <c r="L231" i="16"/>
  <c r="H231" i="16"/>
  <c r="G231" i="16"/>
  <c r="E231" i="16"/>
  <c r="L230" i="16"/>
  <c r="H230" i="16"/>
  <c r="G230" i="16"/>
  <c r="E230" i="16"/>
  <c r="L229" i="16"/>
  <c r="H229" i="16"/>
  <c r="G229" i="16"/>
  <c r="E229" i="16"/>
  <c r="L228" i="16"/>
  <c r="H228" i="16"/>
  <c r="G228" i="16"/>
  <c r="E228" i="16"/>
  <c r="L227" i="16"/>
  <c r="H227" i="16"/>
  <c r="G227" i="16"/>
  <c r="E227" i="16"/>
  <c r="L226" i="16"/>
  <c r="H226" i="16"/>
  <c r="G226" i="16"/>
  <c r="E226" i="16"/>
  <c r="L225" i="16"/>
  <c r="H225" i="16"/>
  <c r="G225" i="16"/>
  <c r="E225" i="16"/>
  <c r="L224" i="16"/>
  <c r="H224" i="16"/>
  <c r="G224" i="16"/>
  <c r="E224" i="16"/>
  <c r="L223" i="16"/>
  <c r="H223" i="16"/>
  <c r="G223" i="16"/>
  <c r="E223" i="16"/>
  <c r="L222" i="16"/>
  <c r="H222" i="16"/>
  <c r="G222" i="16"/>
  <c r="E222" i="16"/>
  <c r="L221" i="16"/>
  <c r="H221" i="16"/>
  <c r="G221" i="16"/>
  <c r="E221" i="16"/>
  <c r="L220" i="16"/>
  <c r="H220" i="16"/>
  <c r="G220" i="16"/>
  <c r="E220" i="16"/>
  <c r="L219" i="16"/>
  <c r="H219" i="16"/>
  <c r="G219" i="16"/>
  <c r="E219" i="16"/>
  <c r="L218" i="16"/>
  <c r="H218" i="16"/>
  <c r="G218" i="16"/>
  <c r="E218" i="16"/>
  <c r="L217" i="16"/>
  <c r="H217" i="16"/>
  <c r="G217" i="16"/>
  <c r="E217" i="16"/>
  <c r="L216" i="16"/>
  <c r="H216" i="16"/>
  <c r="G216" i="16"/>
  <c r="E216" i="16"/>
  <c r="L215" i="16"/>
  <c r="H215" i="16"/>
  <c r="G215" i="16"/>
  <c r="E215" i="16"/>
  <c r="L214" i="16"/>
  <c r="H214" i="16"/>
  <c r="G214" i="16"/>
  <c r="E214" i="16"/>
  <c r="L213" i="16"/>
  <c r="H213" i="16"/>
  <c r="G213" i="16"/>
  <c r="E213" i="16"/>
  <c r="L212" i="16"/>
  <c r="H212" i="16"/>
  <c r="G212" i="16"/>
  <c r="E212" i="16"/>
  <c r="L211" i="16"/>
  <c r="H211" i="16"/>
  <c r="G211" i="16"/>
  <c r="E211" i="16"/>
  <c r="L210" i="16"/>
  <c r="H210" i="16"/>
  <c r="G210" i="16"/>
  <c r="E210" i="16"/>
  <c r="L209" i="16"/>
  <c r="H209" i="16"/>
  <c r="G209" i="16"/>
  <c r="E209" i="16"/>
  <c r="L208" i="16"/>
  <c r="H208" i="16"/>
  <c r="G208" i="16"/>
  <c r="E208" i="16"/>
  <c r="L207" i="16"/>
  <c r="H207" i="16"/>
  <c r="G207" i="16"/>
  <c r="E207" i="16"/>
  <c r="L206" i="16"/>
  <c r="H206" i="16"/>
  <c r="G206" i="16"/>
  <c r="E206" i="16"/>
  <c r="L205" i="16"/>
  <c r="H205" i="16"/>
  <c r="G205" i="16"/>
  <c r="E205" i="16"/>
  <c r="L204" i="16"/>
  <c r="H204" i="16"/>
  <c r="G204" i="16"/>
  <c r="E204" i="16"/>
  <c r="L203" i="16"/>
  <c r="H203" i="16"/>
  <c r="G203" i="16"/>
  <c r="E203" i="16"/>
  <c r="L202" i="16"/>
  <c r="H202" i="16"/>
  <c r="G202" i="16"/>
  <c r="E202" i="16"/>
  <c r="L201" i="16"/>
  <c r="H201" i="16"/>
  <c r="G201" i="16"/>
  <c r="E201" i="16"/>
  <c r="L200" i="16"/>
  <c r="H200" i="16"/>
  <c r="G200" i="16"/>
  <c r="E200" i="16"/>
  <c r="L199" i="16"/>
  <c r="H199" i="16"/>
  <c r="G199" i="16"/>
  <c r="E199" i="16"/>
  <c r="L198" i="16"/>
  <c r="H198" i="16"/>
  <c r="G198" i="16"/>
  <c r="E198" i="16"/>
  <c r="L197" i="16"/>
  <c r="H197" i="16"/>
  <c r="G197" i="16"/>
  <c r="E197" i="16"/>
  <c r="L196" i="16"/>
  <c r="H196" i="16"/>
  <c r="G196" i="16"/>
  <c r="E196" i="16"/>
  <c r="L195" i="16"/>
  <c r="H195" i="16"/>
  <c r="G195" i="16"/>
  <c r="E195" i="16"/>
  <c r="L194" i="16"/>
  <c r="H194" i="16"/>
  <c r="G194" i="16"/>
  <c r="E194" i="16"/>
  <c r="L193" i="16"/>
  <c r="H193" i="16"/>
  <c r="G193" i="16"/>
  <c r="E193" i="16"/>
  <c r="L192" i="16"/>
  <c r="H192" i="16"/>
  <c r="G192" i="16"/>
  <c r="E192" i="16"/>
  <c r="L191" i="16"/>
  <c r="H191" i="16"/>
  <c r="G191" i="16"/>
  <c r="E191" i="16"/>
  <c r="L190" i="16"/>
  <c r="H190" i="16"/>
  <c r="G190" i="16"/>
  <c r="E190" i="16"/>
  <c r="L189" i="16"/>
  <c r="H189" i="16"/>
  <c r="G189" i="16"/>
  <c r="E189" i="16"/>
  <c r="L188" i="16"/>
  <c r="H188" i="16"/>
  <c r="G188" i="16"/>
  <c r="E188" i="16"/>
  <c r="L187" i="16"/>
  <c r="H187" i="16"/>
  <c r="G187" i="16"/>
  <c r="E187" i="16"/>
  <c r="L186" i="16"/>
  <c r="H186" i="16"/>
  <c r="G186" i="16"/>
  <c r="E186" i="16"/>
  <c r="L185" i="16"/>
  <c r="H185" i="16"/>
  <c r="G185" i="16"/>
  <c r="E185" i="16"/>
  <c r="L184" i="16"/>
  <c r="H184" i="16"/>
  <c r="G184" i="16"/>
  <c r="E184" i="16"/>
  <c r="L183" i="16"/>
  <c r="H183" i="16"/>
  <c r="G183" i="16"/>
  <c r="E183" i="16"/>
  <c r="L182" i="16"/>
  <c r="H182" i="16"/>
  <c r="G182" i="16"/>
  <c r="E182" i="16"/>
  <c r="L181" i="16"/>
  <c r="H181" i="16"/>
  <c r="G181" i="16"/>
  <c r="E181" i="16"/>
  <c r="L180" i="16"/>
  <c r="H180" i="16"/>
  <c r="G180" i="16"/>
  <c r="E180" i="16"/>
  <c r="L179" i="16"/>
  <c r="H179" i="16"/>
  <c r="G179" i="16"/>
  <c r="E179" i="16"/>
  <c r="L178" i="16"/>
  <c r="H178" i="16"/>
  <c r="G178" i="16"/>
  <c r="E178" i="16"/>
  <c r="L177" i="16"/>
  <c r="H177" i="16"/>
  <c r="G177" i="16"/>
  <c r="E177" i="16"/>
  <c r="L176" i="16"/>
  <c r="H176" i="16"/>
  <c r="G176" i="16"/>
  <c r="E176" i="16"/>
  <c r="L175" i="16"/>
  <c r="H175" i="16"/>
  <c r="G175" i="16"/>
  <c r="E175" i="16"/>
  <c r="L174" i="16"/>
  <c r="H174" i="16"/>
  <c r="G174" i="16"/>
  <c r="E174" i="16"/>
  <c r="L173" i="16"/>
  <c r="H173" i="16"/>
  <c r="G173" i="16"/>
  <c r="E173" i="16"/>
  <c r="L172" i="16"/>
  <c r="H172" i="16"/>
  <c r="G172" i="16"/>
  <c r="E172" i="16"/>
  <c r="L171" i="16"/>
  <c r="H171" i="16"/>
  <c r="G171" i="16"/>
  <c r="E171" i="16"/>
  <c r="L170" i="16"/>
  <c r="H170" i="16"/>
  <c r="G170" i="16"/>
  <c r="E170" i="16"/>
  <c r="L169" i="16"/>
  <c r="H169" i="16"/>
  <c r="G169" i="16"/>
  <c r="E169" i="16"/>
  <c r="L168" i="16"/>
  <c r="H168" i="16"/>
  <c r="G168" i="16"/>
  <c r="E168" i="16"/>
  <c r="L167" i="16"/>
  <c r="H167" i="16"/>
  <c r="G167" i="16"/>
  <c r="E167" i="16"/>
  <c r="L166" i="16"/>
  <c r="H166" i="16"/>
  <c r="G166" i="16"/>
  <c r="E166" i="16"/>
  <c r="L165" i="16"/>
  <c r="H165" i="16"/>
  <c r="G165" i="16"/>
  <c r="E165" i="16"/>
  <c r="L164" i="16"/>
  <c r="H164" i="16"/>
  <c r="G164" i="16"/>
  <c r="E164" i="16"/>
  <c r="L163" i="16"/>
  <c r="H163" i="16"/>
  <c r="G163" i="16"/>
  <c r="E163" i="16"/>
  <c r="L162" i="16"/>
  <c r="H162" i="16"/>
  <c r="G162" i="16"/>
  <c r="E162" i="16"/>
  <c r="L161" i="16"/>
  <c r="H161" i="16"/>
  <c r="G161" i="16"/>
  <c r="E161" i="16"/>
  <c r="L160" i="16"/>
  <c r="H160" i="16"/>
  <c r="G160" i="16"/>
  <c r="E160" i="16"/>
  <c r="L159" i="16"/>
  <c r="H159" i="16"/>
  <c r="G159" i="16"/>
  <c r="E159" i="16"/>
  <c r="L158" i="16"/>
  <c r="H158" i="16"/>
  <c r="G158" i="16"/>
  <c r="E158" i="16"/>
  <c r="L157" i="16"/>
  <c r="H157" i="16"/>
  <c r="G157" i="16"/>
  <c r="E157" i="16"/>
  <c r="L156" i="16"/>
  <c r="H156" i="16"/>
  <c r="G156" i="16"/>
  <c r="E156" i="16"/>
  <c r="L155" i="16"/>
  <c r="H155" i="16"/>
  <c r="G155" i="16"/>
  <c r="E155" i="16"/>
  <c r="L154" i="16"/>
  <c r="H154" i="16"/>
  <c r="G154" i="16"/>
  <c r="E154" i="16"/>
  <c r="L153" i="16"/>
  <c r="H153" i="16"/>
  <c r="G153" i="16"/>
  <c r="E153" i="16"/>
  <c r="L152" i="16"/>
  <c r="H152" i="16"/>
  <c r="G152" i="16"/>
  <c r="E152" i="16"/>
  <c r="L151" i="16"/>
  <c r="H151" i="16"/>
  <c r="G151" i="16"/>
  <c r="E151" i="16"/>
  <c r="L150" i="16"/>
  <c r="H150" i="16"/>
  <c r="G150" i="16"/>
  <c r="E150" i="16"/>
  <c r="L149" i="16"/>
  <c r="H149" i="16"/>
  <c r="G149" i="16"/>
  <c r="E149" i="16"/>
  <c r="L148" i="16"/>
  <c r="H148" i="16"/>
  <c r="G148" i="16"/>
  <c r="E148" i="16"/>
  <c r="L147" i="16"/>
  <c r="H147" i="16"/>
  <c r="G147" i="16"/>
  <c r="E147" i="16"/>
  <c r="L146" i="16"/>
  <c r="H146" i="16"/>
  <c r="G146" i="16"/>
  <c r="E146" i="16"/>
  <c r="L145" i="16"/>
  <c r="H145" i="16"/>
  <c r="G145" i="16"/>
  <c r="E145" i="16"/>
  <c r="L144" i="16"/>
  <c r="H144" i="16"/>
  <c r="G144" i="16"/>
  <c r="E144" i="16"/>
  <c r="L143" i="16"/>
  <c r="H143" i="16"/>
  <c r="G143" i="16"/>
  <c r="E143" i="16"/>
  <c r="L142" i="16"/>
  <c r="H142" i="16"/>
  <c r="G142" i="16"/>
  <c r="E142" i="16"/>
  <c r="L141" i="16"/>
  <c r="H141" i="16"/>
  <c r="G141" i="16"/>
  <c r="E141" i="16"/>
  <c r="L140" i="16"/>
  <c r="H140" i="16"/>
  <c r="G140" i="16"/>
  <c r="E140" i="16"/>
  <c r="L139" i="16"/>
  <c r="H139" i="16"/>
  <c r="G139" i="16"/>
  <c r="E139" i="16"/>
  <c r="D136" i="16" a="1"/>
  <c r="D136" i="16" s="1"/>
  <c r="D134" i="16"/>
  <c r="D122" i="16"/>
  <c r="F61" i="16"/>
  <c r="C61" i="16"/>
  <c r="F60" i="16"/>
  <c r="C60" i="16"/>
  <c r="F59" i="16"/>
  <c r="C59" i="16"/>
  <c r="F58" i="16"/>
  <c r="C58" i="16"/>
  <c r="F57" i="16"/>
  <c r="C57" i="16"/>
  <c r="F56" i="16"/>
  <c r="C56" i="16"/>
  <c r="F55" i="16"/>
  <c r="C55" i="16"/>
  <c r="F54" i="16"/>
  <c r="C54" i="16"/>
  <c r="F53" i="16"/>
  <c r="C53" i="16"/>
  <c r="F52" i="16"/>
  <c r="C52" i="16"/>
  <c r="F51" i="16"/>
  <c r="C51" i="16"/>
  <c r="F50" i="16"/>
  <c r="C50" i="16"/>
  <c r="F49" i="16"/>
  <c r="C49" i="16"/>
  <c r="F48" i="16"/>
  <c r="C48" i="16"/>
  <c r="F47" i="16"/>
  <c r="C47" i="16"/>
  <c r="F46" i="16"/>
  <c r="C46" i="16"/>
  <c r="F45" i="16"/>
  <c r="C45" i="16"/>
  <c r="F44" i="16"/>
  <c r="C44" i="16"/>
  <c r="F43" i="16"/>
  <c r="C43" i="16"/>
  <c r="F42" i="16"/>
  <c r="C42" i="16"/>
  <c r="F41" i="16"/>
  <c r="C41" i="16"/>
  <c r="F40" i="16"/>
  <c r="C40" i="16"/>
  <c r="F39" i="16"/>
  <c r="C39" i="16"/>
  <c r="F38" i="16"/>
  <c r="C38" i="16"/>
  <c r="F37" i="16"/>
  <c r="C37" i="16"/>
  <c r="F36" i="16"/>
  <c r="C36" i="16"/>
  <c r="F35" i="16"/>
  <c r="C35" i="16"/>
  <c r="F34" i="16"/>
  <c r="C34" i="16"/>
  <c r="F33" i="16"/>
  <c r="C33" i="16"/>
  <c r="F32" i="16"/>
  <c r="C32" i="16"/>
  <c r="D28" i="16" a="1"/>
  <c r="D28" i="16" s="1"/>
  <c r="D26" i="16"/>
  <c r="H22" i="16"/>
  <c r="G22" i="16"/>
  <c r="F22" i="16"/>
  <c r="E22" i="16"/>
  <c r="C22" i="16"/>
  <c r="H21" i="16"/>
  <c r="G21" i="16"/>
  <c r="F21" i="16"/>
  <c r="E21" i="16"/>
  <c r="C21" i="16"/>
  <c r="H20" i="16"/>
  <c r="G20" i="16"/>
  <c r="F20" i="16"/>
  <c r="E20" i="16"/>
  <c r="C20" i="16"/>
  <c r="H19" i="16"/>
  <c r="G19" i="16"/>
  <c r="F19" i="16"/>
  <c r="E19" i="16"/>
  <c r="C19" i="16"/>
  <c r="H18" i="16"/>
  <c r="G18" i="16"/>
  <c r="F18" i="16"/>
  <c r="E18" i="16"/>
  <c r="C18" i="16"/>
  <c r="H17" i="16"/>
  <c r="G17" i="16"/>
  <c r="F17" i="16"/>
  <c r="E17" i="16"/>
  <c r="C17" i="16"/>
  <c r="H16" i="16"/>
  <c r="G16" i="16"/>
  <c r="F16" i="16"/>
  <c r="E16" i="16"/>
  <c r="C16" i="16"/>
  <c r="H15" i="16"/>
  <c r="G15" i="16"/>
  <c r="F15" i="16"/>
  <c r="E15" i="16"/>
  <c r="C15" i="16"/>
  <c r="H14" i="16"/>
  <c r="G14" i="16"/>
  <c r="F14" i="16"/>
  <c r="E14" i="16"/>
  <c r="C14" i="16"/>
  <c r="H13" i="16"/>
  <c r="G13" i="16"/>
  <c r="F13" i="16"/>
  <c r="E13" i="16"/>
  <c r="C13" i="16"/>
  <c r="G8" i="16"/>
  <c r="D28" i="4" a="1"/>
  <c r="D28" i="4" s="1"/>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D122" i="4"/>
  <c r="D113" i="17" l="1"/>
  <c r="D86" i="17"/>
  <c r="G86" i="17"/>
  <c r="D95" i="17"/>
  <c r="M20" i="17" a="1"/>
  <c r="M20" i="17" s="1"/>
  <c r="C63" i="17" s="1"/>
  <c r="D84" i="17" s="1" a="1"/>
  <c r="D84" i="17" s="1"/>
  <c r="D85" i="17" s="1"/>
  <c r="G95" i="17"/>
  <c r="M21" i="17" a="1"/>
  <c r="M21" i="17" s="1"/>
  <c r="D104" i="17"/>
  <c r="G113" i="16"/>
  <c r="M22" i="17" a="1"/>
  <c r="M22" i="17" s="1"/>
  <c r="C65" i="17" s="1"/>
  <c r="D93" i="17" s="1" a="1"/>
  <c r="D93" i="17" s="1"/>
  <c r="D94" i="17" s="1"/>
  <c r="G104" i="17"/>
  <c r="G113" i="17"/>
  <c r="M23" i="17" a="1"/>
  <c r="M23" i="17" s="1"/>
  <c r="C66" i="17" s="1"/>
  <c r="G93" i="17" s="1" a="1"/>
  <c r="G93" i="17" s="1"/>
  <c r="G94" i="17" s="1"/>
  <c r="M21" i="16" a="1"/>
  <c r="M21" i="16" s="1"/>
  <c r="C64" i="16" s="1"/>
  <c r="G84" i="16" s="1" a="1"/>
  <c r="G84" i="16" s="1"/>
  <c r="G85" i="16" s="1"/>
  <c r="M22" i="16" a="1"/>
  <c r="M22" i="16" s="1"/>
  <c r="C65" i="16" s="1"/>
  <c r="D93" i="16" s="1" a="1"/>
  <c r="D93" i="16" s="1"/>
  <c r="D94" i="16" s="1"/>
  <c r="G86" i="16"/>
  <c r="M23" i="16" a="1"/>
  <c r="M23" i="16" s="1"/>
  <c r="C66" i="16" s="1"/>
  <c r="G93" i="16" s="1" a="1"/>
  <c r="G93" i="16" s="1"/>
  <c r="G94" i="16" s="1"/>
  <c r="G96" i="16" s="1"/>
  <c r="D95" i="16"/>
  <c r="D86" i="16"/>
  <c r="G95" i="16"/>
  <c r="D104" i="16"/>
  <c r="G104" i="16"/>
  <c r="D113" i="16"/>
  <c r="M20" i="16" a="1"/>
  <c r="M20" i="16" s="1"/>
  <c r="C63" i="16" s="1"/>
  <c r="C23" i="16"/>
  <c r="C23" i="17"/>
  <c r="D111" i="17" a="1"/>
  <c r="D111" i="17" s="1"/>
  <c r="D112" i="17" s="1"/>
  <c r="D102" i="17" a="1"/>
  <c r="D102" i="17" s="1"/>
  <c r="D103" i="17" s="1"/>
  <c r="G111" i="17" a="1"/>
  <c r="G111" i="17" s="1"/>
  <c r="G112" i="17" s="1"/>
  <c r="C64" i="17"/>
  <c r="G84" i="17" s="1" a="1"/>
  <c r="G84" i="17" s="1"/>
  <c r="G85" i="17" s="1"/>
  <c r="G102" i="17" a="1"/>
  <c r="G102" i="17" s="1"/>
  <c r="G103" i="17" s="1"/>
  <c r="D102" i="16" a="1"/>
  <c r="D102" i="16" s="1"/>
  <c r="D103" i="16" s="1"/>
  <c r="G111" i="16" a="1"/>
  <c r="G111" i="16" s="1"/>
  <c r="G112" i="16" s="1"/>
  <c r="G102" i="16" a="1"/>
  <c r="G102" i="16" s="1"/>
  <c r="G103" i="16" s="1"/>
  <c r="D111" i="16" a="1"/>
  <c r="D111" i="16" s="1"/>
  <c r="D112" i="16" s="1"/>
  <c r="D96" i="16" l="1"/>
  <c r="D87" i="17"/>
  <c r="G87" i="17"/>
  <c r="G96" i="17"/>
  <c r="G114" i="17"/>
  <c r="G105" i="16"/>
  <c r="G87" i="16"/>
  <c r="G105" i="17"/>
  <c r="D105" i="17"/>
  <c r="D96" i="17"/>
  <c r="D114" i="17"/>
  <c r="D114" i="16"/>
  <c r="C67" i="16"/>
  <c r="E70" i="16" s="1"/>
  <c r="D84" i="16" a="1"/>
  <c r="D84" i="16" s="1"/>
  <c r="D85" i="16" s="1"/>
  <c r="D87" i="16" s="1"/>
  <c r="D105" i="16"/>
  <c r="C67" i="17"/>
  <c r="E70" i="17" s="1"/>
  <c r="G114" i="16"/>
  <c r="D121" i="17" l="1"/>
  <c r="D123" i="17" s="1"/>
  <c r="D121" i="16"/>
  <c r="D123" i="16" s="1"/>
  <c r="B260" i="20" a="1"/>
  <c r="B54" i="20" a="1"/>
  <c r="C12" i="20" a="1"/>
  <c r="A41" i="20" a="1"/>
  <c r="C148" i="20" a="1"/>
  <c r="C106" i="20" a="1"/>
  <c r="A229" i="20" a="1"/>
  <c r="C63" i="20" a="1"/>
  <c r="A15" i="20" a="1"/>
  <c r="A75" i="20" a="1"/>
  <c r="B12" i="20" a="1"/>
  <c r="C32" i="20" a="1"/>
  <c r="A56" i="20" a="1"/>
  <c r="B192" i="20" a="1"/>
  <c r="B69" i="20" a="1"/>
  <c r="B199" i="20" a="1"/>
  <c r="C16" i="20" a="1"/>
  <c r="A95" i="20" a="1"/>
  <c r="B124" i="20" a="1"/>
  <c r="C131" i="20" a="1"/>
  <c r="B205" i="20" a="1"/>
  <c r="C220" i="20" a="1"/>
  <c r="B263" i="20" a="1"/>
  <c r="C46" i="20" a="1"/>
  <c r="A35" i="20" a="1"/>
  <c r="C172" i="20" a="1"/>
  <c r="C57" i="20" a="1"/>
  <c r="C240" i="20" a="1"/>
  <c r="B132" i="20" a="1"/>
  <c r="C9" i="20" a="1"/>
  <c r="C81" i="20" a="1"/>
  <c r="B300" i="20" a="1"/>
  <c r="B14" i="20" a="1"/>
  <c r="B294" i="20" a="1"/>
  <c r="A271" i="20" a="1"/>
  <c r="A64" i="20" a="1"/>
  <c r="A300" i="20" a="1"/>
  <c r="A296" i="20" a="1"/>
  <c r="B224" i="20" a="1"/>
  <c r="A40" i="20" a="1"/>
  <c r="B165" i="20" a="1"/>
  <c r="C28" i="20" a="1"/>
  <c r="B104" i="20" a="1"/>
  <c r="A54" i="20" a="1"/>
  <c r="B57" i="20" a="1"/>
  <c r="A236" i="20" a="1"/>
  <c r="A274" i="20" a="1"/>
  <c r="C256" i="20" a="1"/>
  <c r="A88" i="20" a="1"/>
  <c r="A182" i="20" a="1"/>
  <c r="C119" i="20" a="1"/>
  <c r="C127" i="20" a="1"/>
  <c r="B143" i="20" a="1"/>
  <c r="A170" i="20" a="1"/>
  <c r="C221" i="20" a="1"/>
  <c r="C182" i="20" a="1"/>
  <c r="C51" i="20" a="1"/>
  <c r="C77" i="20" a="1"/>
  <c r="C230" i="20" a="1"/>
  <c r="C94" i="20" a="1"/>
  <c r="B112" i="20" a="1"/>
  <c r="C59" i="20" a="1"/>
  <c r="A6" i="20" a="1"/>
  <c r="A237" i="20" a="1"/>
  <c r="B230" i="20" a="1"/>
  <c r="C170" i="20" a="1"/>
  <c r="A9" i="20" a="1"/>
  <c r="C236" i="20" a="1"/>
  <c r="C296" i="20" a="1"/>
  <c r="B140" i="20" a="1"/>
  <c r="A137" i="20" a="1"/>
  <c r="B288" i="20" a="1"/>
  <c r="A118" i="20" a="1"/>
  <c r="C276" i="20" a="1"/>
  <c r="A177" i="20" a="1"/>
  <c r="B261" i="20" a="1"/>
  <c r="A62" i="20" a="1"/>
  <c r="A119" i="20" a="1"/>
  <c r="C102" i="20" a="1"/>
  <c r="A269" i="20" a="1"/>
  <c r="B247" i="20" a="1"/>
  <c r="A265" i="20" a="1"/>
  <c r="A280" i="20" a="1"/>
  <c r="B79" i="20" a="1"/>
  <c r="C142" i="20" a="1"/>
  <c r="C275" i="20" a="1"/>
  <c r="B284" i="20" a="1"/>
  <c r="A101" i="20" a="1"/>
  <c r="C90" i="20" a="1"/>
  <c r="C171" i="20" a="1"/>
  <c r="C266" i="20" a="1"/>
  <c r="C183" i="20" a="1"/>
  <c r="C23" i="20" a="1"/>
  <c r="A202" i="20" a="1"/>
  <c r="A291" i="20" a="1"/>
  <c r="A264" i="20" a="1"/>
  <c r="C26" i="20" a="1"/>
  <c r="A206" i="20" a="1"/>
  <c r="B212" i="20" a="1"/>
  <c r="B25" i="20" a="1"/>
  <c r="A226" i="20" a="1"/>
  <c r="B8" i="20" a="1"/>
  <c r="B214" i="20" a="1"/>
  <c r="A25" i="20" a="1"/>
  <c r="A184" i="20" a="1"/>
  <c r="A92" i="20" a="1"/>
  <c r="C188" i="20" a="1"/>
  <c r="B56" i="20" a="1"/>
  <c r="A68" i="20" a="1"/>
  <c r="C97" i="20" a="1"/>
  <c r="A66" i="20" a="1"/>
  <c r="B114" i="20" a="1"/>
  <c r="B177" i="20" a="1"/>
  <c r="C47" i="20" a="1"/>
  <c r="A12" i="20" a="1"/>
  <c r="A80" i="20" a="1"/>
  <c r="B168" i="20" a="1"/>
  <c r="A183" i="20" a="1"/>
  <c r="A46" i="20" a="1"/>
  <c r="A200" i="20" a="1"/>
  <c r="B96" i="20" a="1"/>
  <c r="C39" i="20" a="1"/>
  <c r="A39" i="20" a="1"/>
  <c r="C199" i="20" a="1"/>
  <c r="B4" i="20" a="1"/>
  <c r="C284" i="20" a="1"/>
  <c r="A222" i="20" a="1"/>
  <c r="C10" i="20" a="1"/>
  <c r="C254" i="20" a="1"/>
  <c r="B107" i="20" a="1"/>
  <c r="C197" i="20" a="1"/>
  <c r="B174" i="20" a="1"/>
  <c r="A126" i="20" a="1"/>
  <c r="C54" i="20" a="1"/>
  <c r="A91" i="20" a="1"/>
  <c r="C246" i="20" a="1"/>
  <c r="A29" i="20" a="1"/>
  <c r="A286" i="20" a="1"/>
  <c r="A275" i="20" a="1"/>
  <c r="B291" i="20" a="1"/>
  <c r="B94" i="20" a="1"/>
  <c r="B75" i="20" a="1"/>
  <c r="B254" i="20" a="1"/>
  <c r="B93" i="20" a="1"/>
  <c r="B101" i="20" a="1"/>
  <c r="A105" i="20" a="1"/>
  <c r="C195" i="20" a="1"/>
  <c r="C280" i="20" a="1"/>
  <c r="A196" i="20" a="1"/>
  <c r="C158" i="20" a="1"/>
  <c r="B196" i="20" a="1"/>
  <c r="B245" i="20" a="1"/>
  <c r="C247" i="20" a="1"/>
  <c r="A103" i="20" a="1"/>
  <c r="A131" i="20" a="1"/>
  <c r="C300" i="20" a="1"/>
  <c r="B248" i="20" a="1"/>
  <c r="C239" i="20" a="1"/>
  <c r="B182" i="20" a="1"/>
  <c r="A63" i="20" a="1"/>
  <c r="C74" i="20" a="1"/>
  <c r="B122" i="20" a="1"/>
  <c r="C270" i="20" a="1"/>
  <c r="C289" i="20" a="1"/>
  <c r="C176" i="20" a="1"/>
  <c r="B252" i="20" a="1"/>
  <c r="A129" i="20" a="1"/>
  <c r="B158" i="20" a="1"/>
  <c r="C231" i="20" a="1"/>
  <c r="C44" i="20" a="1"/>
  <c r="B298" i="20" a="1"/>
  <c r="C223" i="20" a="1"/>
  <c r="C72" i="20" a="1"/>
  <c r="B223" i="20" a="1"/>
  <c r="B81" i="20" a="1"/>
  <c r="A89" i="20" a="1"/>
  <c r="A22" i="20" a="1"/>
  <c r="C152" i="20" a="1"/>
  <c r="B172" i="20" a="1"/>
  <c r="B235" i="20" a="1"/>
  <c r="B148" i="20" a="1"/>
  <c r="B123" i="20" a="1"/>
  <c r="A5" i="20" a="1"/>
  <c r="B159" i="20" a="1"/>
  <c r="B92" i="20" a="1"/>
  <c r="B131" i="20" a="1"/>
  <c r="B220" i="20" a="1"/>
  <c r="A157" i="20" a="1"/>
  <c r="B119" i="20" a="1"/>
  <c r="A230" i="20" a="1"/>
  <c r="A57" i="20" a="1"/>
  <c r="A263" i="20" a="1"/>
  <c r="A281" i="20" a="1"/>
  <c r="A220" i="20" a="1"/>
  <c r="A169" i="20" a="1"/>
  <c r="A13" i="20" a="1"/>
  <c r="B42" i="20" a="1"/>
  <c r="C116" i="20" a="1"/>
  <c r="C101" i="20" a="1"/>
  <c r="C64" i="20" a="1"/>
  <c r="C150" i="20" a="1"/>
  <c r="B37" i="20" a="1"/>
  <c r="A3" i="20" a="1"/>
  <c r="C261" i="20" a="1"/>
  <c r="A31" i="20" a="1"/>
  <c r="A232" i="20" a="1"/>
  <c r="C151" i="20" a="1"/>
  <c r="C214" i="20" a="1"/>
  <c r="B53" i="20" a="1"/>
  <c r="B36" i="20" a="1"/>
  <c r="B163" i="20" a="1"/>
  <c r="C190" i="20" a="1"/>
  <c r="A11" i="20" a="1"/>
  <c r="A152" i="20" a="1"/>
  <c r="A235" i="20" a="1"/>
  <c r="C245" i="20" a="1"/>
  <c r="C135" i="20" a="1"/>
  <c r="C7" i="20" a="1"/>
  <c r="C141" i="20" a="1"/>
  <c r="A164" i="20" a="1"/>
  <c r="B203" i="20" a="1"/>
  <c r="C76" i="20" a="1"/>
  <c r="C86" i="20" a="1"/>
  <c r="A14" i="20" a="1"/>
  <c r="A268" i="20" a="1"/>
  <c r="B153" i="20" a="1"/>
  <c r="C191" i="20" a="1"/>
  <c r="B62" i="20" a="1"/>
  <c r="B10" i="20" a="1"/>
  <c r="A192" i="20" a="1"/>
  <c r="A108" i="20" a="1"/>
  <c r="B83" i="20" a="1"/>
  <c r="C196" i="20" a="1"/>
  <c r="B26" i="20" a="1"/>
  <c r="C159" i="20" a="1"/>
  <c r="C282" i="20" a="1"/>
  <c r="A240" i="20" a="1"/>
  <c r="B90" i="20" a="1"/>
  <c r="B268" i="20" a="1"/>
  <c r="C257" i="20" a="1"/>
  <c r="C128" i="20" a="1"/>
  <c r="B242" i="20" a="1"/>
  <c r="A249" i="20" a="1"/>
  <c r="C211" i="20" a="1"/>
  <c r="C251" i="20" a="1"/>
  <c r="A168" i="20" a="1"/>
  <c r="C56" i="20" a="1"/>
  <c r="B228" i="20" a="1"/>
  <c r="A107" i="20" a="1"/>
  <c r="C234" i="20" a="1"/>
  <c r="A150" i="20" a="1"/>
  <c r="B126" i="20" a="1"/>
  <c r="C273" i="20" a="1"/>
  <c r="A81" i="20" a="1"/>
  <c r="B259" i="20" a="1"/>
  <c r="A246" i="20" a="1"/>
  <c r="B134" i="20" a="1"/>
  <c r="A36" i="20" a="1"/>
  <c r="C145" i="20" a="1"/>
  <c r="C91" i="20" a="1"/>
  <c r="B49" i="20" a="1"/>
  <c r="B188" i="20" a="1"/>
  <c r="B19" i="20" a="1"/>
  <c r="C99" i="20" a="1"/>
  <c r="B299" i="20" a="1"/>
  <c r="C292" i="20" a="1"/>
  <c r="A47" i="20" a="1"/>
  <c r="B270" i="20" a="1"/>
  <c r="A60" i="20" a="1"/>
  <c r="A162" i="20" a="1"/>
  <c r="B262" i="20" a="1"/>
  <c r="C118" i="20" a="1"/>
  <c r="A61" i="20" a="1"/>
  <c r="A279" i="20" a="1"/>
  <c r="A172" i="20" a="1"/>
  <c r="C205" i="20" a="1"/>
  <c r="A163" i="20" a="1"/>
  <c r="A10" i="20" a="1"/>
  <c r="B18" i="20" a="1"/>
  <c r="A83" i="20" a="1"/>
  <c r="B133" i="20" a="1"/>
  <c r="B221" i="20" a="1"/>
  <c r="C207" i="20" a="1"/>
  <c r="A94" i="20" a="1"/>
  <c r="C198" i="20" a="1"/>
  <c r="B295" i="20" a="1"/>
  <c r="C250" i="20" a="1"/>
  <c r="C3" i="20" a="1"/>
  <c r="C36" i="20" a="1"/>
  <c r="B89" i="20" a="1"/>
  <c r="A70" i="20" a="1"/>
  <c r="C55" i="20" a="1"/>
  <c r="A276" i="20" a="1"/>
  <c r="B76" i="20" a="1"/>
  <c r="B78" i="20" a="1"/>
  <c r="A219" i="20" a="1"/>
  <c r="A73" i="20" a="1"/>
  <c r="C31" i="20" a="1"/>
  <c r="A58" i="20" a="1"/>
  <c r="A51" i="20" a="1"/>
  <c r="B137" i="20" a="1"/>
  <c r="C85" i="20" a="1"/>
  <c r="C8" i="20" a="1"/>
  <c r="B39" i="20" a="1"/>
  <c r="C120" i="20" a="1"/>
  <c r="A55" i="20" a="1"/>
  <c r="B281" i="20" a="1"/>
  <c r="C225" i="20" a="1"/>
  <c r="A153" i="20" a="1"/>
  <c r="B197" i="20" a="1"/>
  <c r="B48" i="20" a="1"/>
  <c r="C140" i="20" a="1"/>
  <c r="A96" i="20" a="1"/>
  <c r="C233" i="20" a="1"/>
  <c r="A299" i="20" a="1"/>
  <c r="B63" i="20" a="1"/>
  <c r="B209" i="20" a="1"/>
  <c r="B229" i="20" a="1"/>
  <c r="A38" i="20" a="1"/>
  <c r="A272" i="20" a="1"/>
  <c r="B195" i="20" a="1"/>
  <c r="C287" i="20" a="1"/>
  <c r="C61" i="20" a="1"/>
  <c r="C206" i="20" a="1"/>
  <c r="C111" i="20" a="1"/>
  <c r="C260" i="20" a="1"/>
  <c r="B215" i="20" a="1"/>
  <c r="B139" i="20" a="1"/>
  <c r="C241" i="20" a="1"/>
  <c r="C154" i="20" a="1"/>
  <c r="C177" i="20" a="1"/>
  <c r="C238" i="20" a="1"/>
  <c r="B287" i="20" a="1"/>
  <c r="A282" i="20" a="1"/>
  <c r="A110" i="20" a="1"/>
  <c r="C210" i="20" a="1"/>
  <c r="A20" i="20" a="1"/>
  <c r="A32" i="20" a="1"/>
  <c r="A106" i="20" a="1"/>
  <c r="C34" i="20" a="1"/>
  <c r="B100" i="20" a="1"/>
  <c r="A178" i="20" a="1"/>
  <c r="A17" i="20" a="1"/>
  <c r="C73" i="20" a="1"/>
  <c r="C68" i="20" a="1"/>
  <c r="B147" i="20" a="1"/>
  <c r="B23" i="20" a="1"/>
  <c r="B31" i="20" a="1"/>
  <c r="B167" i="20" a="1"/>
  <c r="C208" i="20" a="1"/>
  <c r="B17" i="20" a="1"/>
  <c r="C49" i="20" a="1"/>
  <c r="C184" i="20" a="1"/>
  <c r="C89" i="20" a="1"/>
  <c r="A301" i="20" a="1"/>
  <c r="B246" i="20" a="1"/>
  <c r="C60" i="20" a="1"/>
  <c r="A238" i="20" a="1"/>
  <c r="A114" i="20" a="1"/>
  <c r="C113" i="20" a="1"/>
  <c r="B98" i="20" a="1"/>
  <c r="A120" i="20" a="1"/>
  <c r="A24" i="20" a="1"/>
  <c r="B179" i="20" a="1"/>
  <c r="B171" i="20" a="1"/>
  <c r="C126" i="20" a="1"/>
  <c r="B74" i="20" a="1"/>
  <c r="A141" i="20" a="1"/>
  <c r="B11" i="20" a="1"/>
  <c r="A252" i="20" a="1"/>
  <c r="C187" i="20" a="1"/>
  <c r="C252" i="20" a="1"/>
  <c r="B296" i="20" a="1"/>
  <c r="A135" i="20" a="1"/>
  <c r="A231" i="20" a="1"/>
  <c r="B217" i="20" a="1"/>
  <c r="C112" i="20" a="1"/>
  <c r="A216" i="20" a="1"/>
  <c r="A260" i="20" a="1"/>
  <c r="C130" i="20" a="1"/>
  <c r="C58" i="20" a="1"/>
  <c r="B243" i="20" a="1"/>
  <c r="C203" i="20" a="1"/>
  <c r="C136" i="20" a="1"/>
  <c r="B232" i="20" a="1"/>
  <c r="A19" i="20" a="1"/>
  <c r="B190" i="20" a="1"/>
  <c r="A228" i="20" a="1"/>
  <c r="A78" i="20" a="1"/>
  <c r="B67" i="20" a="1"/>
  <c r="A209" i="20" a="1"/>
  <c r="B265" i="20" a="1"/>
  <c r="B226" i="20" a="1"/>
  <c r="A136" i="20" a="1"/>
  <c r="A221" i="20" a="1"/>
  <c r="A151" i="20" a="1"/>
  <c r="C201" i="20" a="1"/>
  <c r="B202" i="20" a="1"/>
  <c r="A67" i="20" a="1"/>
  <c r="B275" i="20" a="1"/>
  <c r="C258" i="20" a="1"/>
  <c r="C299" i="20" a="1"/>
  <c r="A284" i="20" a="1"/>
  <c r="B105" i="20" a="1"/>
  <c r="C232" i="20" a="1"/>
  <c r="B293" i="20" a="1"/>
  <c r="A121" i="20" a="1"/>
  <c r="C264" i="20" a="1"/>
  <c r="C237" i="20" a="1"/>
  <c r="C271" i="20" a="1"/>
  <c r="B40" i="20" a="1"/>
  <c r="B155" i="20" a="1"/>
  <c r="C100" i="20" a="1"/>
  <c r="A257" i="20" a="1"/>
  <c r="B256" i="20" a="1"/>
  <c r="C40" i="20" a="1"/>
  <c r="B41" i="20" a="1"/>
  <c r="A201" i="20" a="1"/>
  <c r="B282" i="20" a="1"/>
  <c r="C272" i="20" a="1"/>
  <c r="B213" i="20" a="1"/>
  <c r="A7" i="20" a="1"/>
  <c r="C78" i="20" a="1"/>
  <c r="C216" i="20" a="1"/>
  <c r="C42" i="20" a="1"/>
  <c r="A117" i="20" a="1"/>
  <c r="C209" i="20" a="1"/>
  <c r="C243" i="20" a="1"/>
  <c r="C123" i="20" a="1"/>
  <c r="B258" i="20" a="1"/>
  <c r="B200" i="20" a="1"/>
  <c r="B183" i="20" a="1"/>
  <c r="C217" i="20" a="1"/>
  <c r="A227" i="20" a="1"/>
  <c r="C200" i="20" a="1"/>
  <c r="B120" i="20" a="1"/>
  <c r="A267" i="20" a="1"/>
  <c r="A285" i="20" a="1"/>
  <c r="B151" i="20" a="1"/>
  <c r="B176" i="20" a="1"/>
  <c r="B38" i="20" a="1"/>
  <c r="C37" i="20" a="1"/>
  <c r="B77" i="20" a="1"/>
  <c r="B16" i="20" a="1"/>
  <c r="B289" i="20" a="1"/>
  <c r="A292" i="20" a="1"/>
  <c r="B227" i="20" a="1"/>
  <c r="C17" i="20" a="1"/>
  <c r="A42" i="20" a="1"/>
  <c r="A4" i="20" a="1"/>
  <c r="C162" i="20" a="1"/>
  <c r="C66" i="20" a="1"/>
  <c r="B2" i="20" a="1"/>
  <c r="A43" i="20" a="1"/>
  <c r="C125" i="20" a="1"/>
  <c r="B110" i="20" a="1"/>
  <c r="A127" i="20" a="1"/>
  <c r="A161" i="20" a="1"/>
  <c r="B218" i="20" a="1"/>
  <c r="C168" i="20" a="1"/>
  <c r="A241" i="20" a="1"/>
  <c r="C153" i="20" a="1"/>
  <c r="B33" i="20" a="1"/>
  <c r="C122" i="20" a="1"/>
  <c r="B58" i="20" a="1"/>
  <c r="C87" i="20" a="1"/>
  <c r="B111" i="20" a="1"/>
  <c r="B277" i="20" a="1"/>
  <c r="C146" i="20" a="1"/>
  <c r="B264" i="20" a="1"/>
  <c r="B160" i="20" a="1"/>
  <c r="C104" i="20" a="1"/>
  <c r="A33" i="20" a="1"/>
  <c r="B91" i="20" a="1"/>
  <c r="C109" i="20" a="1"/>
  <c r="B240" i="20" a="1"/>
  <c r="B185" i="20" a="1"/>
  <c r="B184" i="20" a="1"/>
  <c r="A160" i="20" a="1"/>
  <c r="A214" i="20" a="1"/>
  <c r="C294" i="20" a="1"/>
  <c r="C27" i="20" a="1"/>
  <c r="B47" i="20" a="1"/>
  <c r="B278" i="20" a="1"/>
  <c r="B66" i="20" a="1"/>
  <c r="C19" i="20" a="1"/>
  <c r="A2" i="20" a="1"/>
  <c r="B113" i="20" a="1"/>
  <c r="C103" i="20" a="1"/>
  <c r="B178" i="20" a="1"/>
  <c r="A175" i="20" a="1"/>
  <c r="B169" i="20" a="1"/>
  <c r="B283" i="20" a="1"/>
  <c r="C298" i="20" a="1"/>
  <c r="C50" i="20" a="1"/>
  <c r="B206" i="20" a="1"/>
  <c r="A181" i="20" a="1"/>
  <c r="C30" i="20" a="1"/>
  <c r="A125" i="20" a="1"/>
  <c r="A86" i="20" a="1"/>
  <c r="C265" i="20" a="1"/>
  <c r="B175" i="20" a="1"/>
  <c r="C259" i="20" a="1"/>
  <c r="B280" i="20" a="1"/>
  <c r="A18" i="20" a="1"/>
  <c r="C24" i="20" a="1"/>
  <c r="A145" i="20" a="1"/>
  <c r="B136" i="20" a="1"/>
  <c r="B130" i="20" a="1"/>
  <c r="C33" i="20" a="1"/>
  <c r="A128" i="20" a="1"/>
  <c r="A198" i="20" a="1"/>
  <c r="A27" i="20" a="1"/>
  <c r="A147" i="20" a="1"/>
  <c r="C262" i="20" a="1"/>
  <c r="A69" i="20" a="1"/>
  <c r="C174" i="20" a="1"/>
  <c r="C107" i="20" a="1"/>
  <c r="B156" i="20" a="1"/>
  <c r="A197" i="20" a="1"/>
  <c r="B194" i="20" a="1"/>
  <c r="B82" i="20" a="1"/>
  <c r="C110" i="20" a="1"/>
  <c r="B9" i="20" a="1"/>
  <c r="B5" i="20" a="1"/>
  <c r="C229" i="20" a="1"/>
  <c r="B186" i="20" a="1"/>
  <c r="A293" i="20" a="1"/>
  <c r="B68" i="20" a="1"/>
  <c r="B64" i="20" a="1"/>
  <c r="C228" i="20" a="1"/>
  <c r="A28" i="20" a="1"/>
  <c r="B154" i="20" a="1"/>
  <c r="A93" i="20" a="1"/>
  <c r="B45" i="20" a="1"/>
  <c r="B72" i="20" a="1"/>
  <c r="C20" i="20" a="1"/>
  <c r="B46" i="20" a="1"/>
  <c r="C293" i="20" a="1"/>
  <c r="A139" i="20" a="1"/>
  <c r="C248" i="20" a="1"/>
  <c r="A233" i="20" a="1"/>
  <c r="A167" i="20" a="1"/>
  <c r="B219" i="20" a="1"/>
  <c r="C139" i="20" a="1"/>
  <c r="C137" i="20" a="1"/>
  <c r="A194" i="20" a="1"/>
  <c r="A250" i="20" a="1"/>
  <c r="B239" i="20" a="1"/>
  <c r="B271" i="20" a="1"/>
  <c r="B29" i="20" a="1"/>
  <c r="C29" i="20" a="1"/>
  <c r="C285" i="20" a="1"/>
  <c r="C147" i="20" a="1"/>
  <c r="C222" i="20" a="1"/>
  <c r="C83" i="20" a="1"/>
  <c r="B279" i="20" a="1"/>
  <c r="C189" i="20" a="1"/>
  <c r="C213" i="20" a="1"/>
  <c r="B207" i="20" a="1"/>
  <c r="A173" i="20" a="1"/>
  <c r="C202" i="20" a="1"/>
  <c r="C263" i="20" a="1"/>
  <c r="B166" i="20" a="1"/>
  <c r="C14" i="20" a="1"/>
  <c r="C167" i="20" a="1"/>
  <c r="B59" i="20" a="1"/>
  <c r="B164" i="20" a="1"/>
  <c r="A30" i="20" a="1"/>
  <c r="B180" i="20" a="1"/>
  <c r="C52" i="20" a="1"/>
  <c r="A113" i="20" a="1"/>
  <c r="B20" i="20" a="1"/>
  <c r="A98" i="20" a="1"/>
  <c r="B208" i="20" a="1"/>
  <c r="B257" i="20" a="1"/>
  <c r="C278" i="20" a="1"/>
  <c r="A186" i="20" a="1"/>
  <c r="A180" i="20" a="1"/>
  <c r="C175" i="20" a="1"/>
  <c r="C35" i="20" a="1"/>
  <c r="A143" i="20" a="1"/>
  <c r="B125" i="20" a="1"/>
  <c r="B297" i="20" a="1"/>
  <c r="C121" i="20" a="1"/>
  <c r="B152" i="20" a="1"/>
  <c r="B60" i="20" a="1"/>
  <c r="C253" i="20" a="1"/>
  <c r="A287" i="20" a="1"/>
  <c r="A49" i="20" a="1"/>
  <c r="A256" i="20" a="1"/>
  <c r="C161" i="20" a="1"/>
  <c r="A102" i="20" a="1"/>
  <c r="A208" i="20" a="1"/>
  <c r="A109" i="20" a="1"/>
  <c r="B251" i="20" a="1"/>
  <c r="B106" i="20" a="1"/>
  <c r="C95" i="20" a="1"/>
  <c r="C212" i="20" a="1"/>
  <c r="C43" i="20" a="1"/>
  <c r="C105" i="20" a="1"/>
  <c r="B6" i="20" a="1"/>
  <c r="B142" i="20" a="1"/>
  <c r="B216" i="20" a="1"/>
  <c r="B144" i="20" a="1"/>
  <c r="A215" i="20" a="1"/>
  <c r="B241" i="20" a="1"/>
  <c r="B150" i="20" a="1"/>
  <c r="A176" i="20" a="1"/>
  <c r="C67" i="20" a="1"/>
  <c r="C169" i="20" a="1"/>
  <c r="C5" i="20" a="1"/>
  <c r="A253" i="20" a="1"/>
  <c r="B109" i="20" a="1"/>
  <c r="B272" i="20" a="1"/>
  <c r="C96" i="20" a="1"/>
  <c r="C215" i="20" a="1"/>
  <c r="B85" i="20" a="1"/>
  <c r="B157" i="20" a="1"/>
  <c r="B28" i="20" a="1"/>
  <c r="B73" i="20" a="1"/>
  <c r="A191" i="20" a="1"/>
  <c r="B266" i="20" a="1"/>
  <c r="B286" i="20" a="1"/>
  <c r="B274" i="20" a="1"/>
  <c r="C138" i="20" a="1"/>
  <c r="A224" i="20" a="1"/>
  <c r="B127" i="20" a="1"/>
  <c r="C244" i="20" a="1"/>
  <c r="C180" i="20" a="1"/>
  <c r="C165" i="20" a="1"/>
  <c r="B44" i="20" a="1"/>
  <c r="C274" i="20" a="1"/>
  <c r="A158" i="20" a="1"/>
  <c r="B3" i="20" a="1"/>
  <c r="A258" i="20" a="1"/>
  <c r="A72" i="20" a="1"/>
  <c r="A156" i="20" a="1"/>
  <c r="A225" i="20" a="1"/>
  <c r="A297" i="20" a="1"/>
  <c r="A52" i="20" a="1"/>
  <c r="B138" i="20" a="1"/>
  <c r="B97" i="20" a="1"/>
  <c r="A234" i="20" a="1"/>
  <c r="A84" i="20" a="1"/>
  <c r="A203" i="20" a="1"/>
  <c r="C242" i="20" a="1"/>
  <c r="A295" i="20" a="1"/>
  <c r="A21" i="20" a="1"/>
  <c r="B71" i="20" a="1"/>
  <c r="A283" i="20" a="1"/>
  <c r="C48" i="20" a="1"/>
  <c r="C22" i="20" a="1"/>
  <c r="A99" i="20" a="1"/>
  <c r="B173" i="20" a="1"/>
  <c r="C194" i="20" a="1"/>
  <c r="B121" i="20" a="1"/>
  <c r="C132" i="20" a="1"/>
  <c r="C193" i="20" a="1"/>
  <c r="C2" i="20" a="1"/>
  <c r="A218" i="20" a="1"/>
  <c r="A195" i="20" a="1"/>
  <c r="A288" i="20" a="1"/>
  <c r="B191" i="20" a="1"/>
  <c r="B290" i="20" a="1"/>
  <c r="A79" i="20" a="1"/>
  <c r="B198" i="20" a="1"/>
  <c r="B43" i="20" a="1"/>
  <c r="B118" i="20" a="1"/>
  <c r="A132" i="20" a="1"/>
  <c r="A71" i="20" a="1"/>
  <c r="A85" i="20" a="1"/>
  <c r="A278" i="20" a="1"/>
  <c r="B170" i="20" a="1"/>
  <c r="A262" i="20" a="1"/>
  <c r="A23" i="20" a="1"/>
  <c r="C93" i="20" a="1"/>
  <c r="B50" i="20" a="1"/>
  <c r="B30" i="20" a="1"/>
  <c r="A65" i="20" a="1"/>
  <c r="A187" i="20" a="1"/>
  <c r="A154" i="20" a="1"/>
  <c r="B267" i="20" a="1"/>
  <c r="C53" i="20" a="1"/>
  <c r="B128" i="20" a="1"/>
  <c r="A138" i="20" a="1"/>
  <c r="C226" i="20" a="1"/>
  <c r="B238" i="20" a="1"/>
  <c r="A115" i="20" a="1"/>
  <c r="A259" i="20" a="1"/>
  <c r="B149" i="20" a="1"/>
  <c r="B162" i="20" a="1"/>
  <c r="C70" i="20" a="1"/>
  <c r="A159" i="20" a="1"/>
  <c r="C283" i="20" a="1"/>
  <c r="A116" i="20" a="1"/>
  <c r="B145" i="20" a="1"/>
  <c r="A242" i="20" a="1"/>
  <c r="B141" i="20" a="1"/>
  <c r="A248" i="20" a="1"/>
  <c r="C295" i="20" a="1"/>
  <c r="C268" i="20" a="1"/>
  <c r="A140" i="20" a="1"/>
  <c r="B237" i="20" a="1"/>
  <c r="A146" i="20" a="1"/>
  <c r="B88" i="20" a="1"/>
  <c r="A165" i="20" a="1"/>
  <c r="C218" i="20" a="1"/>
  <c r="B116" i="20" a="1"/>
  <c r="B285" i="20" a="1"/>
  <c r="A270" i="20" a="1"/>
  <c r="C21" i="20" a="1"/>
  <c r="B187" i="20" a="1"/>
  <c r="C155" i="20" a="1"/>
  <c r="B181" i="20" a="1"/>
  <c r="A193" i="20" a="1"/>
  <c r="B24" i="20" a="1"/>
  <c r="B51" i="20" a="1"/>
  <c r="A239" i="20" a="1"/>
  <c r="C224" i="20" a="1"/>
  <c r="B34" i="20" a="1"/>
  <c r="C4" i="20" a="1"/>
  <c r="B146" i="20" a="1"/>
  <c r="C84" i="20" a="1"/>
  <c r="A148" i="20" a="1"/>
  <c r="C117" i="20" a="1"/>
  <c r="A104" i="20" a="1"/>
  <c r="B52" i="20" a="1"/>
  <c r="A134" i="20" a="1"/>
  <c r="B129" i="20" a="1"/>
  <c r="A44" i="20" a="1"/>
  <c r="A8" i="20" a="1"/>
  <c r="B253" i="20" a="1"/>
  <c r="A142" i="20" a="1"/>
  <c r="A210" i="20" a="1"/>
  <c r="A124" i="20" a="1"/>
  <c r="C297" i="20" a="1"/>
  <c r="A289" i="20" a="1"/>
  <c r="A166" i="20" a="1"/>
  <c r="B7" i="20" a="1"/>
  <c r="C75" i="20" a="1"/>
  <c r="C157" i="20" a="1"/>
  <c r="C62" i="20" a="1"/>
  <c r="C115" i="20" a="1"/>
  <c r="B32" i="20" a="1"/>
  <c r="C279" i="20" a="1"/>
  <c r="C79" i="20" a="1"/>
  <c r="A254" i="20" a="1"/>
  <c r="C18" i="20" a="1"/>
  <c r="A245" i="20" a="1"/>
  <c r="C291" i="20" a="1"/>
  <c r="A277" i="20" a="1"/>
  <c r="B225" i="20" a="1"/>
  <c r="A130" i="20" a="1"/>
  <c r="C227" i="20" a="1"/>
  <c r="A251" i="20" a="1"/>
  <c r="C13" i="20" a="1"/>
  <c r="A190" i="20" a="1"/>
  <c r="B65" i="20" a="1"/>
  <c r="C98" i="20" a="1"/>
  <c r="A97" i="20" a="1"/>
  <c r="A74" i="20" a="1"/>
  <c r="B22" i="20" a="1"/>
  <c r="C269" i="20" a="1"/>
  <c r="A244" i="20" a="1"/>
  <c r="C45" i="20" a="1"/>
  <c r="C173" i="20" a="1"/>
  <c r="C25" i="20" a="1"/>
  <c r="A76" i="20" a="1"/>
  <c r="C186" i="20" a="1"/>
  <c r="B86" i="20" a="1"/>
  <c r="A205" i="20" a="1"/>
  <c r="A207" i="20" a="1"/>
  <c r="C114" i="20" a="1"/>
  <c r="A112" i="20" a="1"/>
  <c r="B211" i="20" a="1"/>
  <c r="A37" i="20" a="1"/>
  <c r="C108" i="20" a="1"/>
  <c r="A133" i="20" a="1"/>
  <c r="A298" i="20" a="1"/>
  <c r="A90" i="20" a="1"/>
  <c r="C129" i="20" a="1"/>
  <c r="A100" i="20" a="1"/>
  <c r="A255" i="20" a="1"/>
  <c r="B201" i="20" a="1"/>
  <c r="C290" i="20" a="1"/>
  <c r="C164" i="20" a="1"/>
  <c r="A77" i="20" a="1"/>
  <c r="B99" i="20" a="1"/>
  <c r="C82" i="20" a="1"/>
  <c r="B161" i="20" a="1"/>
  <c r="A50" i="20" a="1"/>
  <c r="B35" i="20" a="1"/>
  <c r="A199" i="20" a="1"/>
  <c r="B61" i="20" a="1"/>
  <c r="C179" i="20" a="1"/>
  <c r="C15" i="20" a="1"/>
  <c r="A213" i="20" a="1"/>
  <c r="B87" i="20" a="1"/>
  <c r="A26" i="20" a="1"/>
  <c r="A123" i="20" a="1"/>
  <c r="A179" i="20" a="1"/>
  <c r="A87" i="20" a="1"/>
  <c r="C281" i="20" a="1"/>
  <c r="A243" i="20" a="1"/>
  <c r="C143" i="20" a="1"/>
  <c r="C133" i="20" a="1"/>
  <c r="A82" i="20" a="1"/>
  <c r="B189" i="20" a="1"/>
  <c r="C301" i="20" a="1"/>
  <c r="A217" i="20" a="1"/>
  <c r="A261" i="20" a="1"/>
  <c r="A247" i="20" a="1"/>
  <c r="A290" i="20" a="1"/>
  <c r="C41" i="20" a="1"/>
  <c r="A34" i="20" a="1"/>
  <c r="A16" i="20" a="1"/>
  <c r="A122" i="20" a="1"/>
  <c r="B269" i="20" a="1"/>
  <c r="A155" i="20" a="1"/>
  <c r="C204" i="20" a="1"/>
  <c r="B135" i="20" a="1"/>
  <c r="B222" i="20" a="1"/>
  <c r="B70" i="20" a="1"/>
  <c r="C134" i="20" a="1"/>
  <c r="B80" i="20" a="1"/>
  <c r="B210" i="20" a="1"/>
  <c r="C267" i="20" a="1"/>
  <c r="A45" i="20" a="1"/>
  <c r="B108" i="20" a="1"/>
  <c r="B249" i="20" a="1"/>
  <c r="A211" i="20" a="1"/>
  <c r="B21" i="20" a="1"/>
  <c r="A144" i="20" a="1"/>
  <c r="B15" i="20" a="1"/>
  <c r="B276" i="20" a="1"/>
  <c r="B55" i="20" a="1"/>
  <c r="C178" i="20" a="1"/>
  <c r="B103" i="20" a="1"/>
  <c r="A185" i="20" a="1"/>
  <c r="C192" i="20" a="1"/>
  <c r="C38" i="20" a="1"/>
  <c r="B231" i="20" a="1"/>
  <c r="B193" i="20" a="1"/>
  <c r="B84" i="20" a="1"/>
  <c r="B250" i="20" a="1"/>
  <c r="B292" i="20" a="1"/>
  <c r="C166" i="20" a="1"/>
  <c r="B255" i="20" a="1"/>
  <c r="A174" i="20" a="1"/>
  <c r="C288" i="20" a="1"/>
  <c r="C11" i="20" a="1"/>
  <c r="C149" i="20" a="1"/>
  <c r="A189" i="20" a="1"/>
  <c r="C88" i="20" a="1"/>
  <c r="C71" i="20" a="1"/>
  <c r="C6" i="20" a="1"/>
  <c r="C92" i="20" a="1"/>
  <c r="C235" i="20" a="1"/>
  <c r="C185" i="20" a="1"/>
  <c r="B13" i="20" a="1"/>
  <c r="C69" i="20" a="1"/>
  <c r="B117" i="20" a="1"/>
  <c r="A111" i="20" a="1"/>
  <c r="B233" i="20" a="1"/>
  <c r="B244" i="20" a="1"/>
  <c r="C255" i="20" a="1"/>
  <c r="A48" i="20" a="1"/>
  <c r="B204" i="20" a="1"/>
  <c r="A223" i="20" a="1"/>
  <c r="A53" i="20" a="1"/>
  <c r="B102" i="20" a="1"/>
  <c r="A171" i="20" a="1"/>
  <c r="A294" i="20" a="1"/>
  <c r="A266" i="20" a="1"/>
  <c r="C181" i="20" a="1"/>
  <c r="B115" i="20" a="1"/>
  <c r="C124" i="20" a="1"/>
  <c r="C163" i="20" a="1"/>
  <c r="A149" i="20" a="1"/>
  <c r="B273" i="20" a="1"/>
  <c r="A59" i="20" a="1"/>
  <c r="A204" i="20" a="1"/>
  <c r="B95" i="20" a="1"/>
  <c r="C80" i="20" a="1"/>
  <c r="C65" i="20" a="1"/>
  <c r="A273" i="20" a="1"/>
  <c r="B234" i="20" a="1"/>
  <c r="C156" i="20" a="1"/>
  <c r="C249" i="20" a="1"/>
  <c r="C144" i="20" a="1"/>
  <c r="A188" i="20" a="1"/>
  <c r="B301" i="20" a="1"/>
  <c r="B27" i="20" a="1"/>
  <c r="C286" i="20" a="1"/>
  <c r="C160" i="20" a="1"/>
  <c r="C277" i="20" a="1"/>
  <c r="B236" i="20" a="1"/>
  <c r="A212" i="20" a="1"/>
  <c r="C219" i="20" a="1"/>
  <c r="C219" i="20" l="1"/>
  <c r="A212" i="20"/>
  <c r="B236" i="20"/>
  <c r="C277" i="20"/>
  <c r="C160" i="20"/>
  <c r="C286" i="20"/>
  <c r="B27" i="20"/>
  <c r="B301" i="20"/>
  <c r="A188" i="20"/>
  <c r="C144" i="20"/>
  <c r="C249" i="20"/>
  <c r="C156" i="20"/>
  <c r="B234" i="20"/>
  <c r="A273" i="20"/>
  <c r="C65" i="20"/>
  <c r="C80" i="20"/>
  <c r="B95" i="20"/>
  <c r="A204" i="20"/>
  <c r="A59" i="20"/>
  <c r="B273" i="20"/>
  <c r="A149" i="20"/>
  <c r="C163" i="20"/>
  <c r="C124" i="20"/>
  <c r="B115" i="20"/>
  <c r="C181" i="20"/>
  <c r="A266" i="20"/>
  <c r="A294" i="20"/>
  <c r="A171" i="20"/>
  <c r="B102" i="20"/>
  <c r="A53" i="20"/>
  <c r="A223" i="20"/>
  <c r="B204" i="20"/>
  <c r="A48" i="20"/>
  <c r="C255" i="20"/>
  <c r="B244" i="20"/>
  <c r="B233" i="20"/>
  <c r="A111" i="20"/>
  <c r="B117" i="20"/>
  <c r="C69" i="20"/>
  <c r="B13" i="20"/>
  <c r="C185" i="20"/>
  <c r="C235" i="20"/>
  <c r="C92" i="20"/>
  <c r="C6" i="20"/>
  <c r="C71" i="20"/>
  <c r="C88" i="20"/>
  <c r="A189" i="20"/>
  <c r="C149" i="20"/>
  <c r="C11" i="20"/>
  <c r="C288" i="20"/>
  <c r="A174" i="20"/>
  <c r="B255" i="20"/>
  <c r="C166" i="20"/>
  <c r="B292" i="20"/>
  <c r="B250" i="20"/>
  <c r="B84" i="20"/>
  <c r="B193" i="20"/>
  <c r="B231" i="20"/>
  <c r="C38" i="20"/>
  <c r="C192" i="20"/>
  <c r="A185" i="20"/>
  <c r="B103" i="20"/>
  <c r="C178" i="20"/>
  <c r="B55" i="20"/>
  <c r="B276" i="20"/>
  <c r="B15" i="20"/>
  <c r="A144" i="20"/>
  <c r="B21" i="20"/>
  <c r="A211" i="20"/>
  <c r="B249" i="20"/>
  <c r="B108" i="20"/>
  <c r="A45" i="20"/>
  <c r="C267" i="20"/>
  <c r="B210" i="20"/>
  <c r="B80" i="20"/>
  <c r="C134" i="20"/>
  <c r="B70" i="20"/>
  <c r="B222" i="20"/>
  <c r="B135" i="20"/>
  <c r="C204" i="20"/>
  <c r="A155" i="20"/>
  <c r="B269" i="20"/>
  <c r="A122" i="20"/>
  <c r="A16" i="20"/>
  <c r="A34" i="20"/>
  <c r="C41" i="20"/>
  <c r="A290" i="20"/>
  <c r="A247" i="20"/>
  <c r="A261" i="20"/>
  <c r="A217" i="20"/>
  <c r="C301" i="20"/>
  <c r="B189" i="20"/>
  <c r="A82" i="20"/>
  <c r="C133" i="20"/>
  <c r="C143" i="20"/>
  <c r="A243" i="20"/>
  <c r="C281" i="20"/>
  <c r="A87" i="20"/>
  <c r="A179" i="20"/>
  <c r="A123" i="20"/>
  <c r="A26" i="20"/>
  <c r="B87" i="20"/>
  <c r="A213" i="20"/>
  <c r="C15" i="20"/>
  <c r="C179" i="20"/>
  <c r="B61" i="20"/>
  <c r="A199" i="20"/>
  <c r="B35" i="20"/>
  <c r="A50" i="20"/>
  <c r="B161" i="20"/>
  <c r="C82" i="20"/>
  <c r="B99" i="20"/>
  <c r="A77" i="20"/>
  <c r="C164" i="20"/>
  <c r="C290" i="20"/>
  <c r="B201" i="20"/>
  <c r="A255" i="20"/>
  <c r="A100" i="20"/>
  <c r="C129" i="20"/>
  <c r="A90" i="20"/>
  <c r="A298" i="20"/>
  <c r="A133" i="20"/>
  <c r="C108" i="20"/>
  <c r="A37" i="20"/>
  <c r="B211" i="20"/>
  <c r="A112" i="20"/>
  <c r="C114" i="20"/>
  <c r="A207" i="20"/>
  <c r="A205" i="20"/>
  <c r="B86" i="20"/>
  <c r="C186" i="20"/>
  <c r="A76" i="20"/>
  <c r="C25" i="20"/>
  <c r="C173" i="20"/>
  <c r="C45" i="20"/>
  <c r="A244" i="20"/>
  <c r="C269" i="20"/>
  <c r="B22" i="20"/>
  <c r="A74" i="20"/>
  <c r="A97" i="20"/>
  <c r="C98" i="20"/>
  <c r="B65" i="20"/>
  <c r="A190" i="20"/>
  <c r="C13" i="20"/>
  <c r="A251" i="20"/>
  <c r="C227" i="20"/>
  <c r="A130" i="20"/>
  <c r="B225" i="20"/>
  <c r="A277" i="20"/>
  <c r="C291" i="20"/>
  <c r="A245" i="20"/>
  <c r="C18" i="20"/>
  <c r="A254" i="20"/>
  <c r="C79" i="20"/>
  <c r="C279" i="20"/>
  <c r="B32" i="20"/>
  <c r="C115" i="20"/>
  <c r="C62" i="20"/>
  <c r="C157" i="20"/>
  <c r="C75" i="20"/>
  <c r="B7" i="20"/>
  <c r="A166" i="20"/>
  <c r="A289" i="20"/>
  <c r="C297" i="20"/>
  <c r="A124" i="20"/>
  <c r="A210" i="20"/>
  <c r="A142" i="20"/>
  <c r="B253" i="20"/>
  <c r="A8" i="20"/>
  <c r="A44" i="20"/>
  <c r="B129" i="20"/>
  <c r="A134" i="20"/>
  <c r="B52" i="20"/>
  <c r="A104" i="20"/>
  <c r="C117" i="20"/>
  <c r="A148" i="20"/>
  <c r="C84" i="20"/>
  <c r="B146" i="20"/>
  <c r="C4" i="20"/>
  <c r="B34" i="20"/>
  <c r="C224" i="20"/>
  <c r="A239" i="20"/>
  <c r="B51" i="20"/>
  <c r="B24" i="20"/>
  <c r="A193" i="20"/>
  <c r="B181" i="20"/>
  <c r="C155" i="20"/>
  <c r="B187" i="20"/>
  <c r="C21" i="20"/>
  <c r="A270" i="20"/>
  <c r="B285" i="20"/>
  <c r="B116" i="20"/>
  <c r="C218" i="20"/>
  <c r="A165" i="20"/>
  <c r="B88" i="20"/>
  <c r="A146" i="20"/>
  <c r="B237" i="20"/>
  <c r="A140" i="20"/>
  <c r="C268" i="20"/>
  <c r="C295" i="20"/>
  <c r="A248" i="20"/>
  <c r="B141" i="20"/>
  <c r="A242" i="20"/>
  <c r="B145" i="20"/>
  <c r="A116" i="20"/>
  <c r="C283" i="20"/>
  <c r="A159" i="20"/>
  <c r="C70" i="20"/>
  <c r="B162" i="20"/>
  <c r="B149" i="20"/>
  <c r="A259" i="20"/>
  <c r="A115" i="20"/>
  <c r="B238" i="20"/>
  <c r="C226" i="20"/>
  <c r="A138" i="20"/>
  <c r="B128" i="20"/>
  <c r="C53" i="20"/>
  <c r="B267" i="20"/>
  <c r="A154" i="20"/>
  <c r="A187" i="20"/>
  <c r="A65" i="20"/>
  <c r="B30" i="20"/>
  <c r="B50" i="20"/>
  <c r="C93" i="20"/>
  <c r="A23" i="20"/>
  <c r="A262" i="20"/>
  <c r="B170" i="20"/>
  <c r="A278" i="20"/>
  <c r="A85" i="20"/>
  <c r="A71" i="20"/>
  <c r="A132" i="20"/>
  <c r="B118" i="20"/>
  <c r="B43" i="20"/>
  <c r="B198" i="20"/>
  <c r="A79" i="20"/>
  <c r="B290" i="20"/>
  <c r="B191" i="20"/>
  <c r="A288" i="20"/>
  <c r="A195" i="20"/>
  <c r="A218" i="20"/>
  <c r="C2" i="20"/>
  <c r="C193" i="20"/>
  <c r="C132" i="20"/>
  <c r="B121" i="20"/>
  <c r="C194" i="20"/>
  <c r="B173" i="20"/>
  <c r="A99" i="20"/>
  <c r="C22" i="20"/>
  <c r="C48" i="20"/>
  <c r="A283" i="20"/>
  <c r="B71" i="20"/>
  <c r="A21" i="20"/>
  <c r="A295" i="20"/>
  <c r="C242" i="20"/>
  <c r="A203" i="20"/>
  <c r="A84" i="20"/>
  <c r="A234" i="20"/>
  <c r="B97" i="20"/>
  <c r="B138" i="20"/>
  <c r="A52" i="20"/>
  <c r="A297" i="20"/>
  <c r="A225" i="20"/>
  <c r="A156" i="20"/>
  <c r="A72" i="20"/>
  <c r="A258" i="20"/>
  <c r="B3" i="20"/>
  <c r="A158" i="20"/>
  <c r="C274" i="20"/>
  <c r="B44" i="20"/>
  <c r="C165" i="20"/>
  <c r="C180" i="20"/>
  <c r="C244" i="20"/>
  <c r="B127" i="20"/>
  <c r="A224" i="20"/>
  <c r="C138" i="20"/>
  <c r="B274" i="20"/>
  <c r="B286" i="20"/>
  <c r="B266" i="20"/>
  <c r="A191" i="20"/>
  <c r="B73" i="20"/>
  <c r="B28" i="20"/>
  <c r="B157" i="20"/>
  <c r="B85" i="20"/>
  <c r="C215" i="20"/>
  <c r="C96" i="20"/>
  <c r="B272" i="20"/>
  <c r="B109" i="20"/>
  <c r="A253" i="20"/>
  <c r="C5" i="20"/>
  <c r="C169" i="20"/>
  <c r="C67" i="20"/>
  <c r="A176" i="20"/>
  <c r="B150" i="20"/>
  <c r="B241" i="20"/>
  <c r="A215" i="20"/>
  <c r="B144" i="20"/>
  <c r="B216" i="20"/>
  <c r="B142" i="20"/>
  <c r="B6" i="20"/>
  <c r="C105" i="20"/>
  <c r="C43" i="20"/>
  <c r="C212" i="20"/>
  <c r="C95" i="20"/>
  <c r="B106" i="20"/>
  <c r="B251" i="20"/>
  <c r="A109" i="20"/>
  <c r="A208" i="20"/>
  <c r="A102" i="20"/>
  <c r="C161" i="20"/>
  <c r="A256" i="20"/>
  <c r="A49" i="20"/>
  <c r="A287" i="20"/>
  <c r="C253" i="20"/>
  <c r="B60" i="20"/>
  <c r="B152" i="20"/>
  <c r="C121" i="20"/>
  <c r="B297" i="20"/>
  <c r="B125" i="20"/>
  <c r="A143" i="20"/>
  <c r="C35" i="20"/>
  <c r="C175" i="20"/>
  <c r="A180" i="20"/>
  <c r="A186" i="20"/>
  <c r="C278" i="20"/>
  <c r="B257" i="20"/>
  <c r="B208" i="20"/>
  <c r="A98" i="20"/>
  <c r="B20" i="20"/>
  <c r="A113" i="20"/>
  <c r="C52" i="20"/>
  <c r="B180" i="20"/>
  <c r="A30" i="20"/>
  <c r="B164" i="20"/>
  <c r="B59" i="20"/>
  <c r="C167" i="20"/>
  <c r="C14" i="20"/>
  <c r="B166" i="20"/>
  <c r="C263" i="20"/>
  <c r="C202" i="20"/>
  <c r="A173" i="20"/>
  <c r="B207" i="20"/>
  <c r="C213" i="20"/>
  <c r="C189" i="20"/>
  <c r="B279" i="20"/>
  <c r="C83" i="20"/>
  <c r="C222" i="20"/>
  <c r="C147" i="20"/>
  <c r="C285" i="20"/>
  <c r="C29" i="20"/>
  <c r="B29" i="20"/>
  <c r="B271" i="20"/>
  <c r="B239" i="20"/>
  <c r="A250" i="20"/>
  <c r="A194" i="20"/>
  <c r="C137" i="20"/>
  <c r="C139" i="20"/>
  <c r="B219" i="20"/>
  <c r="A167" i="20"/>
  <c r="A233" i="20"/>
  <c r="C248" i="20"/>
  <c r="A139" i="20"/>
  <c r="C293" i="20"/>
  <c r="B46" i="20"/>
  <c r="C20" i="20"/>
  <c r="B72" i="20"/>
  <c r="B45" i="20"/>
  <c r="A93" i="20"/>
  <c r="B154" i="20"/>
  <c r="A28" i="20"/>
  <c r="C228" i="20"/>
  <c r="B64" i="20"/>
  <c r="B68" i="20"/>
  <c r="A293" i="20"/>
  <c r="B186" i="20"/>
  <c r="C229" i="20"/>
  <c r="B5" i="20"/>
  <c r="B9" i="20"/>
  <c r="C110" i="20"/>
  <c r="B82" i="20"/>
  <c r="B194" i="20"/>
  <c r="A197" i="20"/>
  <c r="B156" i="20"/>
  <c r="C107" i="20"/>
  <c r="C174" i="20"/>
  <c r="A69" i="20"/>
  <c r="C262" i="20"/>
  <c r="A147" i="20"/>
  <c r="A27" i="20"/>
  <c r="A198" i="20"/>
  <c r="A128" i="20"/>
  <c r="C33" i="20"/>
  <c r="B130" i="20"/>
  <c r="B136" i="20"/>
  <c r="A145" i="20"/>
  <c r="C24" i="20"/>
  <c r="A18" i="20"/>
  <c r="B280" i="20"/>
  <c r="C259" i="20"/>
  <c r="B175" i="20"/>
  <c r="C265" i="20"/>
  <c r="A86" i="20"/>
  <c r="A125" i="20"/>
  <c r="C30" i="20"/>
  <c r="A181" i="20"/>
  <c r="B206" i="20"/>
  <c r="C50" i="20"/>
  <c r="C298" i="20"/>
  <c r="B283" i="20"/>
  <c r="B169" i="20"/>
  <c r="A175" i="20"/>
  <c r="B178" i="20"/>
  <c r="C103" i="20"/>
  <c r="B113" i="20"/>
  <c r="A2" i="20"/>
  <c r="C19" i="20"/>
  <c r="B66" i="20"/>
  <c r="B278" i="20"/>
  <c r="B47" i="20"/>
  <c r="C27" i="20"/>
  <c r="C294" i="20"/>
  <c r="A214" i="20"/>
  <c r="A160" i="20"/>
  <c r="B184" i="20"/>
  <c r="B185" i="20"/>
  <c r="B240" i="20"/>
  <c r="C109" i="20"/>
  <c r="B91" i="20"/>
  <c r="A33" i="20"/>
  <c r="C104" i="20"/>
  <c r="B160" i="20"/>
  <c r="B264" i="20"/>
  <c r="C146" i="20"/>
  <c r="B277" i="20"/>
  <c r="B111" i="20"/>
  <c r="C87" i="20"/>
  <c r="B58" i="20"/>
  <c r="C122" i="20"/>
  <c r="B33" i="20"/>
  <c r="C153" i="20"/>
  <c r="A241" i="20"/>
  <c r="C168" i="20"/>
  <c r="B218" i="20"/>
  <c r="A161" i="20"/>
  <c r="A127" i="20"/>
  <c r="B110" i="20"/>
  <c r="C125" i="20"/>
  <c r="A43" i="20"/>
  <c r="B2" i="20"/>
  <c r="C66" i="20"/>
  <c r="C162" i="20"/>
  <c r="A4" i="20"/>
  <c r="A42" i="20"/>
  <c r="C17" i="20"/>
  <c r="B227" i="20"/>
  <c r="A292" i="20"/>
  <c r="B289" i="20"/>
  <c r="B16" i="20"/>
  <c r="B77" i="20"/>
  <c r="C37" i="20"/>
  <c r="B38" i="20"/>
  <c r="B176" i="20"/>
  <c r="B151" i="20"/>
  <c r="A285" i="20"/>
  <c r="A267" i="20"/>
  <c r="B120" i="20"/>
  <c r="C200" i="20"/>
  <c r="A227" i="20"/>
  <c r="C217" i="20"/>
  <c r="B183" i="20"/>
  <c r="B200" i="20"/>
  <c r="B258" i="20"/>
  <c r="C123" i="20"/>
  <c r="C243" i="20"/>
  <c r="C209" i="20"/>
  <c r="A117" i="20"/>
  <c r="C42" i="20"/>
  <c r="C216" i="20"/>
  <c r="C78" i="20"/>
  <c r="A7" i="20"/>
  <c r="B213" i="20"/>
  <c r="C272" i="20"/>
  <c r="B282" i="20"/>
  <c r="A201" i="20"/>
  <c r="B41" i="20"/>
  <c r="C40" i="20"/>
  <c r="B256" i="20"/>
  <c r="A257" i="20"/>
  <c r="C100" i="20"/>
  <c r="B155" i="20"/>
  <c r="B40" i="20"/>
  <c r="C271" i="20"/>
  <c r="C237" i="20"/>
  <c r="C264" i="20"/>
  <c r="A121" i="20"/>
  <c r="B293" i="20"/>
  <c r="C232" i="20"/>
  <c r="B105" i="20"/>
  <c r="A284" i="20"/>
  <c r="C299" i="20"/>
  <c r="C258" i="20"/>
  <c r="B275" i="20"/>
  <c r="A67" i="20"/>
  <c r="B202" i="20"/>
  <c r="C201" i="20"/>
  <c r="A151" i="20"/>
  <c r="A221" i="20"/>
  <c r="A136" i="20"/>
  <c r="B226" i="20"/>
  <c r="B265" i="20"/>
  <c r="A209" i="20"/>
  <c r="B67" i="20"/>
  <c r="A78" i="20"/>
  <c r="A228" i="20"/>
  <c r="B190" i="20"/>
  <c r="A19" i="20"/>
  <c r="B232" i="20"/>
  <c r="C136" i="20"/>
  <c r="C203" i="20"/>
  <c r="B243" i="20"/>
  <c r="C58" i="20"/>
  <c r="C130" i="20"/>
  <c r="A260" i="20"/>
  <c r="A216" i="20"/>
  <c r="C112" i="20"/>
  <c r="B217" i="20"/>
  <c r="A231" i="20"/>
  <c r="A135" i="20"/>
  <c r="B296" i="20"/>
  <c r="C252" i="20"/>
  <c r="C187" i="20"/>
  <c r="A252" i="20"/>
  <c r="B11" i="20"/>
  <c r="A141" i="20"/>
  <c r="B74" i="20"/>
  <c r="C126" i="20"/>
  <c r="B171" i="20"/>
  <c r="B179" i="20"/>
  <c r="A24" i="20"/>
  <c r="A120" i="20"/>
  <c r="B98" i="20"/>
  <c r="C113" i="20"/>
  <c r="A114" i="20"/>
  <c r="A238" i="20"/>
  <c r="C60" i="20"/>
  <c r="B246" i="20"/>
  <c r="A301" i="20"/>
  <c r="C89" i="20"/>
  <c r="C184" i="20"/>
  <c r="C49" i="20"/>
  <c r="B17" i="20"/>
  <c r="C208" i="20"/>
  <c r="B167" i="20"/>
  <c r="B31" i="20"/>
  <c r="B23" i="20"/>
  <c r="B147" i="20"/>
  <c r="C68" i="20"/>
  <c r="C73" i="20"/>
  <c r="A17" i="20"/>
  <c r="A178" i="20"/>
  <c r="B100" i="20"/>
  <c r="C34" i="20"/>
  <c r="A106" i="20"/>
  <c r="A32" i="20"/>
  <c r="A20" i="20"/>
  <c r="C210" i="20"/>
  <c r="A110" i="20"/>
  <c r="A282" i="20"/>
  <c r="B287" i="20"/>
  <c r="C238" i="20"/>
  <c r="C177" i="20"/>
  <c r="C154" i="20"/>
  <c r="C241" i="20"/>
  <c r="B139" i="20"/>
  <c r="B215" i="20"/>
  <c r="C260" i="20"/>
  <c r="C111" i="20"/>
  <c r="C206" i="20"/>
  <c r="C61" i="20"/>
  <c r="C287" i="20"/>
  <c r="B195" i="20"/>
  <c r="A272" i="20"/>
  <c r="A38" i="20"/>
  <c r="B229" i="20"/>
  <c r="B209" i="20"/>
  <c r="B63" i="20"/>
  <c r="A299" i="20"/>
  <c r="C233" i="20"/>
  <c r="A96" i="20"/>
  <c r="C140" i="20"/>
  <c r="B48" i="20"/>
  <c r="B197" i="20"/>
  <c r="A153" i="20"/>
  <c r="C225" i="20"/>
  <c r="B281" i="20"/>
  <c r="A55" i="20"/>
  <c r="C120" i="20"/>
  <c r="B39" i="20"/>
  <c r="C8" i="20"/>
  <c r="C85" i="20"/>
  <c r="B137" i="20"/>
  <c r="A51" i="20"/>
  <c r="A58" i="20"/>
  <c r="C31" i="20"/>
  <c r="A73" i="20"/>
  <c r="A219" i="20"/>
  <c r="B78" i="20"/>
  <c r="B76" i="20"/>
  <c r="A276" i="20"/>
  <c r="C55" i="20"/>
  <c r="A70" i="20"/>
  <c r="B89" i="20"/>
  <c r="C36" i="20"/>
  <c r="C3" i="20"/>
  <c r="C250" i="20"/>
  <c r="B295" i="20"/>
  <c r="C198" i="20"/>
  <c r="A94" i="20"/>
  <c r="C207" i="20"/>
  <c r="B221" i="20"/>
  <c r="B133" i="20"/>
  <c r="A83" i="20"/>
  <c r="B18" i="20"/>
  <c r="A10" i="20"/>
  <c r="A163" i="20"/>
  <c r="C205" i="20"/>
  <c r="A172" i="20"/>
  <c r="A279" i="20"/>
  <c r="A61" i="20"/>
  <c r="C118" i="20"/>
  <c r="B262" i="20"/>
  <c r="A162" i="20"/>
  <c r="A60" i="20"/>
  <c r="B270" i="20"/>
  <c r="A47" i="20"/>
  <c r="C292" i="20"/>
  <c r="B299" i="20"/>
  <c r="C99" i="20"/>
  <c r="B19" i="20"/>
  <c r="B188" i="20"/>
  <c r="B49" i="20"/>
  <c r="C91" i="20"/>
  <c r="C145" i="20"/>
  <c r="A36" i="20"/>
  <c r="B134" i="20"/>
  <c r="A246" i="20"/>
  <c r="B259" i="20"/>
  <c r="A81" i="20"/>
  <c r="C273" i="20"/>
  <c r="B126" i="20"/>
  <c r="A150" i="20"/>
  <c r="C234" i="20"/>
  <c r="A107" i="20"/>
  <c r="B228" i="20"/>
  <c r="C56" i="20"/>
  <c r="A168" i="20"/>
  <c r="C251" i="20"/>
  <c r="C211" i="20"/>
  <c r="A249" i="20"/>
  <c r="B242" i="20"/>
  <c r="C128" i="20"/>
  <c r="C257" i="20"/>
  <c r="B268" i="20"/>
  <c r="B90" i="20"/>
  <c r="A240" i="20"/>
  <c r="C282" i="20"/>
  <c r="C159" i="20"/>
  <c r="B26" i="20"/>
  <c r="C196" i="20"/>
  <c r="B83" i="20"/>
  <c r="A108" i="20"/>
  <c r="A192" i="20"/>
  <c r="B10" i="20"/>
  <c r="B62" i="20"/>
  <c r="C191" i="20"/>
  <c r="B153" i="20"/>
  <c r="A268" i="20"/>
  <c r="A14" i="20"/>
  <c r="C86" i="20"/>
  <c r="C76" i="20"/>
  <c r="B203" i="20"/>
  <c r="A164" i="20"/>
  <c r="C141" i="20"/>
  <c r="C7" i="20"/>
  <c r="C135" i="20"/>
  <c r="C245" i="20"/>
  <c r="A235" i="20"/>
  <c r="A152" i="20"/>
  <c r="A11" i="20"/>
  <c r="C190" i="20"/>
  <c r="B163" i="20"/>
  <c r="B36" i="20"/>
  <c r="B53" i="20"/>
  <c r="C214" i="20"/>
  <c r="C151" i="20"/>
  <c r="A232" i="20"/>
  <c r="A31" i="20"/>
  <c r="C261" i="20"/>
  <c r="A3" i="20"/>
  <c r="B37" i="20"/>
  <c r="C150" i="20"/>
  <c r="C64" i="20"/>
  <c r="C101" i="20"/>
  <c r="C116" i="20"/>
  <c r="B42" i="20"/>
  <c r="A13" i="20"/>
  <c r="A169" i="20"/>
  <c r="A220" i="20"/>
  <c r="A281" i="20"/>
  <c r="A263" i="20"/>
  <c r="A57" i="20"/>
  <c r="A230" i="20"/>
  <c r="B119" i="20"/>
  <c r="A157" i="20"/>
  <c r="B220" i="20"/>
  <c r="B131" i="20"/>
  <c r="B92" i="20"/>
  <c r="B159" i="20"/>
  <c r="A5" i="20"/>
  <c r="B123" i="20"/>
  <c r="B148" i="20"/>
  <c r="B235" i="20"/>
  <c r="B172" i="20"/>
  <c r="C152" i="20"/>
  <c r="A22" i="20"/>
  <c r="A89" i="20"/>
  <c r="B81" i="20"/>
  <c r="B223" i="20"/>
  <c r="C72" i="20"/>
  <c r="C223" i="20"/>
  <c r="B298" i="20"/>
  <c r="C44" i="20"/>
  <c r="C231" i="20"/>
  <c r="B158" i="20"/>
  <c r="A129" i="20"/>
  <c r="B252" i="20"/>
  <c r="C176" i="20"/>
  <c r="C289" i="20"/>
  <c r="C270" i="20"/>
  <c r="B122" i="20"/>
  <c r="C74" i="20"/>
  <c r="A63" i="20"/>
  <c r="B182" i="20"/>
  <c r="C239" i="20"/>
  <c r="B248" i="20"/>
  <c r="C300" i="20"/>
  <c r="A131" i="20"/>
  <c r="A103" i="20"/>
  <c r="C247" i="20"/>
  <c r="B245" i="20"/>
  <c r="B196" i="20"/>
  <c r="C158" i="20"/>
  <c r="A196" i="20"/>
  <c r="C280" i="20"/>
  <c r="C195" i="20"/>
  <c r="A105" i="20"/>
  <c r="B101" i="20"/>
  <c r="B93" i="20"/>
  <c r="B254" i="20"/>
  <c r="B75" i="20"/>
  <c r="B94" i="20"/>
  <c r="B291" i="20"/>
  <c r="A275" i="20"/>
  <c r="A286" i="20"/>
  <c r="A29" i="20"/>
  <c r="C246" i="20"/>
  <c r="A91" i="20"/>
  <c r="C54" i="20"/>
  <c r="A126" i="20"/>
  <c r="B174" i="20"/>
  <c r="C197" i="20"/>
  <c r="B107" i="20"/>
  <c r="C254" i="20"/>
  <c r="C10" i="20"/>
  <c r="A222" i="20"/>
  <c r="C284" i="20"/>
  <c r="B4" i="20"/>
  <c r="C199" i="20"/>
  <c r="A39" i="20"/>
  <c r="C39" i="20"/>
  <c r="B96" i="20"/>
  <c r="A200" i="20"/>
  <c r="A46" i="20"/>
  <c r="A183" i="20"/>
  <c r="B168" i="20"/>
  <c r="A80" i="20"/>
  <c r="A12" i="20"/>
  <c r="C47" i="20"/>
  <c r="B177" i="20"/>
  <c r="B114" i="20"/>
  <c r="A66" i="20"/>
  <c r="C97" i="20"/>
  <c r="A68" i="20"/>
  <c r="B56" i="20"/>
  <c r="C188" i="20"/>
  <c r="A92" i="20"/>
  <c r="A184" i="20"/>
  <c r="A25" i="20"/>
  <c r="B214" i="20"/>
  <c r="B8" i="20"/>
  <c r="A226" i="20"/>
  <c r="B25" i="20"/>
  <c r="B212" i="20"/>
  <c r="A206" i="20"/>
  <c r="C26" i="20"/>
  <c r="A264" i="20"/>
  <c r="A291" i="20"/>
  <c r="A202" i="20"/>
  <c r="C23" i="20"/>
  <c r="C183" i="20"/>
  <c r="C266" i="20"/>
  <c r="C171" i="20"/>
  <c r="C90" i="20"/>
  <c r="A101" i="20"/>
  <c r="B284" i="20"/>
  <c r="C275" i="20"/>
  <c r="C142" i="20"/>
  <c r="B79" i="20"/>
  <c r="A280" i="20"/>
  <c r="A265" i="20"/>
  <c r="B247" i="20"/>
  <c r="A269" i="20"/>
  <c r="C102" i="20"/>
  <c r="A119" i="20"/>
  <c r="A62" i="20"/>
  <c r="B261" i="20"/>
  <c r="A177" i="20"/>
  <c r="C276" i="20"/>
  <c r="A118" i="20"/>
  <c r="B288" i="20"/>
  <c r="A137" i="20"/>
  <c r="B140" i="20"/>
  <c r="C296" i="20"/>
  <c r="C236" i="20"/>
  <c r="A9" i="20"/>
  <c r="C170" i="20"/>
  <c r="B230" i="20"/>
  <c r="A237" i="20"/>
  <c r="A6" i="20"/>
  <c r="C59" i="20"/>
  <c r="B112" i="20"/>
  <c r="C94" i="20"/>
  <c r="C230" i="20"/>
  <c r="C77" i="20"/>
  <c r="C51" i="20"/>
  <c r="C182" i="20"/>
  <c r="C221" i="20"/>
  <c r="A170" i="20"/>
  <c r="B143" i="20"/>
  <c r="C127" i="20"/>
  <c r="C119" i="20"/>
  <c r="A182" i="20"/>
  <c r="A88" i="20"/>
  <c r="C256" i="20"/>
  <c r="A274" i="20"/>
  <c r="A236" i="20"/>
  <c r="B57" i="20"/>
  <c r="A54" i="20"/>
  <c r="B104" i="20"/>
  <c r="C28" i="20"/>
  <c r="B165" i="20"/>
  <c r="A40" i="20"/>
  <c r="B224" i="20"/>
  <c r="A296" i="20"/>
  <c r="A300" i="20"/>
  <c r="A64" i="20"/>
  <c r="A271" i="20"/>
  <c r="B294" i="20"/>
  <c r="B14" i="20"/>
  <c r="B300" i="20"/>
  <c r="C81" i="20"/>
  <c r="C9" i="20"/>
  <c r="B132" i="20"/>
  <c r="C240" i="20"/>
  <c r="C57" i="20"/>
  <c r="C172" i="20"/>
  <c r="A35" i="20"/>
  <c r="C46" i="20"/>
  <c r="B263" i="20"/>
  <c r="C220" i="20"/>
  <c r="B205" i="20"/>
  <c r="C131" i="20"/>
  <c r="B124" i="20"/>
  <c r="A95" i="20"/>
  <c r="C16" i="20"/>
  <c r="B199" i="20"/>
  <c r="B69" i="20"/>
  <c r="B192" i="20"/>
  <c r="A56" i="20"/>
  <c r="C32" i="20"/>
  <c r="B12" i="20"/>
  <c r="A75" i="20"/>
  <c r="A15" i="20"/>
  <c r="C63" i="20"/>
  <c r="A229" i="20"/>
  <c r="C106" i="20"/>
  <c r="C148" i="20"/>
  <c r="A41" i="20"/>
  <c r="C12" i="20"/>
  <c r="B54" i="20"/>
  <c r="B260" i="20"/>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32" i="4" l="1"/>
  <c r="H139" i="4" l="1"/>
  <c r="G139" i="4"/>
  <c r="E139" i="4"/>
  <c r="E14" i="4" l="1"/>
  <c r="F14" i="4"/>
  <c r="G14" i="4"/>
  <c r="H14" i="4"/>
  <c r="E15" i="4"/>
  <c r="F15" i="4"/>
  <c r="G15" i="4"/>
  <c r="H15" i="4"/>
  <c r="E16" i="4"/>
  <c r="F16" i="4"/>
  <c r="G16" i="4"/>
  <c r="H16" i="4"/>
  <c r="E17" i="4"/>
  <c r="F17" i="4"/>
  <c r="G17" i="4"/>
  <c r="H17" i="4"/>
  <c r="E18" i="4"/>
  <c r="F18" i="4"/>
  <c r="G18" i="4"/>
  <c r="H18" i="4"/>
  <c r="E19" i="4"/>
  <c r="F19" i="4"/>
  <c r="G19" i="4"/>
  <c r="H19" i="4"/>
  <c r="E20" i="4"/>
  <c r="F20" i="4"/>
  <c r="G20" i="4"/>
  <c r="H20" i="4"/>
  <c r="E21" i="4"/>
  <c r="F21" i="4"/>
  <c r="G21" i="4"/>
  <c r="H21" i="4"/>
  <c r="E22" i="4"/>
  <c r="F22" i="4"/>
  <c r="G22" i="4"/>
  <c r="H22" i="4"/>
  <c r="C14" i="4"/>
  <c r="C15" i="4"/>
  <c r="C16" i="4"/>
  <c r="C17" i="4"/>
  <c r="C18" i="4"/>
  <c r="C19" i="4"/>
  <c r="C20" i="4"/>
  <c r="C21" i="4"/>
  <c r="C22" i="4"/>
  <c r="F32" i="4" l="1"/>
  <c r="H13" i="4" l="1"/>
  <c r="G13" i="4"/>
  <c r="F13" i="4"/>
  <c r="E13" i="4"/>
  <c r="D134" i="4"/>
  <c r="D26" i="4"/>
  <c r="D86" i="4" l="1"/>
  <c r="G113" i="4"/>
  <c r="D113" i="4"/>
  <c r="M22" i="4" a="1"/>
  <c r="M22" i="4" s="1"/>
  <c r="C65" i="4" s="1"/>
  <c r="M21" i="4" a="1"/>
  <c r="M21" i="4" s="1"/>
  <c r="C64" i="4" s="1"/>
  <c r="G104" i="4"/>
  <c r="D104" i="4"/>
  <c r="G95" i="4"/>
  <c r="M20" i="4" a="1"/>
  <c r="M20" i="4" s="1"/>
  <c r="C63" i="4" s="1"/>
  <c r="D95" i="4"/>
  <c r="G86" i="4"/>
  <c r="M23" i="4" a="1"/>
  <c r="M23" i="4" s="1"/>
  <c r="C66" i="4" s="1"/>
  <c r="C67" i="4" l="1"/>
  <c r="C13" i="4"/>
  <c r="G93" i="4" s="1" a="1"/>
  <c r="G93" i="4" s="1"/>
  <c r="G111" i="4" l="1" a="1"/>
  <c r="G111" i="4" s="1"/>
  <c r="G112" i="4" s="1"/>
  <c r="G114" i="4" s="1"/>
  <c r="G94" i="4"/>
  <c r="G96" i="4" s="1"/>
  <c r="D84" i="4" a="1"/>
  <c r="D84" i="4" s="1"/>
  <c r="D85" i="4" s="1"/>
  <c r="D87" i="4" s="1"/>
  <c r="G102" i="4" a="1"/>
  <c r="G102" i="4" s="1"/>
  <c r="G103" i="4" s="1"/>
  <c r="G105" i="4" s="1"/>
  <c r="D93" i="4" a="1"/>
  <c r="D93" i="4" s="1"/>
  <c r="D94" i="4" s="1"/>
  <c r="D96" i="4" s="1"/>
  <c r="D102" i="4" a="1"/>
  <c r="D102" i="4" s="1"/>
  <c r="D103" i="4" s="1"/>
  <c r="D105" i="4" s="1"/>
  <c r="G84" i="4" a="1"/>
  <c r="G84" i="4" s="1"/>
  <c r="G85" i="4" s="1"/>
  <c r="G87" i="4" s="1"/>
  <c r="D111" i="4" a="1"/>
  <c r="D111" i="4" s="1"/>
  <c r="D112" i="4" s="1"/>
  <c r="D114" i="4" s="1"/>
  <c r="C23" i="4"/>
  <c r="E70" i="4" s="1"/>
  <c r="E71" i="4" s="1"/>
  <c r="D121" i="4" l="1"/>
  <c r="G121" i="4" s="1"/>
  <c r="G8" i="4"/>
  <c r="D123" i="4" l="1"/>
  <c r="G12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<sst xmlns="http://schemas.openxmlformats.org/spreadsheetml/2006/main" count="3905" uniqueCount="487">
  <si>
    <t>経 費 使 用 明 細 書</t>
  </si>
  <si>
    <t>営業所</t>
  </si>
  <si>
    <t>整備地域の営業所名及び各営業所の届出（認定）車両数</t>
    <phoneticPr fontId="3"/>
  </si>
  <si>
    <t>営業所</t>
    <phoneticPr fontId="3"/>
  </si>
  <si>
    <t>届出（認定）車両数</t>
    <phoneticPr fontId="3"/>
  </si>
  <si>
    <t>両</t>
    <rPh sb="0" eb="1">
      <t>リョウ</t>
    </rPh>
    <phoneticPr fontId="3"/>
  </si>
  <si>
    <t>■経費使用明細書　【運行管理の高度化に対する支援に限る】</t>
    <phoneticPr fontId="3"/>
  </si>
  <si>
    <t>合計</t>
    <rPh sb="0" eb="2">
      <t>ゴウケイ</t>
    </rPh>
    <phoneticPr fontId="3"/>
  </si>
  <si>
    <t>単価（円：税抜き）</t>
    <phoneticPr fontId="3"/>
  </si>
  <si>
    <t>経費（円：税抜き）</t>
    <rPh sb="3" eb="4">
      <t>エン</t>
    </rPh>
    <phoneticPr fontId="3"/>
  </si>
  <si>
    <t>円</t>
    <rPh sb="0" eb="1">
      <t>エン</t>
    </rPh>
    <phoneticPr fontId="3"/>
  </si>
  <si>
    <t>補助金交付申請額の上限：</t>
    <rPh sb="0" eb="3">
      <t>ホジョキン</t>
    </rPh>
    <rPh sb="3" eb="5">
      <t>コウフ</t>
    </rPh>
    <rPh sb="5" eb="7">
      <t>シンセイ</t>
    </rPh>
    <rPh sb="7" eb="8">
      <t>ガク</t>
    </rPh>
    <rPh sb="9" eb="11">
      <t>ジョウゲン</t>
    </rPh>
    <phoneticPr fontId="3"/>
  </si>
  <si>
    <t>適用される補助金交付申請額：</t>
    <rPh sb="0" eb="2">
      <t>テキヨウ</t>
    </rPh>
    <phoneticPr fontId="3"/>
  </si>
  <si>
    <t>上限：</t>
    <rPh sb="0" eb="2">
      <t>ジョウゲン</t>
    </rPh>
    <phoneticPr fontId="3"/>
  </si>
  <si>
    <t>【補助金交付申請額】</t>
    <phoneticPr fontId="3"/>
  </si>
  <si>
    <t>台数</t>
    <rPh sb="0" eb="2">
      <t>ダイスウ</t>
    </rPh>
    <phoneticPr fontId="3"/>
  </si>
  <si>
    <t>業態</t>
    <rPh sb="0" eb="2">
      <t>ギョウタイ</t>
    </rPh>
    <phoneticPr fontId="3"/>
  </si>
  <si>
    <t>貨物</t>
    <rPh sb="0" eb="2">
      <t>カモツ</t>
    </rPh>
    <phoneticPr fontId="3"/>
  </si>
  <si>
    <t>乗合</t>
    <rPh sb="0" eb="2">
      <t>ノリアイ</t>
    </rPh>
    <phoneticPr fontId="3"/>
  </si>
  <si>
    <t>特定（バス）</t>
    <rPh sb="0" eb="2">
      <t>トクテイ</t>
    </rPh>
    <phoneticPr fontId="3"/>
  </si>
  <si>
    <t>乗用（タクシー・ハイヤー）</t>
    <rPh sb="0" eb="2">
      <t>ジョウヨウ</t>
    </rPh>
    <phoneticPr fontId="3"/>
  </si>
  <si>
    <t>第１の２号様式（その２）</t>
    <phoneticPr fontId="3"/>
  </si>
  <si>
    <t>補助率　1/3</t>
    <rPh sb="0" eb="3">
      <t>ホジョリツ</t>
    </rPh>
    <phoneticPr fontId="3"/>
  </si>
  <si>
    <t>１．業態および対象経費項目</t>
    <rPh sb="2" eb="4">
      <t>ギョウタイ</t>
    </rPh>
    <rPh sb="7" eb="13">
      <t>タイショウケイヒコウモク</t>
    </rPh>
    <phoneticPr fontId="3"/>
  </si>
  <si>
    <t>３．補助金交付申請額の算出</t>
    <phoneticPr fontId="3"/>
  </si>
  <si>
    <t>４．補助金交付申請額</t>
    <phoneticPr fontId="3"/>
  </si>
  <si>
    <t>対象となる経費項目を選択してください</t>
    <rPh sb="7" eb="9">
      <t>コウモク</t>
    </rPh>
    <phoneticPr fontId="3"/>
  </si>
  <si>
    <t>更新履歴</t>
    <rPh sb="0" eb="4">
      <t>コウシンリレキ</t>
    </rPh>
    <phoneticPr fontId="21"/>
  </si>
  <si>
    <t>No.</t>
    <phoneticPr fontId="21"/>
  </si>
  <si>
    <t>更新日</t>
    <rPh sb="0" eb="3">
      <t>コウシンビ</t>
    </rPh>
    <phoneticPr fontId="21"/>
  </si>
  <si>
    <t>更新者</t>
    <rPh sb="0" eb="3">
      <t>コウシンシャ</t>
    </rPh>
    <phoneticPr fontId="21"/>
  </si>
  <si>
    <t>対象シート</t>
    <rPh sb="0" eb="2">
      <t>タイショウ</t>
    </rPh>
    <phoneticPr fontId="21"/>
  </si>
  <si>
    <t>更新内容</t>
    <rPh sb="0" eb="2">
      <t>コウシン</t>
    </rPh>
    <rPh sb="2" eb="4">
      <t>ナイヨウ</t>
    </rPh>
    <phoneticPr fontId="21"/>
  </si>
  <si>
    <t>備考</t>
    <rPh sb="0" eb="2">
      <t>ビコウ</t>
    </rPh>
    <phoneticPr fontId="21"/>
  </si>
  <si>
    <t>例</t>
    <rPh sb="0" eb="1">
      <t>レイ</t>
    </rPh>
    <phoneticPr fontId="21"/>
  </si>
  <si>
    <t>TPN　太郎</t>
    <rPh sb="4" eb="6">
      <t>タロウ</t>
    </rPh>
    <phoneticPr fontId="21"/>
  </si>
  <si>
    <t>デジタコ R７【済】</t>
    <phoneticPr fontId="21"/>
  </si>
  <si>
    <t>メーカー（問合先）を●●へと変更</t>
    <rPh sb="5" eb="6">
      <t>トイ</t>
    </rPh>
    <rPh sb="6" eb="7">
      <t>ゴウ</t>
    </rPh>
    <rPh sb="7" eb="8">
      <t>サキ</t>
    </rPh>
    <rPh sb="14" eb="16">
      <t>ヘンコウ</t>
    </rPh>
    <phoneticPr fontId="21"/>
  </si>
  <si>
    <t>◆デジタル式運行記録計</t>
    <phoneticPr fontId="3"/>
  </si>
  <si>
    <t>機器名称（型式）</t>
    <rPh sb="0" eb="2">
      <t>キキ</t>
    </rPh>
    <rPh sb="2" eb="4">
      <t>メイショウ</t>
    </rPh>
    <rPh sb="5" eb="7">
      <t>カタシキ</t>
    </rPh>
    <phoneticPr fontId="3"/>
  </si>
  <si>
    <t>機器の概要</t>
    <rPh sb="0" eb="2">
      <t>キキ</t>
    </rPh>
    <rPh sb="3" eb="5">
      <t>ガイヨウ</t>
    </rPh>
    <phoneticPr fontId="3"/>
  </si>
  <si>
    <t>メーカー（問合先）</t>
    <rPh sb="5" eb="6">
      <t>ト</t>
    </rPh>
    <rPh sb="6" eb="7">
      <t>ア</t>
    </rPh>
    <rPh sb="7" eb="8">
      <t>サキ</t>
    </rPh>
    <phoneticPr fontId="3"/>
  </si>
  <si>
    <t>見本</t>
    <rPh sb="0" eb="2">
      <t>ミホン</t>
    </rPh>
    <phoneticPr fontId="3"/>
  </si>
  <si>
    <t>U1002</t>
  </si>
  <si>
    <t>U1003</t>
  </si>
  <si>
    <t>U1004</t>
  </si>
  <si>
    <t>U1005</t>
  </si>
  <si>
    <t>NET-300</t>
  </si>
  <si>
    <t>U1006</t>
  </si>
  <si>
    <t>U1007</t>
  </si>
  <si>
    <t>U1008</t>
  </si>
  <si>
    <t>U1009</t>
  </si>
  <si>
    <t>U1010</t>
  </si>
  <si>
    <t>U1011</t>
  </si>
  <si>
    <t>U1012</t>
  </si>
  <si>
    <t>U1013</t>
  </si>
  <si>
    <t>U1014</t>
  </si>
  <si>
    <t>U1015</t>
  </si>
  <si>
    <t>U1016</t>
  </si>
  <si>
    <t>U1017</t>
  </si>
  <si>
    <t>U1018</t>
  </si>
  <si>
    <t>U1019</t>
  </si>
  <si>
    <t>U1020</t>
  </si>
  <si>
    <t>U1021</t>
  </si>
  <si>
    <t>U1022</t>
  </si>
  <si>
    <t>U1023</t>
  </si>
  <si>
    <t>車載端末装置
（K700）</t>
    <rPh sb="0" eb="2">
      <t>シャサイ</t>
    </rPh>
    <rPh sb="2" eb="4">
      <t>タンマツ</t>
    </rPh>
    <rPh sb="4" eb="6">
      <t>ソウチ</t>
    </rPh>
    <phoneticPr fontId="3"/>
  </si>
  <si>
    <t>U1024</t>
  </si>
  <si>
    <t>U1025</t>
  </si>
  <si>
    <t>U1026</t>
  </si>
  <si>
    <t>U1027</t>
  </si>
  <si>
    <t>U1028</t>
  </si>
  <si>
    <t>U1029</t>
  </si>
  <si>
    <t>U1030</t>
  </si>
  <si>
    <t>Futaba R9-6</t>
  </si>
  <si>
    <t>U1031</t>
  </si>
  <si>
    <t>Futaba TS-02</t>
  </si>
  <si>
    <t>U1032</t>
  </si>
  <si>
    <t>U1033</t>
  </si>
  <si>
    <t>U1034</t>
  </si>
  <si>
    <t>U1035</t>
  </si>
  <si>
    <t>U1036</t>
  </si>
  <si>
    <r>
      <t>◆ドライブレコーダー　</t>
    </r>
    <r>
      <rPr>
        <sz val="11"/>
        <rFont val="游ゴシック"/>
        <family val="3"/>
        <charset val="128"/>
        <scheme val="minor"/>
      </rPr>
      <t>※本表にある補助対象機器はトラック事業者（リース契約先の場合を含む）のみ申請可能です。</t>
    </r>
    <phoneticPr fontId="3"/>
  </si>
  <si>
    <t>U2002</t>
  </si>
  <si>
    <t>U2003</t>
  </si>
  <si>
    <t>U2004</t>
  </si>
  <si>
    <t>U2005</t>
  </si>
  <si>
    <t>U2006</t>
  </si>
  <si>
    <t>U2007</t>
  </si>
  <si>
    <t>U2008</t>
  </si>
  <si>
    <t>U2009</t>
  </si>
  <si>
    <t>U2010</t>
  </si>
  <si>
    <t>U2011</t>
  </si>
  <si>
    <t>U2012</t>
  </si>
  <si>
    <t>U2013</t>
  </si>
  <si>
    <t>U2014</t>
  </si>
  <si>
    <t>U2015</t>
  </si>
  <si>
    <t>U2016</t>
  </si>
  <si>
    <t>U2017</t>
  </si>
  <si>
    <t>U2018</t>
  </si>
  <si>
    <t>FirstView V2HD</t>
  </si>
  <si>
    <t>U2019</t>
  </si>
  <si>
    <t>FirstView VRHD</t>
  </si>
  <si>
    <t>U2020</t>
  </si>
  <si>
    <t>FirstView NV2HD</t>
  </si>
  <si>
    <t>U2021</t>
  </si>
  <si>
    <t>FirstView V3HD</t>
  </si>
  <si>
    <t>U2022</t>
  </si>
  <si>
    <t>U2023</t>
  </si>
  <si>
    <t>U2024</t>
  </si>
  <si>
    <t>U2025</t>
  </si>
  <si>
    <t>U2027</t>
  </si>
  <si>
    <t>U2028</t>
  </si>
  <si>
    <t>U2029</t>
  </si>
  <si>
    <t>U2030</t>
  </si>
  <si>
    <t>U2031</t>
  </si>
  <si>
    <t>U2032</t>
  </si>
  <si>
    <t>U2033</t>
  </si>
  <si>
    <t>U2034</t>
  </si>
  <si>
    <t>U2035</t>
  </si>
  <si>
    <t>U2036</t>
  </si>
  <si>
    <t>U2037</t>
  </si>
  <si>
    <t>U2038</t>
  </si>
  <si>
    <t>U2039</t>
  </si>
  <si>
    <t>U2040</t>
  </si>
  <si>
    <t>U2041</t>
  </si>
  <si>
    <t>U2042</t>
  </si>
  <si>
    <t>◆デジドラ一体型</t>
    <phoneticPr fontId="3"/>
  </si>
  <si>
    <t>U3002</t>
  </si>
  <si>
    <t>U3003</t>
  </si>
  <si>
    <t>U3004</t>
  </si>
  <si>
    <t>U3005</t>
  </si>
  <si>
    <t>U3006</t>
  </si>
  <si>
    <t>U3007</t>
  </si>
  <si>
    <t>U3008</t>
  </si>
  <si>
    <t>U3009</t>
  </si>
  <si>
    <t>U3010</t>
  </si>
  <si>
    <t>◆通信機能付デジドラ一体型</t>
    <rPh sb="1" eb="3">
      <t>ツウシン</t>
    </rPh>
    <rPh sb="3" eb="5">
      <t>キノウ</t>
    </rPh>
    <rPh sb="5" eb="6">
      <t>ツ</t>
    </rPh>
    <phoneticPr fontId="3"/>
  </si>
  <si>
    <t>U4002</t>
  </si>
  <si>
    <t>U4003</t>
  </si>
  <si>
    <t>U4004</t>
  </si>
  <si>
    <t>U4005</t>
  </si>
  <si>
    <t>U4006</t>
  </si>
  <si>
    <t>U4007</t>
  </si>
  <si>
    <t>U4008</t>
  </si>
  <si>
    <t>U4009</t>
  </si>
  <si>
    <t>U4010</t>
  </si>
  <si>
    <t>U4011</t>
  </si>
  <si>
    <t>U4012</t>
  </si>
  <si>
    <t>U4013</t>
  </si>
  <si>
    <t>U4014</t>
  </si>
  <si>
    <t>U4015</t>
  </si>
  <si>
    <t>U4016</t>
  </si>
  <si>
    <t>U4017</t>
  </si>
  <si>
    <t>U4018</t>
  </si>
  <si>
    <t>U4019</t>
  </si>
  <si>
    <t>U4020</t>
  </si>
  <si>
    <t>U4021</t>
  </si>
  <si>
    <t>２-1．補助対象経費（車載器or事務所機器）</t>
    <phoneticPr fontId="3"/>
  </si>
  <si>
    <t>機器コード番号</t>
    <rPh sb="0" eb="2">
      <t>キキ</t>
    </rPh>
    <rPh sb="5" eb="7">
      <t>バンゴウ</t>
    </rPh>
    <phoneticPr fontId="3"/>
  </si>
  <si>
    <t>車載器or事務所機器</t>
    <rPh sb="0" eb="3">
      <t>シャサイキ</t>
    </rPh>
    <rPh sb="5" eb="7">
      <t>ジム</t>
    </rPh>
    <rPh sb="7" eb="8">
      <t>ショ</t>
    </rPh>
    <rPh sb="8" eb="10">
      <t>キキ</t>
    </rPh>
    <phoneticPr fontId="3"/>
  </si>
  <si>
    <t>機器名称（型式）</t>
    <rPh sb="2" eb="4">
      <t>メイショウ</t>
    </rPh>
    <rPh sb="5" eb="7">
      <t>カタシキ</t>
    </rPh>
    <phoneticPr fontId="3"/>
  </si>
  <si>
    <t>メーカー名</t>
    <rPh sb="4" eb="5">
      <t>メイ</t>
    </rPh>
    <phoneticPr fontId="3"/>
  </si>
  <si>
    <t>２-2．補助対象経費（その他機器）</t>
    <phoneticPr fontId="3"/>
  </si>
  <si>
    <t>D7で選択した対象となる経費項目</t>
    <rPh sb="3" eb="5">
      <t>センタク</t>
    </rPh>
    <rPh sb="7" eb="9">
      <t>タイショウ</t>
    </rPh>
    <rPh sb="14" eb="16">
      <t>コウモク</t>
    </rPh>
    <phoneticPr fontId="3"/>
  </si>
  <si>
    <t>「２-1．補助対象経費」の取得に際して、付属する機器等の取得費のみを記載すること。</t>
    <rPh sb="13" eb="15">
      <t>シュトク</t>
    </rPh>
    <rPh sb="16" eb="17">
      <t>サイ</t>
    </rPh>
    <rPh sb="20" eb="22">
      <t>フゾク</t>
    </rPh>
    <rPh sb="24" eb="26">
      <t>キキ</t>
    </rPh>
    <rPh sb="26" eb="27">
      <t>トウ</t>
    </rPh>
    <rPh sb="28" eb="30">
      <t>シュトク</t>
    </rPh>
    <rPh sb="30" eb="31">
      <t>ヒ</t>
    </rPh>
    <rPh sb="34" eb="36">
      <t>キサイ</t>
    </rPh>
    <phoneticPr fontId="3"/>
  </si>
  <si>
    <t>機器コード判定</t>
    <rPh sb="0" eb="2">
      <t>キキ</t>
    </rPh>
    <rPh sb="5" eb="7">
      <t>ハンテイ</t>
    </rPh>
    <phoneticPr fontId="3"/>
  </si>
  <si>
    <t>経 費 使 用 明 細 書</t>
    <phoneticPr fontId="3"/>
  </si>
  <si>
    <t>・補助申請者がリース事業者の場合：貸渡し先運送事業者名</t>
    <phoneticPr fontId="3"/>
  </si>
  <si>
    <t>車載器or事務所機器</t>
    <rPh sb="0" eb="3">
      <t>シャサイキ</t>
    </rPh>
    <rPh sb="5" eb="10">
      <t>ジムショキキ</t>
    </rPh>
    <phoneticPr fontId="3"/>
  </si>
  <si>
    <t>補助対象経費合計：</t>
    <phoneticPr fontId="3"/>
  </si>
  <si>
    <t>補助率（補助対象経費合計×1/3）：</t>
    <phoneticPr fontId="3"/>
  </si>
  <si>
    <t>一体型</t>
    <rPh sb="0" eb="3">
      <t>イッタイガタ</t>
    </rPh>
    <phoneticPr fontId="3"/>
  </si>
  <si>
    <t>分類</t>
    <rPh sb="0" eb="2">
      <t>ブンルイ</t>
    </rPh>
    <phoneticPr fontId="3"/>
  </si>
  <si>
    <t>車載器</t>
    <rPh sb="0" eb="3">
      <t>シャサイキ</t>
    </rPh>
    <phoneticPr fontId="3"/>
  </si>
  <si>
    <t>デジタル式運行記録計</t>
    <phoneticPr fontId="3"/>
  </si>
  <si>
    <t>映像記録型ドライブレコーダー</t>
  </si>
  <si>
    <t>通信機能付き一体型</t>
  </si>
  <si>
    <t>円　　　　　</t>
    <rPh sb="0" eb="1">
      <t>エン</t>
    </rPh>
    <phoneticPr fontId="3"/>
  </si>
  <si>
    <t>映像記録型ドライブレコーダー</t>
    <phoneticPr fontId="3"/>
  </si>
  <si>
    <t>通信機能付き一体型</t>
    <phoneticPr fontId="3"/>
  </si>
  <si>
    <t>（　                                　　　）</t>
    <phoneticPr fontId="3"/>
  </si>
  <si>
    <t>デジタル式運行記録計 or
映像記録型ドライブレコーダー or
一体型 or
通信機能付き一体型</t>
    <rPh sb="32" eb="35">
      <t>イッタイガタ</t>
    </rPh>
    <phoneticPr fontId="3"/>
  </si>
  <si>
    <t>車載器</t>
  </si>
  <si>
    <t>デジタル式運行記録計</t>
  </si>
  <si>
    <t>一体型</t>
  </si>
  <si>
    <t>通信機能付き一体型</t>
    <phoneticPr fontId="3"/>
  </si>
  <si>
    <t>デジタル式運行記録計
算出用台数合計</t>
    <rPh sb="11" eb="13">
      <t>サンシュツ</t>
    </rPh>
    <rPh sb="13" eb="14">
      <t>ヨウ</t>
    </rPh>
    <rPh sb="14" eb="16">
      <t>ダイスウ</t>
    </rPh>
    <rPh sb="16" eb="18">
      <t>ゴウケイ</t>
    </rPh>
    <phoneticPr fontId="3"/>
  </si>
  <si>
    <t>映像記録型ドライブレコーダー
算出用台数合計</t>
    <rPh sb="15" eb="17">
      <t>サンシュツ</t>
    </rPh>
    <rPh sb="17" eb="18">
      <t>ヨウ</t>
    </rPh>
    <rPh sb="18" eb="20">
      <t>ダイスウ</t>
    </rPh>
    <rPh sb="20" eb="22">
      <t>ゴウケイ</t>
    </rPh>
    <phoneticPr fontId="3"/>
  </si>
  <si>
    <t>一体型
算出用台数合計</t>
    <rPh sb="0" eb="3">
      <t>イッタイガタ</t>
    </rPh>
    <rPh sb="4" eb="6">
      <t>サンシュツ</t>
    </rPh>
    <rPh sb="6" eb="7">
      <t>ヨウ</t>
    </rPh>
    <rPh sb="7" eb="9">
      <t>ダイスウ</t>
    </rPh>
    <rPh sb="9" eb="11">
      <t>ゴウケイ</t>
    </rPh>
    <phoneticPr fontId="3"/>
  </si>
  <si>
    <t>通信機能付き一体型
算出用台数合計</t>
    <rPh sb="10" eb="12">
      <t>サンシュツ</t>
    </rPh>
    <rPh sb="12" eb="13">
      <t>ヨウ</t>
    </rPh>
    <rPh sb="13" eb="15">
      <t>ダイスウ</t>
    </rPh>
    <rPh sb="15" eb="17">
      <t>ゴウケイ</t>
    </rPh>
    <phoneticPr fontId="3"/>
  </si>
  <si>
    <t>【車載器（デジタル式運行記録計）の補助対象経費の算出】</t>
    <rPh sb="17" eb="19">
      <t>ホジョ</t>
    </rPh>
    <rPh sb="19" eb="21">
      <t>タイショウ</t>
    </rPh>
    <rPh sb="21" eb="23">
      <t>ケイヒ</t>
    </rPh>
    <rPh sb="24" eb="26">
      <t>サンシュツ</t>
    </rPh>
    <phoneticPr fontId="3"/>
  </si>
  <si>
    <t>【車載器（映像記録型ドライブレコーダー）の補助対象経費の算出】</t>
    <rPh sb="21" eb="23">
      <t>ホジョ</t>
    </rPh>
    <rPh sb="23" eb="25">
      <t>タイショウ</t>
    </rPh>
    <rPh sb="25" eb="27">
      <t>ケイヒ</t>
    </rPh>
    <rPh sb="28" eb="30">
      <t>サンシュツ</t>
    </rPh>
    <phoneticPr fontId="3"/>
  </si>
  <si>
    <t>【車載器（一体型）の補助対象経費の算出】</t>
    <rPh sb="5" eb="8">
      <t>イッタイガタ</t>
    </rPh>
    <rPh sb="10" eb="12">
      <t>ホジョ</t>
    </rPh>
    <rPh sb="12" eb="14">
      <t>タイショウ</t>
    </rPh>
    <rPh sb="14" eb="16">
      <t>ケイヒ</t>
    </rPh>
    <rPh sb="17" eb="19">
      <t>サンシュツ</t>
    </rPh>
    <phoneticPr fontId="3"/>
  </si>
  <si>
    <t>【車載器（通信機能付き一体型）の補助対象経費の算出】</t>
    <rPh sb="16" eb="18">
      <t>ホジョ</t>
    </rPh>
    <rPh sb="18" eb="20">
      <t>タイショウ</t>
    </rPh>
    <rPh sb="20" eb="22">
      <t>ケイヒ</t>
    </rPh>
    <rPh sb="23" eb="25">
      <t>サンシュツ</t>
    </rPh>
    <phoneticPr fontId="3"/>
  </si>
  <si>
    <t>【事務所機器（デジタル式運行記録計）の補助対象経費の算出】</t>
    <rPh sb="19" eb="21">
      <t>ホジョ</t>
    </rPh>
    <rPh sb="21" eb="23">
      <t>タイショウ</t>
    </rPh>
    <rPh sb="23" eb="25">
      <t>ケイヒ</t>
    </rPh>
    <rPh sb="26" eb="28">
      <t>サンシュツ</t>
    </rPh>
    <phoneticPr fontId="3"/>
  </si>
  <si>
    <t>【事務所機器（映像記録型ドライブレコーダー）の補助対象経費の算出】</t>
    <rPh sb="23" eb="25">
      <t>ホジョ</t>
    </rPh>
    <rPh sb="25" eb="27">
      <t>タイショウ</t>
    </rPh>
    <rPh sb="27" eb="29">
      <t>ケイヒ</t>
    </rPh>
    <rPh sb="30" eb="32">
      <t>サンシュツ</t>
    </rPh>
    <phoneticPr fontId="3"/>
  </si>
  <si>
    <t>【事務所機器（一体型）の補助対象経費の算出】</t>
    <rPh sb="7" eb="10">
      <t>イッタイガタ</t>
    </rPh>
    <rPh sb="12" eb="14">
      <t>ホジョ</t>
    </rPh>
    <rPh sb="14" eb="16">
      <t>タイショウ</t>
    </rPh>
    <rPh sb="16" eb="18">
      <t>ケイヒ</t>
    </rPh>
    <rPh sb="19" eb="21">
      <t>サンシュツ</t>
    </rPh>
    <phoneticPr fontId="3"/>
  </si>
  <si>
    <t>【事務所機器（通信機能付き一体型）の補助対象経費の算出】</t>
    <rPh sb="18" eb="20">
      <t>ホジョ</t>
    </rPh>
    <rPh sb="20" eb="22">
      <t>タイショウ</t>
    </rPh>
    <rPh sb="22" eb="24">
      <t>ケイヒ</t>
    </rPh>
    <rPh sb="25" eb="27">
      <t>サンシュツ</t>
    </rPh>
    <phoneticPr fontId="3"/>
  </si>
  <si>
    <t>※１　消費税は含まず算出</t>
    <phoneticPr fontId="3"/>
  </si>
  <si>
    <t>※２　100円未満の端数は切り捨て</t>
    <rPh sb="14" eb="16">
      <t>ケイサン</t>
    </rPh>
    <phoneticPr fontId="3"/>
  </si>
  <si>
    <t>※３　補助限度額超過時は上限額を適用</t>
    <rPh sb="3" eb="5">
      <t>ホジョ</t>
    </rPh>
    <rPh sb="5" eb="8">
      <t>ゲンドガク</t>
    </rPh>
    <rPh sb="8" eb="11">
      <t>チョウカジ</t>
    </rPh>
    <phoneticPr fontId="3"/>
  </si>
  <si>
    <t>※１　消費税は含まず算出</t>
  </si>
  <si>
    <t>台数/個数/枚数</t>
    <rPh sb="0" eb="2">
      <t>ダイスウ</t>
    </rPh>
    <rPh sb="3" eb="5">
      <t>コスウ</t>
    </rPh>
    <rPh sb="6" eb="8">
      <t>マイスウ</t>
    </rPh>
    <phoneticPr fontId="3"/>
  </si>
  <si>
    <t>この色のセルは必要項目をご選択ください。</t>
    <rPh sb="2" eb="3">
      <t>イロ</t>
    </rPh>
    <rPh sb="7" eb="9">
      <t>ヒツヨウ</t>
    </rPh>
    <rPh sb="9" eb="11">
      <t>コウモク</t>
    </rPh>
    <rPh sb="13" eb="15">
      <t>センタク</t>
    </rPh>
    <phoneticPr fontId="3"/>
  </si>
  <si>
    <t>メモリーカード入力欄</t>
    <rPh sb="7" eb="10">
      <t>ニュウリョクラン</t>
    </rPh>
    <phoneticPr fontId="3"/>
  </si>
  <si>
    <r>
      <t xml:space="preserve">デジタル式運行記録計に装着するメモリーカード
</t>
    </r>
    <r>
      <rPr>
        <b/>
        <sz val="11"/>
        <color rgb="FFFF0000"/>
        <rFont val="游ゴシック"/>
        <family val="3"/>
        <charset val="128"/>
        <scheme val="minor"/>
      </rPr>
      <t>※1台につき1枚まで補助対象</t>
    </r>
    <rPh sb="4" eb="5">
      <t>シキ</t>
    </rPh>
    <rPh sb="5" eb="10">
      <t>ウンコウキロクケイ</t>
    </rPh>
    <rPh sb="11" eb="13">
      <t>ソウチャク</t>
    </rPh>
    <rPh sb="25" eb="26">
      <t>ダイ</t>
    </rPh>
    <rPh sb="30" eb="31">
      <t>マイ</t>
    </rPh>
    <rPh sb="33" eb="37">
      <t>ホジョタイショウ</t>
    </rPh>
    <phoneticPr fontId="3"/>
  </si>
  <si>
    <r>
      <t xml:space="preserve">映像記録型ドライブレコーダーに装着するメモリーカード
</t>
    </r>
    <r>
      <rPr>
        <b/>
        <sz val="11"/>
        <color rgb="FFFF0000"/>
        <rFont val="游ゴシック"/>
        <family val="3"/>
        <charset val="128"/>
        <scheme val="minor"/>
      </rPr>
      <t>※1台につき1枚まで補助対象</t>
    </r>
    <rPh sb="15" eb="17">
      <t>ソウチャク</t>
    </rPh>
    <rPh sb="29" eb="30">
      <t>ダイ</t>
    </rPh>
    <rPh sb="34" eb="35">
      <t>マイ</t>
    </rPh>
    <rPh sb="37" eb="41">
      <t>ホジョタイショウ</t>
    </rPh>
    <phoneticPr fontId="3"/>
  </si>
  <si>
    <r>
      <t xml:space="preserve">一体型に装着するメモリーカード
</t>
    </r>
    <r>
      <rPr>
        <b/>
        <sz val="11"/>
        <color rgb="FFFF0000"/>
        <rFont val="游ゴシック"/>
        <family val="3"/>
        <charset val="128"/>
        <scheme val="minor"/>
      </rPr>
      <t>※1台につき２枚まで補助対象</t>
    </r>
    <rPh sb="0" eb="3">
      <t>イッタイガタ</t>
    </rPh>
    <rPh sb="4" eb="6">
      <t>ソウチャク</t>
    </rPh>
    <rPh sb="18" eb="19">
      <t>ダイ</t>
    </rPh>
    <rPh sb="23" eb="24">
      <t>マイ</t>
    </rPh>
    <rPh sb="26" eb="30">
      <t>ホジョタイショウ</t>
    </rPh>
    <phoneticPr fontId="3"/>
  </si>
  <si>
    <r>
      <t xml:space="preserve">通信機能付き一体型に装着するメモリーカード
</t>
    </r>
    <r>
      <rPr>
        <b/>
        <sz val="11"/>
        <color rgb="FFFF0000"/>
        <rFont val="游ゴシック"/>
        <family val="3"/>
        <charset val="128"/>
        <scheme val="minor"/>
      </rPr>
      <t>※1台につき２枚まで補助対象</t>
    </r>
    <rPh sb="0" eb="5">
      <t>ツウシンキノウツ</t>
    </rPh>
    <rPh sb="6" eb="9">
      <t>イッタイガタ</t>
    </rPh>
    <rPh sb="10" eb="12">
      <t>ソウチャク</t>
    </rPh>
    <rPh sb="24" eb="25">
      <t>ダイ</t>
    </rPh>
    <rPh sb="29" eb="30">
      <t>マイ</t>
    </rPh>
    <rPh sb="32" eb="36">
      <t>ホジョタイショウ</t>
    </rPh>
    <phoneticPr fontId="3"/>
  </si>
  <si>
    <t>・導入した機器に関し、以下の表にて機器コード番号を選択し、オレンジ色の箇所に記入してください。</t>
    <rPh sb="17" eb="19">
      <t>キキ</t>
    </rPh>
    <rPh sb="22" eb="24">
      <t>バンゴウ</t>
    </rPh>
    <rPh sb="25" eb="27">
      <t>センタク</t>
    </rPh>
    <rPh sb="33" eb="34">
      <t>イロ</t>
    </rPh>
    <rPh sb="35" eb="37">
      <t>カショ</t>
    </rPh>
    <phoneticPr fontId="3"/>
  </si>
  <si>
    <t>・製品番号等が不明の場合は該当欄を空欄とし、別途（当該機器を撮影した写真、車載器又はカメラの場合は車両ナンバープレート写真を）添付してください。</t>
    <rPh sb="22" eb="24">
      <t>ベット</t>
    </rPh>
    <rPh sb="37" eb="40">
      <t>シャサイキ</t>
    </rPh>
    <rPh sb="40" eb="41">
      <t>マタ</t>
    </rPh>
    <rPh sb="46" eb="48">
      <t>バアイ</t>
    </rPh>
    <rPh sb="49" eb="51">
      <t>シャリョウ</t>
    </rPh>
    <rPh sb="59" eb="61">
      <t>シャシン</t>
    </rPh>
    <phoneticPr fontId="3"/>
  </si>
  <si>
    <t>この色のセルは必要事項をご入力ください。</t>
    <rPh sb="2" eb="3">
      <t>イロ</t>
    </rPh>
    <rPh sb="7" eb="9">
      <t>ヒツヨウ</t>
    </rPh>
    <rPh sb="9" eb="11">
      <t>ジコウ</t>
    </rPh>
    <rPh sb="13" eb="15">
      <t>ニュウリョク</t>
    </rPh>
    <phoneticPr fontId="3"/>
  </si>
  <si>
    <t>製品番号
（シリアルNo）等</t>
    <phoneticPr fontId="3"/>
  </si>
  <si>
    <t>【上限額のない車載器、事務所機器の補助対象経費の算出】</t>
    <rPh sb="1" eb="4">
      <t>ジョウゲンガク</t>
    </rPh>
    <rPh sb="11" eb="16">
      <t>ジムショキキ</t>
    </rPh>
    <rPh sb="17" eb="19">
      <t>ホジョ</t>
    </rPh>
    <rPh sb="19" eb="21">
      <t>タイショウ</t>
    </rPh>
    <rPh sb="21" eb="23">
      <t>ケイヒ</t>
    </rPh>
    <rPh sb="24" eb="26">
      <t>サンシュツ</t>
    </rPh>
    <phoneticPr fontId="3"/>
  </si>
  <si>
    <t>補助対象経費合計：</t>
    <rPh sb="0" eb="2">
      <t>ホジョ</t>
    </rPh>
    <rPh sb="2" eb="4">
      <t>タイショウ</t>
    </rPh>
    <rPh sb="4" eb="6">
      <t>ケイヒ</t>
    </rPh>
    <rPh sb="6" eb="8">
      <t>ゴウケイ</t>
    </rPh>
    <phoneticPr fontId="3"/>
  </si>
  <si>
    <t>補助額（補助対象経費合計×1/2）：</t>
    <rPh sb="2" eb="3">
      <t>ガク</t>
    </rPh>
    <phoneticPr fontId="3"/>
  </si>
  <si>
    <t>-</t>
    <phoneticPr fontId="3"/>
  </si>
  <si>
    <t>車載器</t>
    <phoneticPr fontId="3"/>
  </si>
  <si>
    <t>IT点呼機器、遠隔点呼機器、自動点呼機器、休息期間における運転者の睡眠状態等を測定する機器に装着するメモリーカード
※単体1台につき1枚まで、一体型1台につき2枚まで補助対象</t>
    <phoneticPr fontId="3"/>
  </si>
  <si>
    <t>「１.業態および対象経費項目」から「５.機器を導入した営業所、車両登録番号（ナンバー）、製品番号（シリアルNo）等」まで、
必要事項はもれなく入力をお願いいたします。</t>
    <rPh sb="62" eb="66">
      <t>ヒツヨウジコウ</t>
    </rPh>
    <rPh sb="71" eb="73">
      <t>ニュウリョク</t>
    </rPh>
    <rPh sb="75" eb="76">
      <t>ネガ</t>
    </rPh>
    <phoneticPr fontId="3"/>
  </si>
  <si>
    <t>※1つのシートで複数の経費項目を選択（申請）することは出来ません。
複数の経費項目を申請される際は、別シートにて申請入力をお願いいたします。</t>
    <rPh sb="19" eb="21">
      <t>シンセイ</t>
    </rPh>
    <rPh sb="34" eb="36">
      <t>フクスウ</t>
    </rPh>
    <rPh sb="37" eb="39">
      <t>ケイヒ</t>
    </rPh>
    <rPh sb="39" eb="41">
      <t>コウモク</t>
    </rPh>
    <rPh sb="42" eb="44">
      <t>シンセイ</t>
    </rPh>
    <rPh sb="47" eb="48">
      <t>サイ</t>
    </rPh>
    <rPh sb="50" eb="51">
      <t>ベツ</t>
    </rPh>
    <rPh sb="56" eb="58">
      <t>シンセイ</t>
    </rPh>
    <rPh sb="58" eb="60">
      <t>ニュウリョク</t>
    </rPh>
    <rPh sb="62" eb="63">
      <t>ネガ</t>
    </rPh>
    <phoneticPr fontId="3"/>
  </si>
  <si>
    <t>関連する対象機器コード番号</t>
    <rPh sb="0" eb="2">
      <t>カンレン</t>
    </rPh>
    <rPh sb="4" eb="6">
      <t>タイショウ</t>
    </rPh>
    <rPh sb="6" eb="8">
      <t>キキ</t>
    </rPh>
    <rPh sb="11" eb="13">
      <t>バンゴウ</t>
    </rPh>
    <phoneticPr fontId="3"/>
  </si>
  <si>
    <t>請求明細書、納品書等に記載の
商品名、取付工事費、設定費用、通信費等</t>
    <rPh sb="0" eb="5">
      <t>セイキュウメイサイショ</t>
    </rPh>
    <rPh sb="6" eb="9">
      <t>ノウヒンショ</t>
    </rPh>
    <rPh sb="9" eb="10">
      <t>トウ</t>
    </rPh>
    <rPh sb="11" eb="13">
      <t>キサイ</t>
    </rPh>
    <rPh sb="15" eb="18">
      <t>ショウヒンメイ</t>
    </rPh>
    <rPh sb="19" eb="21">
      <t>トリツケ</t>
    </rPh>
    <rPh sb="21" eb="24">
      <t>コウジヒ</t>
    </rPh>
    <rPh sb="25" eb="29">
      <t>セッテイヒヨウ</t>
    </rPh>
    <rPh sb="30" eb="33">
      <t>ツウシンヒ</t>
    </rPh>
    <rPh sb="33" eb="34">
      <t>トウ</t>
    </rPh>
    <phoneticPr fontId="3"/>
  </si>
  <si>
    <t>【導入に係る補助対象経費】</t>
    <rPh sb="6" eb="12">
      <t>ホジョタイショウケイヒ</t>
    </rPh>
    <phoneticPr fontId="3"/>
  </si>
  <si>
    <r>
      <t>【</t>
    </r>
    <r>
      <rPr>
        <b/>
        <sz val="16"/>
        <color rgb="FFFF0000"/>
        <rFont val="游ゴシック"/>
        <family val="3"/>
        <charset val="128"/>
        <scheme val="minor"/>
      </rPr>
      <t>（複数シート使用時）</t>
    </r>
    <r>
      <rPr>
        <b/>
        <sz val="16"/>
        <color rgb="FF000000"/>
        <rFont val="游ゴシック"/>
        <family val="3"/>
        <charset val="128"/>
        <scheme val="minor"/>
      </rPr>
      <t>導入に係る補助対象経費】</t>
    </r>
    <rPh sb="2" eb="4">
      <t>フクスウ</t>
    </rPh>
    <rPh sb="7" eb="10">
      <t>シヨウジ</t>
    </rPh>
    <rPh sb="16" eb="22">
      <t>ホジョタイショウケイヒ</t>
    </rPh>
    <phoneticPr fontId="3"/>
  </si>
  <si>
    <t xml:space="preserve">５．機器を導入した営業所、車両登録番号、製品番号（シリアルNo）等 </t>
    <rPh sb="2" eb="4">
      <t>キキ</t>
    </rPh>
    <rPh sb="5" eb="7">
      <t>ドウニュウ</t>
    </rPh>
    <rPh sb="9" eb="12">
      <t>エイギョウショ</t>
    </rPh>
    <rPh sb="13" eb="15">
      <t>シャリョウ</t>
    </rPh>
    <rPh sb="15" eb="19">
      <t>トウロクバンゴウ</t>
    </rPh>
    <rPh sb="20" eb="22">
      <t>セイヒン</t>
    </rPh>
    <rPh sb="22" eb="24">
      <t>バンゴウ</t>
    </rPh>
    <rPh sb="32" eb="33">
      <t>トウ</t>
    </rPh>
    <phoneticPr fontId="3"/>
  </si>
  <si>
    <r>
      <rPr>
        <b/>
        <sz val="14"/>
        <color rgb="FFFF0000"/>
        <rFont val="游ゴシック"/>
        <family val="3"/>
        <charset val="128"/>
        <scheme val="minor"/>
      </rPr>
      <t>車載器の場合</t>
    </r>
    <r>
      <rPr>
        <b/>
        <sz val="12"/>
        <color rgb="FFFF0000"/>
        <rFont val="游ゴシック"/>
        <family val="3"/>
        <charset val="128"/>
        <scheme val="minor"/>
      </rPr>
      <t>、</t>
    </r>
    <r>
      <rPr>
        <b/>
        <sz val="11"/>
        <color theme="1"/>
        <rFont val="游ゴシック"/>
        <family val="3"/>
        <charset val="128"/>
        <scheme val="minor"/>
      </rPr>
      <t>取付ける車両の
登録番号（ナンバー）</t>
    </r>
    <rPh sb="0" eb="3">
      <t>シャサイキ</t>
    </rPh>
    <rPh sb="4" eb="6">
      <t>バアイ</t>
    </rPh>
    <phoneticPr fontId="3"/>
  </si>
  <si>
    <t>＊「映像記録型ドライブレコーダーの取得」は、トラック事業者のみ選択出来ます。</t>
    <rPh sb="33" eb="35">
      <t>デキ</t>
    </rPh>
    <phoneticPr fontId="3"/>
  </si>
  <si>
    <t>車載器付属費用 or
事務所機器 or
事務所機器付属費用</t>
    <rPh sb="0" eb="3">
      <t>シャサイキ</t>
    </rPh>
    <rPh sb="3" eb="7">
      <t>フゾクヒヨウ</t>
    </rPh>
    <rPh sb="11" eb="16">
      <t>ジムショキキ</t>
    </rPh>
    <rPh sb="25" eb="29">
      <t>フゾクヒヨウ</t>
    </rPh>
    <phoneticPr fontId="3"/>
  </si>
  <si>
    <t>補助金交付申請額合計：</t>
    <phoneticPr fontId="3"/>
  </si>
  <si>
    <r>
      <rPr>
        <sz val="11"/>
        <color rgb="FFFF0000"/>
        <rFont val="游ゴシック"/>
        <family val="3"/>
        <charset val="128"/>
        <scheme val="minor"/>
      </rPr>
      <t>（複数シート使用時）</t>
    </r>
    <r>
      <rPr>
        <sz val="11"/>
        <color theme="1"/>
        <rFont val="游ゴシック"/>
        <family val="3"/>
        <charset val="128"/>
        <scheme val="minor"/>
      </rPr>
      <t xml:space="preserve">
</t>
    </r>
    <r>
      <rPr>
        <b/>
        <sz val="14"/>
        <color theme="1"/>
        <rFont val="游ゴシック"/>
        <family val="3"/>
        <charset val="128"/>
        <scheme val="minor"/>
      </rPr>
      <t>【補助金交付申請額】</t>
    </r>
    <phoneticPr fontId="3"/>
  </si>
  <si>
    <t>※複数シート申請時は上記金額をご入力ください。</t>
    <rPh sb="1" eb="3">
      <t>フクスウ</t>
    </rPh>
    <rPh sb="6" eb="9">
      <t>シンセイジ</t>
    </rPh>
    <rPh sb="10" eb="12">
      <t>ジョウキ</t>
    </rPh>
    <rPh sb="12" eb="14">
      <t>キンガク</t>
    </rPh>
    <rPh sb="16" eb="18">
      <t>ニュウリョク</t>
    </rPh>
    <phoneticPr fontId="3"/>
  </si>
  <si>
    <t>※複数シート申請時は上記金額をご入力下さい</t>
    <rPh sb="1" eb="3">
      <t>フクスウ</t>
    </rPh>
    <rPh sb="6" eb="9">
      <t>シンセイジ</t>
    </rPh>
    <rPh sb="10" eb="12">
      <t>ジョウキ</t>
    </rPh>
    <rPh sb="12" eb="14">
      <t>キンガク</t>
    </rPh>
    <rPh sb="16" eb="18">
      <t>ニュウリョク</t>
    </rPh>
    <rPh sb="18" eb="19">
      <t>シタ</t>
    </rPh>
    <phoneticPr fontId="3"/>
  </si>
  <si>
    <t>※当シートのみの申請額</t>
    <rPh sb="1" eb="2">
      <t>トウ</t>
    </rPh>
    <rPh sb="8" eb="10">
      <t>シンセイ</t>
    </rPh>
    <rPh sb="10" eb="11">
      <t>ガク</t>
    </rPh>
    <phoneticPr fontId="3"/>
  </si>
  <si>
    <t>※申請時は上記金額をご入力下さい</t>
    <rPh sb="1" eb="4">
      <t>シンセイジ</t>
    </rPh>
    <rPh sb="5" eb="7">
      <t>ジョウキ</t>
    </rPh>
    <rPh sb="7" eb="9">
      <t>キンガク</t>
    </rPh>
    <rPh sb="11" eb="13">
      <t>ニュウリョク</t>
    </rPh>
    <rPh sb="13" eb="14">
      <t>シタ</t>
    </rPh>
    <phoneticPr fontId="3"/>
  </si>
  <si>
    <t>※当シートのみ申請時は上記金額をご入力下さい</t>
    <rPh sb="1" eb="2">
      <t>トウ</t>
    </rPh>
    <rPh sb="7" eb="10">
      <t>シンセイジ</t>
    </rPh>
    <rPh sb="11" eb="13">
      <t>ジョウキ</t>
    </rPh>
    <rPh sb="13" eb="15">
      <t>キンガク</t>
    </rPh>
    <rPh sb="17" eb="19">
      <t>ニュウリョク</t>
    </rPh>
    <rPh sb="19" eb="20">
      <t>シタ</t>
    </rPh>
    <phoneticPr fontId="3"/>
  </si>
  <si>
    <t>【（複数シート使用時）
補助金交付申請額】</t>
    <phoneticPr fontId="3"/>
  </si>
  <si>
    <r>
      <t xml:space="preserve">（複数シート使用時）
</t>
    </r>
    <r>
      <rPr>
        <b/>
        <sz val="14"/>
        <color theme="0"/>
        <rFont val="游ゴシック"/>
        <family val="3"/>
        <charset val="128"/>
        <scheme val="minor"/>
      </rPr>
      <t>【補助金交付申請額】</t>
    </r>
    <phoneticPr fontId="3"/>
  </si>
  <si>
    <t>　</t>
  </si>
  <si>
    <r>
      <t>【</t>
    </r>
    <r>
      <rPr>
        <b/>
        <sz val="11"/>
        <color rgb="FFFF0000"/>
        <rFont val="游ゴシック"/>
        <family val="3"/>
        <charset val="128"/>
        <scheme val="minor"/>
      </rPr>
      <t>（複数シート使用時）</t>
    </r>
    <r>
      <rPr>
        <sz val="11"/>
        <color theme="1"/>
        <rFont val="游ゴシック"/>
        <family val="3"/>
        <charset val="128"/>
        <scheme val="minor"/>
      </rPr>
      <t>補助金交付申請額】</t>
    </r>
    <phoneticPr fontId="3"/>
  </si>
  <si>
    <t>映像記録型ドライブレコーダー</t>
    <phoneticPr fontId="3"/>
  </si>
  <si>
    <t>値引き入力欄</t>
    <rPh sb="0" eb="2">
      <t>ネビ</t>
    </rPh>
    <rPh sb="3" eb="6">
      <t>ニュウリョクラン</t>
    </rPh>
    <phoneticPr fontId="3"/>
  </si>
  <si>
    <t/>
  </si>
  <si>
    <t>）</t>
    <phoneticPr fontId="3"/>
  </si>
  <si>
    <t>・補助申請者がリース事業者の場合：貸渡し先運送事業者名　　　　　　　　（</t>
    <phoneticPr fontId="3"/>
  </si>
  <si>
    <t>）</t>
    <phoneticPr fontId="3"/>
  </si>
  <si>
    <t>ver. R8_1.0</t>
    <phoneticPr fontId="3"/>
  </si>
  <si>
    <t>※本更新履歴は2026/7/13(月）以降より運用</t>
    <rPh sb="1" eb="2">
      <t>ホン</t>
    </rPh>
    <rPh sb="2" eb="4">
      <t>コウシン</t>
    </rPh>
    <rPh sb="4" eb="6">
      <t>リレキ</t>
    </rPh>
    <rPh sb="17" eb="18">
      <t>ゲツ</t>
    </rPh>
    <rPh sb="19" eb="21">
      <t>イコウ</t>
    </rPh>
    <rPh sb="23" eb="25">
      <t>ウンヨウ</t>
    </rPh>
    <phoneticPr fontId="21"/>
  </si>
  <si>
    <t>令和８年度　運行管理の高度化認定機器一覧</t>
    <rPh sb="0" eb="2">
      <t>レイワ</t>
    </rPh>
    <rPh sb="3" eb="5">
      <t>ネンド</t>
    </rPh>
    <phoneticPr fontId="3"/>
  </si>
  <si>
    <t>デジタルタコグラフ GFIT
（FD-1000）</t>
  </si>
  <si>
    <t>車両の運行データをメモリーカード（SDカード）に記録し、運行記録を保存。
さらに本体にはデータリカバリー機能を搭載。万が一のSDカード破損にも復元が可能。また、車内では音声ガイダンスによるリアルタイム警告にて運転指導を行う。
事務所側では、保存データを元に運行データの集計・分析だけでなく「運行指示書/報告書」や「拘束時間管理」が運転手ごとに即座に分析・出力を行うことが可能。
外付けの通信機を繋げると通信型運用が可能。
https://www.technohorizon.co.jp/products/automobile/gfitx/</t>
  </si>
  <si>
    <t>テクノホライゾン株式会社
TEL:052-824-7377</t>
  </si>
  <si>
    <t>デジタルタコグラフ GFITX
（FD-2000）</t>
  </si>
  <si>
    <t>FD-1000の基本機能を踏襲しつつ、拡張用USBコネクタを２ポート追加いたしました。
ここに通信機器や周辺機器を接続して、お客様のニーズに合わせて機器構成を変更させることが可能です。
外付けの通信機を繋げると通信型運用が可能。
https://www.technohorizon.co.jp/products/automobile/gfitx/</t>
  </si>
  <si>
    <t>MS70 型</t>
  </si>
  <si>
    <t>運行記録計一体型のタクシーメーターです。ハードウェアボタンと大画面タッチパネルを搭載しています。GNSS 受信器を内蔵し自動日報システムを追加機器無しに実現することができます。休憩データ取得はもとより勤務時間や労務管理機能も充実。貨物や配車アプリ等のデータも対応。無線LAN、Bluetooth 等のインタフェースを備えた拡張機器と接続することにより、さらに高度なシステムを構築することができます。
https://www.kio-corp.jp/</t>
  </si>
  <si>
    <t>岡部メーター製造株式会社
TEL:06-6752-2131</t>
  </si>
  <si>
    <t>XP-900 型
(930)</t>
  </si>
  <si>
    <t>ディジタル式運行記録計とタクシーメーター、領収書発行器の3 つが一体化されたコンパクトな製品。優れたコストパフォーマンスを実現します。
https://www.kio-corp.jp/</t>
  </si>
  <si>
    <t>デジタルタコグラフ
Ｃ５００</t>
  </si>
  <si>
    <t>トラックの今が見えるドライブレコーダー標準搭載クラウドデジタコ
動態管理・労務管理・安全管理もこれ一つ
運送会社様の業務改善に寄り添うサービス
・運行見える化ボード
・直感的に使える画面
・使いこなしサポート
※カメラレスでの装着も可能
https://service.centless.jp/</t>
  </si>
  <si>
    <t>CENTLESS株式会社
TEL:0120-331-577</t>
  </si>
  <si>
    <t>デジタルタコグラフ
DUKS-C01.5</t>
  </si>
  <si>
    <t>カード型デジタル式運行記録計ボタン4つで簡単操作で日報出力可能
危険挙動も検知し安全運転管理も可能
(https://service.centless.jp</t>
  </si>
  <si>
    <t>Will-Fleet 
デジタル式運行記録計
 （OD420JP）</t>
  </si>
  <si>
    <t>OBDⅡ端子対応デジタル式運行記録計（型式認証：TDⅡ-112 取得済）
車両に差し込むことで導入できる簡便性と、高頻度のデータ取得による実態把握を両立し、物流事業者のみならず、荷主企業にとっても重要となる物流データ基盤の構築を支援します。通信型となっており、運行後の操作は特に不要です。
写真はケーブルカバーが付いた状態です。
本体以外に、ケーブル類、ケーブルカバーが付属します。
https://willsmart.co.jp/cms/wp-content/uploads/2026/04/20260427_press.pdf</t>
  </si>
  <si>
    <t>株式会社 Will Smart
TEL:03-3527-2100</t>
  </si>
  <si>
    <t>SRDLite
(M622)</t>
  </si>
  <si>
    <t>日常の運転操作を診断できるセイフティレコーダ機能に加え、バック診断機能により後退走行の見える化も可能。また、音声ガイダンスの搭載で、安全運転注意喚起も可能。
https://www.datatec.co.jp/product/sr-dlite/</t>
  </si>
  <si>
    <t>株式会社データ・テック
TEL: 03-5703-7060</t>
  </si>
  <si>
    <t>ドライブレコーダー
DRHV-5100</t>
  </si>
  <si>
    <t>DRHV-5100は車両運行時のカメラ映像/マイク音声/時刻/ 車速/デジタコ情報/エンジン回転数/GPS座標/3方向加速 度/ウィンカーやバックなどの信号入力などを記録する多機 能ドライブレコーダーです。国土交通省指定のデジタル式運 行記録計基準の運行データが記録されます。通信機能があ り、記録映像の取り出しやリアルタイム映像転送にも対応し ています。 最大で8CHのカメラを接続できます。HDカメラ入力は2CHで す。 
(https://www.resonant-systems.com/product/drhv-5100)</t>
  </si>
  <si>
    <t>株式会社レゾナント・システムズ
TEL:045-503-3121</t>
  </si>
  <si>
    <t>ドライブレコーダー
DRHV-6100</t>
  </si>
  <si>
    <t>DRHV-6100は車両運行時のカメラ映像/マイク音声/時刻/車速/デジタコ情報/エンジン回転数/GPS座標/3方向加速度/ウィンカーやバックなどの信号入力などを記録する多機
能ドライブレコーダーです。
国土交通省指定のデジタル式運行記録計基準の運行データが記録されます。通信機能があり、記録映像の取り出しやリアルタイム映像転送にも対応しています。
最大で12CHのHDカメラを接続できます。
(https://www.resonant-systems.com/product/drhv-6100)</t>
  </si>
  <si>
    <t>SU-100　デジタルタコグラフ</t>
  </si>
  <si>
    <t>・タクシーメーターと連動可能、単体※でも使用可能。
※法定３要素（時間・距離・速度）＋　実空車を記録。
・タクシーメーターと接続して、自動日報システムにも拡張可能。
・運行データの読取は専用カード又は無線LANによる送信。
・ユピテル製ドライブレコーダーのトリガ信号が連動可能。
・連続走行、速度超過、急発進等該当があった場合、ソフトウェアにて警告一覧としてチェック可能な安全運転管理機能あり。
製品紹介ページURL
https://e-nishibe.co.jp/products/digital-tachograph/su-100.html)</t>
  </si>
  <si>
    <t>株式会社　ニシベ計器製造所
TEL:03-3765-4661</t>
  </si>
  <si>
    <t xml:space="preserve">ＤＴＳ－Ｄ２Ａ 
(FV710D2A、FV710D2A2) </t>
  </si>
  <si>
    <t xml:space="preserve">■機器の概要 
国土交通省認定の富士通デジタコです。車両毎の運行データは、LTE通信でクラウドサーバに蓄積されます。クラウド型の採用でメモリカードなどの記録媒体不要で運行状
況・運転操作状況までが把握でき、運行管理からECO・安全に向けた運転指導までを迅
速且つ効果的に実施いただけます。また、これら運行データを元に乗務員毎の拘束時間
などの予実管理を行なえる本格的な労務管理機能もご利用いただけます。 
■機器特徴 
①押しやすいボタンとテンキー 
・押しやすい5つのボタンと給油量も入力できるテンキーを搭載しております。 
②見やすい大画面有機ＥＬ搭載 
・高視野角で文字が見やすい画面を備えております。 
③ＬＴＥ通信モジュール搭載 
・ＬＴＥ通信で広域かつ高速の通信を実現します。
https://www.transtron.com/itp/index.html </t>
  </si>
  <si>
    <t xml:space="preserve">株式会社トランストロン  
TEL:045-476-4550 </t>
  </si>
  <si>
    <t xml:space="preserve">ＤＴＳ－Ｆ１Ａ 
(FV710F1A) </t>
  </si>
  <si>
    <t xml:space="preserve">■機器の概要 
国土交通省認定の富士通デジタコです。車両毎の運行データは、LTE通信でクラウドサ
ーバに蓄積されます。クラウド型の採用でメモリカードなどの記録媒体不要で運行状
況・運転操作状況までが把握でき、運行管理からECO・安全に向けた運転指導までを迅
速且つ効果的に実施できます。また、これら運行データを元に乗務員毎の拘束時間など
の予実管理を行なえる本格的な労務管理機能もご利用いただけます。 
■機器特徴 
①コンパクトボディに基本機能を集約 
・２つのボタンで出庫から荷積、荷卸まで簡単操作 
②ＬＴＥ通信モジュール搭載 
・ＬＴＥ通信で広域かつ高速の通信を実現 
③ＧＰＳ・ＬＴＥアンテナ内蔵 
・アンテナ内蔵で簡単導入 
https://www.transtron.com/itp/index.html </t>
  </si>
  <si>
    <t xml:space="preserve">株式会社トランストロン TEL:045-476-4550 </t>
  </si>
  <si>
    <t>ＤＴＳ－Ｇ１Ｄ３ 
(FV710G1D3)</t>
  </si>
  <si>
    <t xml:space="preserve">■概要 
ナビ機能付きドラレコ一体型の富士通デジタコです。ドラレコ無しのデジタコ単体プラン等もお選び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■特徴 
①7インチ大画面タッチパネル搭載 
②カメラを最大6台接続可能（デジタルカメラ最大２台、アナログカメラ最大４台） 
③商用車向けの独自機能を搭載したナビゲーション機能を搭載 
④ビデオ通話機能を使ったIT点呼機能搭載（オプション） 
https://www.transtron.com/itp/index.html </t>
  </si>
  <si>
    <t>ＤＴＳ－Ｇ１Ｄ 
(FV710G1D、FV710G1D2)</t>
  </si>
  <si>
    <t xml:space="preserve">■概要 
ナビ機能付きドラレコ一体型の富士通デジタコです。ドラレコ無しのデジタコ単体プラン等もお選び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■特徴 
①7インチ大画面タッチパネル搭載 
②カメラを最大6台接続可能（デジタルカメラ最大２台、アナログカメラ最大４台） 
③商用車向けの独自機能を搭載したナビゲーション機能を搭載 
④ビデオ通話機能を使ったIT点呼機能搭載（オプション）
https://www.transtron.com/itp/index.html </t>
  </si>
  <si>
    <t>ＤＴＳ－Ｇ１Ｏ 
(FV710G1DO)</t>
  </si>
  <si>
    <t xml:space="preserve">■機器の概要 
国土交通省認定の富士通デジタコです。契約内容によっては、ドラレコ無しのデジタコ単体でもお使い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カメラ無し(デジタコ専用）、カメラ有り(ドラレコ一体型通信デジタコ)の選択可能です。 
■機器特徴 
①4.5インチ タッチパネル搭載液晶ディスプレイ 
・見やすさと使い勝手のよさを追求したUI/UXでドライバーに優しい数々の機能を提供 
・物理ボタンを無くし、フルタッチパネル操作 
・スマートフォン操作のようにスワイプすることにより、表示領域・表示内容を拡張 
②フルHDデジタルカメラ対応 
・新規開発のフルHDデジタルカメラの2CH対応 
・ノイズ性能を向上し、地デジ、GPS、キーレス影響を低減 
・貸しバス要求画角対応（水平124°／垂直81°） 
・昼夜問わず高解像度、高コントラストな映像記録を実現 
③ビデオ通話を使用したIT点呼機能搭載(オプション)
https://www.transtron.com/itp/index.html </t>
  </si>
  <si>
    <t xml:space="preserve">株式会社トランストロン
TEL:045-476-4550 </t>
  </si>
  <si>
    <t>システムプリンターを搭載し、データ転送手段をSDカード/無線LANから選択可能なデジタル式運行記録計。専用ソフトでデジタコデータを解析し帳票出力が可能で運行管理及びエコ安全運転指導に効果を発揮。(https://www.futabakeiki.co.jp/products_cat/systemprinter/)</t>
  </si>
  <si>
    <t>二葉計器株式会社
TEL:0120-28-9728</t>
    <rPh sb="0" eb="4">
      <t>フタバケイキ</t>
    </rPh>
    <rPh sb="4" eb="8">
      <t>カブシキガイシャ</t>
    </rPh>
    <phoneticPr fontId="3"/>
  </si>
  <si>
    <t>タクシーメーターを搭載したフルカラー液晶タッチパネルのデジタル式運行記録計。専用ソフトでデジタコデータを解析し帳票出力が可能で運行管理及びエコ安全運転指導に効果を発揮。
(https://www.futabakeiki.co.jp/products_cat/taximater/ )</t>
  </si>
  <si>
    <t>【機器の概要】
4G/LTE通信機(UM04-K0)との組合せにより、リアルタイムな動態管理や危険情報、また各種帳票などが取得可能です。
この情報を管理することで運転手への安全管理をすることができます。
【特徴】
◆デジタコ機能+通信機能
　SDカードメモリ方式の運行データ解析に加え、当社クラウド運行管理サービスの画面からインターネットを介してリアルタイムで運行状況を確認できます。
◆高い拡張性
　外部入力X4、通信シリアルポートX5、 CANポートX2を装備。
　温度計やドア開閉、タイヤ空気圧などの各種センサ、業務用ナビやドライブレコーダ、CAN機器等の外部接続機器と連携し、配送中の品質管理や運転日報、各種集計表の出力に必要なデータが取得できます
◆コンパクト化
　筐体のコンパクト化によりダッシュボード内への取付も可能です。
　フロントパネルに操作ボタン(6連ボタン)を配置、始業•終業の他、各操作ボタンに任意の作業内容が設定できます。
https://www.kouei.co.jp/products/pdf/K700.pdf</t>
  </si>
  <si>
    <t>光英システム株式会社
TEL：03-5324-0095</t>
    <rPh sb="0" eb="2">
      <t>コウエイ</t>
    </rPh>
    <rPh sb="6" eb="10">
      <t>カブシキガイシャ</t>
    </rPh>
    <phoneticPr fontId="3"/>
  </si>
  <si>
    <t>アロフレンド２７
（ＬＴ２７）</t>
  </si>
  <si>
    <t xml:space="preserve">視認性の良い液晶パネルを採用したデジタコ機能内蔵タクシーメーターで、業界初のクラウドサービスにも対応可能。
https://www.yazaki-group.com/keiso/products/arofriend27/index.html
</t>
  </si>
  <si>
    <t>矢崎エナジーシステム株式会社
TEL: 054-283-1156</t>
  </si>
  <si>
    <t>デジタルタコグラフ３α
（ＹＤＸ－３α）</t>
  </si>
  <si>
    <t>GPS 内蔵カード式でエントリーモデルとしての導入に最適です。
https://www.yazakigroup.
com/keiso/products/dtg3a/index.html</t>
  </si>
  <si>
    <t>デジタルタコグラフ３β
（ＹＤＸ－３β）</t>
  </si>
  <si>
    <t xml:space="preserve">GPS 内蔵カード式でエントリーモデルとしての導入に最適です。
</t>
  </si>
  <si>
    <t>デジタルタコグラフ５
（ＹＤＸ－５）</t>
  </si>
  <si>
    <t>記録媒体を使用せず、無線通信を利用して運行データを転送するクラウド型のデジタルタコグラフ。
https://www.yazakigroup.
com/keiso/products/dtg5/index.html</t>
  </si>
  <si>
    <t>デジタルタコグラフ７
（ＹＤＸ－７）</t>
  </si>
  <si>
    <t>専用のカメラを接続する事によりデジタコドラレコ一体型として使用可能
https://www.yazakigroup.
com/keiso/products/dtg7/index.html</t>
  </si>
  <si>
    <t>デジタルタコグラフ８
（ＹＤＸ－８）</t>
  </si>
  <si>
    <t>別売のドライブレコーダーカメラを接続する事により、映像の記録も可能なデジタルタコグラフである
https://www.yazakigroup.
com/keiso/products/ydx8/index.html</t>
  </si>
  <si>
    <t>センターディスプレイ版22型MIMAMORI有償切り替えバージョンアップパックデジタコキット
（22MIMAMORI車載機type_CD有償切り替えバージョンアップデジタコキット／TDⅡ-44）</t>
  </si>
  <si>
    <t>国土交通省認定のデジタル式運行記録計です。
コントローラー及び通信機能を備えた車両に対して、重複部品を取り除いたキットです。本品によってクラウド型の運行管理サービス（動態管理・ECO安全運転指導・労務管理など）をご利用いただけます。
https://www.isuzu.co.jp/cv/cost/mimamori/</t>
  </si>
  <si>
    <t xml:space="preserve">いすゞ自動車株式会社
TEL:0120-119-113
</t>
  </si>
  <si>
    <t>センターディスプレイ版22型MIMAMORIライトキット
（22MIMAMORI車載機type_CD後付けキット／TDⅡ-44）</t>
  </si>
  <si>
    <t>国土交通省認定のデジタル式運行記録計です。
通信機能を備えた車両に対して、重複部品を取り除いたキットです。本品を取り付けることによってクラウド型の運行管理サービス（動態管理・ECO安全運転指導・労務管理など）をご利用いただけます。
https://www.isuzu.co.jp/cv/cost/mimamori/</t>
  </si>
  <si>
    <t>汎用版22型MIMAMORI
(22MIMAMORI車載機type_L／TDⅡ-94)</t>
  </si>
  <si>
    <t>国土交通省認定のデジタル式運行記録計です。ドライブレコーダーの性能要件告示適合です。
本品を取り付けることによってクラウド型の運行管理サービス（動態管理・ECO安全運転指導・労務管理など）をご利用いただけます。
別途契約によりドライブレコーダー機能および商用車ナビゲーション機能もご利用いただけます。
https://www.isuzu.co.jp/cv/cost/mimamori/</t>
  </si>
  <si>
    <t>22MIMAMORI車載機type_S
（TDⅡ-94）</t>
  </si>
  <si>
    <t>国土交通省認定のデジタル式運行記録計です。1DINサイズのタッチパネルを搭載。ドライブレコーダーの性能要件告示適合です。
本品を取り付けることによってクラウド型の運行管理サービス(動態管理・ECO安全運転指導・労務管理など)をご利用いただけます。
別途契約によりドライブレコーダー機能および商用車ナビゲーション機能もご利用いただけます。</t>
  </si>
  <si>
    <t>①　ＳＤカードでデータ取込するアップロード方式を採用。
②　最小２つのボタン操作とＥＴＣ全自動判定で、休憩・休息なども自動判断し、乗務員様の負担を軽減しつつ日報を自動作成します。
③　運行データより改善基準告示、残業計算等帳を集計し労務管理にも役立ちます。
これにより、事務所・乗務員様共に操作負担を軽減しつつ、デジタコ本来の目的である「運行内容を正確に把握」することが可能です。
　（https://www.npsystem.co.jp/products/in-vehicle/）</t>
  </si>
  <si>
    <t>株式会社　ＮＰシステム開発
TEL:0120-089-927</t>
  </si>
  <si>
    <t>NET-500</t>
  </si>
  <si>
    <t>① 車載機(通信モジュール)
　乗務員様の運行状況を常時確認。乗務員様の休憩・休息及び危険運転の状況が相互に把握でき過労運転の防止に寄与します。
② 動態管理システム
　車輌の位置情報と状態を把握できます。通信機能については動態管理のみ課金するプランも選択可。通信費用の大幅ダウンも図れます。
③ 運行データより改善基準告示、残業計算等帳を集計し労務管理にも役立ちます。必要な車輌運行情報と車輌センサ情報を、Web地球号に集約することが出来ます。
（https://www.npsystem.co.jp/products/in-vehicle/）</t>
  </si>
  <si>
    <t>NET-580N</t>
  </si>
  <si>
    <t>① 車載機（通信モジュール）
　乗務員様の運行状況を常時確認。乗務員様の休憩・休息 及び 危険運転の状況が相互に把握でき過労運転の防止にも寄与。
② 運行データより改善基準告示、残業計算等帳を集計し労務管理にも役立ちます。
③ 標準カメラ１台に加え２台のオプションカメラ（内部・後方等）で合計３カメラまで対応。
（https://www.npsystem.co.jp/products/in-vehicle/）</t>
  </si>
  <si>
    <t>NET-780</t>
  </si>
  <si>
    <t>①　車載機(通信ﾓｼﾞｭｰﾙ)
　乗務員様の運行状況を常時確認。乗務員様の休憩・休息及び危険運転の状況が相互に把握でき過労運転の防止にも寄与。
②　危険映像のﾘｱﾙﾀｲﾑ送信可能。
　緊急時の事務所からの確認に貢献。
③　動態管理システム
  車輌の位置情報と状態を把握することが可能。
④　運行データより改善基準告示、残業計算等帳を集計し労務管理にも役立ちます。
⑤　付属カメラ（前方）により運行状況の映像記録が可能。
また、標準カメラ１台に加え４台のオプションカメラ（内部・側方、後方等）で合計５カメラまで対応。
⑥　運転免許証情報をNFCリーダーにて非接触で読み取り可能。
（https://www.npsystem.co.jp/products/in-vehicle/）</t>
  </si>
  <si>
    <t>NET-980</t>
  </si>
  <si>
    <t>デジタコ・ドラレコ一体型デジタルタコグラフです。
①　車載機（通信モジュール）
　乗務員様の運行状況を常時確認。乗務員様の休憩・休息及び危険運転の状況が相互に把握でき過労運転の防止にも寄与します。
②　運行データより改善基準告示、残業計算等帳を集計し労務管理にも役立ちます。
③　付属カメラ（前方）により運行状況の映像記録が可能です。また、標準カメラ１台に加え７台のオプションカメラ（内部・側方、後方等）で合計８カメラまで対応。
④　運転免許証情報をNFCリーダーにて非接触で読み取り可能。
⑤　専用タブレット（オプション）を使用することで、入力端末機能等 拡張機能あり。
（https://www.npsystem.co.jp/products/in-vehicle/）</t>
  </si>
  <si>
    <t>センターディスプレイ版22型MIMAMORIバージョンアップパックデジタコキット
(TDⅡ-44)</t>
  </si>
  <si>
    <t>国土交通省認定のデジタル式運行記録計です。
コントローラー及び通信機能を備えた車両に対して、重複部品を取り除いたキットです。本品によってクラウド型の運行管理サービス（動態管理・ECO安全運転指導・労務管理など）をご利用いただけます。
UDトラックス及びいすゞ自動車のセンターディスプレイ搭載車に取付可能なキットです。</t>
  </si>
  <si>
    <t>UDトラックス株式会社
TEL: 048-615-8163</t>
  </si>
  <si>
    <t>汎用版22型MIMAMORI
(TDⅡ-94)</t>
  </si>
  <si>
    <t>国土交通省認定のデジタル式運行記録計です。
クラウド型の運行管理サービス(動態管理・労務管理・安全運転指導)をご利用いただけます。
大型タッチパネルの採用により、見やすく操作も直感的に行えます。
https://www.udtrucks.com/japan/service-parts/mimamori</t>
  </si>
  <si>
    <t>U2001</t>
  </si>
  <si>
    <t>i-Reco
 IR-2000</t>
  </si>
  <si>
    <t xml:space="preserve">・標準セットには標準カメラ2台(防水)・SDカード(16GBもしくは32GB)1枚付属 ・本体とカメラ分離式。最大4カメラ接続可能。（赤外線カメラ有※オプション）
・常時録画方式(ループ方式)なので有事の際必要画像を撮り逃すことはありません。
・無償の運行解析ビュアーソフトであれば、PC上で簡単に危険運転に値する閾値の設定変更が可能で、撮影後であっても、そのSDカード内の全データから、撮影後に設定された危険運転に該当した画像を瞬時に抽出することができます。欲しかった画像の入手が可能で本来の目的である運行管理や安全教育を行うことができます
https://o-l-o.jp/2023/03/12/ireco-ir-2000/
</t>
  </si>
  <si>
    <t>株式会社メルモ
TEL:072-744-6700</t>
  </si>
  <si>
    <t>ナウト車載機（Nauto）</t>
  </si>
  <si>
    <t>1.車載機1台で前方カメラと車内カメラを同時搭載し、前方映像とドライバー映像を同時録画。
2.常時録画(任意の走行時間を指定した映像確認)・イベント録画の両方に対応。走行映像はクラウドへ自動保存され、SDカード等の管理不要。
3.AIがわき見・居眠り・あおり運転等の危険挙動をリアルタイムで検知し、音声でドライバーに即時警告。
4.顔認証によりドライバーと走行データを自動紐付け。事故発生時のドライバー特定を迅速化。
5.Webアプリからイベント映像・走行データ・ドライバー別運転特性を一元管理。運行管理工数を大幅削減し、効率的な安全運転指導が可能。 （https://nauto.co.jp/）</t>
  </si>
  <si>
    <t>Nauto Japan合同会社
TEL:050-1745-4866</t>
  </si>
  <si>
    <t>F-Drive ST-201F</t>
  </si>
  <si>
    <t>・本体とカメラ部分を別体とし，柔軟な設置レイアウトの実現や故障時の対応に配慮
・前方カメラはHD規格，車内カメラは赤外線搭載HD規格
・64GBのSDカードで最長55時間の録画を実現
・設定により駐車監視録画も可能
・電源は12V～24V対応，変圧器など不要ですので大型車にも装着可能
・映像閲覧用ソフトウェアは無償配布
https://futaba-sys.com/drive_recorder/</t>
  </si>
  <si>
    <t>フタバシステム株式会社
TEL:048-269-6666</t>
  </si>
  <si>
    <t>F-Drive ST-301F</t>
  </si>
  <si>
    <t>・本体とカメラ部分を別体とし，柔軟な設置レイアウトの実現や故障時の対応に配慮
・前方/後方カメラはHD規格，車内カメラは赤外線搭載HD規格
・64GBのSDカードで最長55時間の録画を実現
・設定により駐車監視録画も可能
・電源は12V～24V対応，変圧器など不要ですので大型車にも装着可能
・映像閲覧用ソフトウェアは無償配布
https://futaba-sys.com/drive_recorder/</t>
  </si>
  <si>
    <t>ロジどら２
EDDR-3100</t>
  </si>
  <si>
    <t>車両の衝撃を自動検出。ロジこんぱす２連動でクラウドへ動画を送信します。
イベント検知
　・衝撃検知
様々な信号情報を取得して万全管理
　・車速信号（入力）
　・ブレーキ信号（入力）
　・ウインカー信号入力（左/右）
EarthDriveクラウド管理アプリにて
動画再生　イベント一覧　動画リクエスト機能　走行軌跡を表示できます。
※ロジこんぱす2と連動しない場合、単体でSDカード記録タイプ（非通信型）としてご利用いただけます。
ロジどら2オプションカメラ
本体・室内カメラ 標準2カメラ＋追加でもう1つカメラの増設が可能＝最大3カメラ運用。増設カメラは室内・室外選択可能。
https://systec2000.com/service/logidra/　</t>
  </si>
  <si>
    <t>株式会社システック
TEL:099-216-3330</t>
  </si>
  <si>
    <t>ドライブレコーダー 
DRHV-6100</t>
  </si>
  <si>
    <t>DRHV-6100は車両運行時のカメラ映像/マイク音声/時刻/車速/デジタコ情報/エンジン回転数/GPS座標/3方向加速度/ウィンカーやバックなどの信号入力などを記録する多機能ドライブレコーダーです。
国土交通省指定のデジタル式運行記録計基準の運行データが記録されます。通信機能があり、記録映像の取り出しやリアルタイム映像転送にも対応しています。
最大で12CHのHDカメラを接続できます。
(https://www.resonant-systems.com/product/drhv-6100)</t>
  </si>
  <si>
    <t>2カメラ対応通信型ドライブレコーダー
CF-2000A</t>
  </si>
  <si>
    <t>本機器は、業務用車両における運行管理の高度化および安全運転指導を目的とした、通信機能付きドライブレコーダーです。
車両前方および車内の映像を記録するとともに、急加速・急減速等の運転挙動を検知し、当該イベント前後の映像および走行データを記録します。
また、LTE通信モジュールを内蔵し、クラウドサービスと連携することで、運行状況の把握や運転傾向の分析等に活用することが可能です（別途クラウドサービス契約が必要）。
本機器で記録されたデータは、専用ソフトウェアにより確認・分析が可能であり、運転者に対する安全運転指導や労務管理の適正化に資する情報として活用できます。
なお、本機器の機能の一部（クラウド連携機能等）については、別途オプション機器またはサービス契約が必要となる場合があります
https://www.clarion.com/jp/ja/product/detail/86/</t>
  </si>
  <si>
    <t>クラリオンライフサイクルソリューションズ株式会社
TEL:0120-112-140</t>
  </si>
  <si>
    <t>2カメラ対応通信型ドライブレコーダー
CF-2000A―SA</t>
  </si>
  <si>
    <t>2カメラ対応通信型ドライブレコーダー
CF-2000E</t>
  </si>
  <si>
    <t>2カメラ対応通信型ドライブレコーダー
CF-2000E-SA</t>
  </si>
  <si>
    <t xml:space="preserve">
クラリオンライフサイクルソリューションズ株式会社
TEL:0120-112-140</t>
  </si>
  <si>
    <t>4カメラ対応通信型AIドライブレコーダー
CF-4000A-SA</t>
  </si>
  <si>
    <t>本機器は、車両の前方および車内を撮影するカメラにより360°の映像を常時記録し、オプション追加により後方や側方を含めた全方位の記録が可能なAI搭載ドライブレコーダーです。これにより、事故やトラブルの状況を正確に把握し、原因分析や対応に活用することができます。 
また、前方車両との接近や車線逸脱などを検知し警告する安全運転支援機能や、歩行者・自転車等の検知による死角事故防止機能、居眠りやわき見等を検知するドライバー状態監視機能を備えており、事故の未然防止を支援します。 
さらに、通信機能によりクラウドと連携することで、車両位置や運行状況をリアルタイムで把握でき、事故・異常の自動通知や運転データの蓄積・分析を通じて、安全指導および管理業務の効率化に活用できます。
https://www.clarion.com/jp/ja/product/detail/85/</t>
  </si>
  <si>
    <t>4カメラ対応通信型AIドライブレコーダー
CF-4000E</t>
  </si>
  <si>
    <t>クラリオンライフサイクルソリューションズ株式会社
TEL:0120-112-140</t>
  </si>
  <si>
    <t>4カメラ対応通信型AIドライブレコーダー
CF-4000E―SA</t>
  </si>
  <si>
    <t>クラリオンライフサイクルソリューションズ株式会社
TEL : 0120-112-140</t>
  </si>
  <si>
    <t>4カメラ対応通信型AIドライブレコーダー
CF-4000A</t>
  </si>
  <si>
    <t>本機器は、車両の前方および車内を撮影するカメラにより360°の映像を常時記録し、オプション追加により後方や側方を含めた全方位の記録が可能なAI搭載ドライブレコーダーです。これにより、事故やトラブルの状況を正確に把握し、原因分析や対応に活用することができます。 
また、前方車両との接近や車線逸脱などを検知し警告する安全運転支援機能や、歩行者・自転車等の検知による死角事故防止機能、居眠りやわき見等を検知するドライバー状態監視機能を備えており、事故の未然防止を支援します。 
さらに、通信機能によりクラウドと連携することで、車両位置や運行状況をリアルタイムで把握でき、事故・異常の自動通知や運転データの蓄積・分析を通じて、安全指導および管理業務の効率化に活用できます。
https://www.clarion.com/jp/ja/product/detail/105/</t>
  </si>
  <si>
    <t>ドライブレコーダー
（COM-PROⅤ）</t>
  </si>
  <si>
    <t>【機能説明】
・常時録画＋Gセンサー＋GPS搭載モデル
・専用室内オプションカメラ（別売）の接続可能な最大２カメラモデル
・車速パルス、ブレーキ情報、ウィンカー情報の取得が可能
・記録データを無償提供の専用ソフトウェアにて確認可能
　運転日報、運行データ、イベントデータの帳票出力が可能
・GPSやGセンサー情報を活用したドライブサポート機能搭載
（安全運転支援、エコ運転、事故多発地点等の音声アナウンス）
・オプションケーブルを使用することで、デジタルタコグラフ DTS-E1A（自TDⅡ-62）」との連動が可能
　撮影結果をデジタコ安全日報に表示し、安全指導に役立てます。
https://www.denso-solution.com/d-navi/product/comPro5/</t>
  </si>
  <si>
    <t>株式会社コムテック
TEL: 0120-176-097
株式会社デンソーソリューション　コールセンター</t>
  </si>
  <si>
    <t>8カメラドライブレコーダー
(CRX3108)</t>
  </si>
  <si>
    <t xml:space="preserve">主にバス向けの８カメラ対応通信型ドライブレコーダーです。
最大FHD高画質カメラが８個接続できる製品です。
記録媒体はHDDで、最大１TBのHDDを使用することで大容量録画が可能です。
https://www.d-teg.co.jp/products/
</t>
  </si>
  <si>
    <t>D-TEGジャパン株式会社
https://www.d-teg.co.jp/products/</t>
  </si>
  <si>
    <t>8+4カメラ対応通信型AIドライブレコーダー
(CRX3212)</t>
  </si>
  <si>
    <t>主にバス向けの８＋４カメラ対応通信型デジタコ一体型ドライブレコーダーです。
最大FHD高画質カメラが８個接続でき、居眠り検知などのDMS機能、AI画像解析によるバスの死角での事故を抑止する死角検知機能を標準搭載しているデジタコ一体型モデルとなります。
https://www.d-teg.co.jp/products/</t>
  </si>
  <si>
    <t>3カメラAIドライブレコーダー 
（IX3000LJ-JD/IX3000LJ-JN）</t>
  </si>
  <si>
    <t>主にタクシー、トラック、商用車向けに開発された３カメラ対応通信型AIドライブレコーダーです。
AI画像解析によるDMS、ADAS機能を標準搭載し前方、運転手、室内を同時録画できるモデルとなり、
最大前方ＱＨＤ、室内FHD画質で録画できます。
https://www.d-teg.co.jp/products/</t>
  </si>
  <si>
    <t>2カメラドライブレコーダー 
（TX2100）</t>
  </si>
  <si>
    <t>主に法人車両向けの２カメラ対応通信型ドライブレコーダーです。
前方FHD、室内FHD、２カメラ同時録画が可能な製品です。
https://www.d-teg.co.jp/products/</t>
  </si>
  <si>
    <t xml:space="preserve">通信型 ドライブレコーダー WITNESSⅣ-SⅡ 
(WN-WITNESS4-S2) </t>
  </si>
  <si>
    <t>本体とカメラ(通常カメラ4台接続＋360度カメラ接続可)を装着し、SDカードを2スロ
ット対応。映像と音声、各種データ(トリガー・急ハンドル・左右ウィンカー・ブレー
キ・急加速・急ブレーキ・速度超過・バック・アイドリング状態等)を取得。4Gにより
データ・動画(６カメラ共)・音声などを送信し、安全運転評価システムと共に、事務所
にて運行管理者が運転手の運行状態の把握・安全教育・個別指導等に活用できます。 
https://www.drive-camera.co.jp/item/witness4_s2/</t>
  </si>
  <si>
    <t>株式会社ドライブ・カメラ
TEL:03-6228-3171</t>
  </si>
  <si>
    <t>ＡＩ通信型ドライブレコーダー WITNESS-Ⅴ 
（WN5-WITNESS）</t>
  </si>
  <si>
    <t>本体とカメラ(ADAS-AIカメラ・DMS-AIカメラ＋車内・防水カメラなど最大3台接続可)を装着し、SDカードに、映像と音声、各種走行データ(トリガー・急ハンドル・左右ウィンカー・ブレーキ・急加速・急ブレーキ・速度超過・バック・アイドリング状態等)とAIデータ（車間距離・人や車の衝突防止・携帯・タバコ・居眠り・よそ見など）を取得。4Gによりデータ・動画(全カメラ)・音声などを送信し、安全運転評価システムと共に、事務所にて運行管理者が運転手の運行状態の把握・安全教育・個別指導等に活用できます。
https://www.drive-camera.co.jp/item/witness5/</t>
  </si>
  <si>
    <t xml:space="preserve">ドライブレコーダー WITNESS-LIGHTⅣ 
(WN-LT４) </t>
  </si>
  <si>
    <t>本体とカメラ(2カメラ可)を装着し、映像と音声、各種データ(トリガー・速度超過・アイドリング状態等)を取得。データ毎に検索でき、映像・音声と同時に確認できます。WIFI経由通信可能でデータ送信・映像のストリーミングができます。安全運転レポートと共に、運行管理者が運転手の運行状態の把握・安全教育・個別指導等に活用できます。
https://www.drive-camera.co.jp/item/witnessl4/</t>
  </si>
  <si>
    <t>通信型 ドライブレコーダー 
EV-WITNESS 
(EV-WITNESS)</t>
  </si>
  <si>
    <t xml:space="preserve">本体とカメラ(通常カメラ2台接続＋360度カメラ接続可)を装着し、映像と音声、各種データ(トリガー・急ハンドル・左右ウィンカー・ブレーキ・急加速・急ブレーキ・速度超過・バック・アイドリング状態等)を取得。4G・LTEによりデータ・動画(全カメラ)・音声などを送信し、安全運転評価システムと共に、事務所にて運行管理者が運転手の運行状態の把握・安全教育・個別指導等に活用できます。   
https://www.drive-camera.co.jp/item/ev_witness/               </t>
  </si>
  <si>
    <t>通信型ドライブレコーダーOffseg
（DRU-T100）</t>
  </si>
  <si>
    <t>【機器構成】
○標準キット
本体パッケージ（DRU-T100）ﾒｲﾝﾕﾆｯﾄ／通信ﾕﾆｯﾄ
○オプション品
リアカメラ（CMR-T100）
NFCカードリーダー（NFC-T100）
車載用USBケーブル（USB-T100）
シガー電源コード（CGR-T100）
リアカメラ延長ケーブル（CME-T100）
メインユニット・通信ユニット間延長ケーブル（EXT-T100）
載せ替え用キット《両面テープ／バッテリーハーネス／車両信号ハーネス》（KIT-T100）
https://www.denso-ten.com/jp/offseg/</t>
    <rPh sb="1" eb="3">
      <t>キキ</t>
    </rPh>
    <rPh sb="3" eb="5">
      <t>コウセイ</t>
    </rPh>
    <rPh sb="8" eb="10">
      <t>ヒョウジュン</t>
    </rPh>
    <rPh sb="52" eb="53">
      <t>ヒン</t>
    </rPh>
    <phoneticPr fontId="3"/>
  </si>
  <si>
    <t xml:space="preserve">株式会社デンソーテン
TEL:078-803-8816
</t>
  </si>
  <si>
    <t>ＤＴＳ－ＤＲ１Ｔ 
(FV710DR1T)</t>
  </si>
  <si>
    <t xml:space="preserve">■申請機器の概要 
AI搭載通信型ドライブレコーダーです。簡易日報作成、動態管理、動画取得機能により運行管理者業務を支援し、またドライブレコーダーの動画解析によって安全運転をサポ
ートします。本製品は株式会社デンソーテン製「Offseg」のOEM品となります。 
■申請機器特徴 
①約360°の撮影が可能 
・約360°撮影可能なカメラは、様々なシーンを200万画素の鮮明な映像で記録します。 
・駐車中の衝撃を検知して録画する機能を搭載し、車両から離れている間も動画記録が可能です。 
②AI解析機能で事故リスクを軽減、安全管理を支援 
・居眠り運転、わき見運転、スマホ操作などを検知しドライバーへ警告します。 
・検知内容は、弊社運行管理システム「ITP-WebService V3」より管理者様へ通知します。 
③ＧＰＳ・ＬＴＥアンテナ内蔵 
・アンテナ内蔵で簡単導入できます。
https://www.transtron.com/itp/index.html </t>
  </si>
  <si>
    <t>株式会社トランストロン 
TEL:045-476-4550</t>
  </si>
  <si>
    <t>2カメラ対応ドライブレコーダー 
（TX2100）</t>
  </si>
  <si>
    <t>1.　オプションカメラ対応
2.　前後フルHD対応
3.　車速、ウインカーなど車両信号を接続可能
(https://www.tokai-clarion.co.jp/driverecorder/)</t>
  </si>
  <si>
    <t>東海クラリオン株式会社
TEL: 052-331-4461</t>
  </si>
  <si>
    <t>2カメラ対応ドライブレコーダー 
（TX2100-SA）</t>
  </si>
  <si>
    <t>1.　オプションカメラ対応
2.　前後フルHD対応
3.　車速、ウインカーなど車両信号を接続可能
4.　通信サービス対応
5.　通信を利用したアルコールチェックサービス対応
(https://www.tokai-clarion.co.jp/driverecorder/)</t>
  </si>
  <si>
    <t>4カメラ対応ドライブレコーダー 
（TX4000）</t>
  </si>
  <si>
    <t>1.　最大4カメラまで拡張可能
2.　リモコンによる緊急録画に対応
3.　デジタル式運行記録計等と連動可能
(https://www.tokai-clarion.co.jp/product/)</t>
  </si>
  <si>
    <t>8カメラ対応通信型ドライブレコーダー  
（CL-8CMⅡ-SA）</t>
  </si>
  <si>
    <t>最大8カメラまでの高画質映像録画とドライバーの危険運転を同時に管理・分析し、事故軽減に向けた効果的な安全運転指導が可能。
車速・RPM・左/右ウインカー・ブレーキ・バックの車両信号のほか8系統入力により前/後ドア開閉等の記録が可能。
通信サービスに対応し、リアルタイム動画の取得や車両現在位置・走行履歴・帳票出力などを管理者パソコンで一括管理が可能。
通信を利用したアルコールチェックサービス対応。
https://www.clarion.com/jp/ja/product/detail/106/</t>
  </si>
  <si>
    <t>8カメラ対応通信型ドライブレコーダー
(CL-8CMⅡ)</t>
  </si>
  <si>
    <t>最大8カメラまでの高画質映像録画とドライバーの危険運転を同時に管理・分析し、事故軽減に向けた効果的な安全運転指導が可能。
車速・RPM・左/右ウインカー・ブレーキ・バックの車両
信号のほか8系統入力により前/後ドア開閉等の記録が可能。
(https://www.clarion.com/jp/ja/product/detail/106/)</t>
  </si>
  <si>
    <t>ドライブレコーダー
（YAZAC-eye3、3Lite、3LDW、3LiteLDW）</t>
  </si>
  <si>
    <t>トリガ記録と常時記録のW 記録が可能
https://www.yazaki-group.com/keiso/products/#dr</t>
  </si>
  <si>
    <t>ドライブレコーダー
（ＹＩＸ－３０００）</t>
  </si>
  <si>
    <t>ＱＨＤの高画質録画
先進技術（ADAS・DMS）を実装</t>
  </si>
  <si>
    <t>ドライブレコーダー 
（ＹＴＸ－４０００）</t>
  </si>
  <si>
    <t>トリガ記録と常時記録のW 記録が可能で、運行中の速度及びエンジン回転を記録する「運行ﾃﾞｰﾀ収集」機能を備える。</t>
  </si>
  <si>
    <t>通信型ドライブレコーダー
MV11-DCV02A</t>
  </si>
  <si>
    <t>サービス名「DRIVE CHART」
車内外のカメラの映像を画像認識技術でリアルタイムに分析。
さらにGPSや加速度センサーのデータに加え地図情報などを組み合わせることで、一時不停止、脇見、車間距離不足、制限速度超過などが検出され、より潜在的な危険を把握し事故予防することができます。
運転内容はスコアや危険シーンの動画で振り返ることができます。さらにドライバーへ発する警報を備えるため、日々の安全管理と危機回避を組み合わせて事故削減に取り組むことができます
(https://drive-chart.com/)</t>
  </si>
  <si>
    <t>GOドライブ株式会社
https://go-drive.co.jp/contact/</t>
  </si>
  <si>
    <t>・最大5CH同時記録(前方、車内、左側、右側、後方)
・長時間録画対応（64GB使用時に最大80時間）
・高セキュリティ（データ改ざん、情報漏洩を防止）
・便利なリモートアップデート機能（ソフトウェア更新）
・独自の記録方式（SDフォーマットフリー）
・車両信号入力（車速、左右ウインカー、ブレーキ）
・外部機器連動（デジタコ、TAXIメーター、居眠り運転防止装置、モービルアイ）
（https://viewtec.co.jp/business/firstview-v2hd/）</t>
  </si>
  <si>
    <t>ビューテック株式会社
TEL:03-6452-2592</t>
  </si>
  <si>
    <t>・200万画素フルハイビジョン録画(HDR搭載)
・最大5CH同時記録(前方、車内、左側、右側、後方)
・長時間録画対応（128GB使用時に最大120時間）
・高セキュリティ（データ改ざん、情報漏洩を防止）
・便利なリモートアップデート機能（ソフトウェア更新）
・独自の記録方式（SDフォーマットフリー）
・車両信号入力（車速、左/右ウインカー、ブレーキ）
・外部機器連動（デジタコ、TAXIメーター、居眠り運転防止装置、モービルアイ）
（https://viewtec.co.jp/business/firstview-nv2hd/）</t>
  </si>
  <si>
    <t>・200万画素フルハイビジョン録画(HDR搭載)
・3CH同時記録(前方、車内、後方)
・長時間録画対応（128GB使用時に最大100時間）
・高セキュリティ（データ改ざん、情報漏洩を防止）
・便利なリモートアップデート機能（ソフトウェア更新）
・独自の記録方式（SDフォーマットフリー）
・車両信号入力（車速、左/右ウインカー、ブレーキ、エンジン回転）
・外部機器連動（デジタコ、TAXIメーター、居眠り運転防止装置、モービルアイ）
（https://viewtec.co.jp/business/firstview-v3hd/）</t>
  </si>
  <si>
    <t>・200万画素フルハイビジョン録画(HDR搭載)
・Wi-Fi通信機能（スマホ/タブレット連動）
・最大5CH同時記録(前方、車内、左側、右側、後方)
・長時間録画対応（128GB使用時に最大120時間）
・高セキュリティ（データ改ざん、情報漏洩を防止）
・便利なリモートアップデート機能（ソフトウェア更新）
・独自の記録方式（SDフォーマットフリー）
・車両信号入力（車速、左/右ウインカー、ブレーキ、エンジン回転）
・外部機器連動（デジタコ、TAXIメーター、居眠り運転防止装置、モービルアイ）
（https://viewtec.co.jp/business/firstview-vrhd/）</t>
  </si>
  <si>
    <t>Tough More-Eye 360
（THD-601B）</t>
  </si>
  <si>
    <t xml:space="preserve">https://www.elmo.co.jp/product/automobile/thd-601b/
</t>
  </si>
  <si>
    <t>テクノホライゾン株式会社
TEL:03-3471-4577</t>
  </si>
  <si>
    <t>Tough More-Eye X
（THD-501X）</t>
  </si>
  <si>
    <t>U2043</t>
  </si>
  <si>
    <t>BU-DR HD645T</t>
  </si>
  <si>
    <t>より広角で夜間明るく記録性能を強化。業務専用ドライブレコーダーは品質と性能を認められ、警察・消防・官公署の公用車、民間企業の業務車両に取り付け実績多数。さらに、鉄道車両、船舶など幅広いフィールドで広く採用されております。
付属の車両情報取得ユニットで「速度[車速パルス]」「ウインカー」「ブレーキ」の情報が映像と合わせて記録できます。
専用PC ソフト（PCBrowser)は製品付属。
（https://www.yupiteru.co.jp/products/biz_dr/bu-drhd645t/）</t>
  </si>
  <si>
    <t>株式会社ユピテル
TEL: 03-5715-6680</t>
  </si>
  <si>
    <t>U2044</t>
  </si>
  <si>
    <t>スマイリングロード・ドライブレコーダー
（Q3005N）</t>
  </si>
  <si>
    <t>【機能概要】
通信機能を搭載した通信型ドライブレコーダー
危険運転（急挙動、衝撃等）を検知し、管理者へ映像と位置情報を自動送信
運転免許証でドライバー認証が可能
Web・スマホアプリを通じた管理者・ドライバー間の連携機能（運転診断、日報作成、アルコールチェック記録等）
オプションのインカメラ接続で居眠り・わき見・携帯電話通話の検知に対応
【機器の構成、使用方法】
https://www.sompo-japan.co.jp/hinsurance/smilingroad/</t>
  </si>
  <si>
    <t>損害保険ジャパン株式会社　スマイリングロード事務局
https://qa.sr.sompo-japan.co.jp/faq/form/contact.html</t>
  </si>
  <si>
    <t>U2045</t>
  </si>
  <si>
    <t>OmniEyes AI Box - (CarNeTek) OE100Q &lt;AHD&gt;</t>
  </si>
  <si>
    <t>本機器は、最先端のAI（人工知能）機能を搭載した車載用の高性能ドライブレコーダーおよび安全運転支援システムです。車両前方と車内を同時に撮影する高性能カメラ、映像解析を行うAIボックス本体、リアルタイム通信機器、記録用SDカード等によって構成されています。
走行中、車内に設置されたカメラの映像から、独自のAIアルゴリズムがドライバーの「脇見運転」「居眠り」「スマートフォン操作」「シートベルト未装着」といった事故につながる危険行動をリアルタイムで自動検知します。危険を検知した瞬間、車内音声による警告・アラートを発することで、ドライバーへ即座に注意を促し、事故を未然に防ぎます。
さらに、検知された重大なイベント映像や走行データは、通信機能を通じてクラウド上へ自動で安全に送信・蓄積されます。運行管理者は、パソコンやタブレット等の専用管理画面から、遠隔で各ドライバーの運転状況や危険運転の傾向をひと目で把握することができます。
これにより、従来の事後確認だけでなく、リアルタイムの事故予防と、データ分析に基づく効率的な安全運転指導の高度化を同時に実現します。
https://theomnieyes.com/ja/%e8%a3%bd%e5%93%81%e6%83%85%e5%a0%b1/</t>
  </si>
  <si>
    <t>合同会社 NO BORDER
TEL：080-1807-0017</t>
  </si>
  <si>
    <t>U1001</t>
  </si>
  <si>
    <t>U3001</t>
  </si>
  <si>
    <t>デジタルタコグラフＣ５００</t>
  </si>
  <si>
    <t>8カメラ対応通信型ドライブレコーダー
CF-8000T</t>
  </si>
  <si>
    <t>車両前方、車内、後方等に最大8台のカメラを接続し、映像を多角的に記録するとともに、速度・加速度等の走行データとあわせて運行状況を総合的に把握することが可能です。 
また、SSDによる大容量記録により長時間の映像保存に対応し、運行中の状況確認や事後検証に活用できます。 
記録されたデータは専用ソフトウェアにより、走行軌跡や各種運行情報とあわせて確認・分析が可能であり、運転者に対する安全運転指導や事故防止に資する情報として活用できます。 
さらに、通信機能によりクラウドサービスと連携することで、車両位置情報や映像の遠隔確認、日報等の帳票出力を含めた運行管理の一元化が可能となり、運行管理業務の効率化および労務管理の適正化に寄与します。 
なお、クラウド連携機能等の一部機能の利用には、別途サービス契約が必要となる場合があります。
https://www.clarion.com/jp/ja/product/detail/104/</t>
  </si>
  <si>
    <t>ドライブレコーダー
（YAZAC-eye3T、YAZAC-eye3TLDW）</t>
  </si>
  <si>
    <t>U3011</t>
  </si>
  <si>
    <t>SR Advance
(M626)</t>
  </si>
  <si>
    <t xml:space="preserve">動態管理・運行管理・安全管理を兼ね備えたフルHD対応のドラレコとデジタコの一体型。ヒヤリハットだけではなく日常の運転操作もカバーする安全運転診断機能に加え、危険挙動等メール通知・リアルタイム映像確認機能、別売のDMS（わき見・居眠り・ながら運転検知、警告）により安全管理をさらに強化。
https://www.datatec.co.jp/product/sr-advance/
</t>
  </si>
  <si>
    <t>U4001</t>
  </si>
  <si>
    <t>ロジこんぱす2安全運行パッケージ
EDPK-1000</t>
  </si>
  <si>
    <t>運行・労務管理＋デジタコ・ドラレコ連携したクラウドシステム！
01. 大きなタッチパネルでかんたん操作！
02. 警告音＋メッセージで高い違反防止効果！
03. 無償アップデートで常に最新機能が使える
04．最新ドライブレコーダーと連動
05. 柔軟にカスタマイズが可能
https://logicompass.com/?_gl=1%2A1g2f5tr%2A_gcl_au%2AMTQ0MTQzODAzMy4xNzc5MzQ0NTA5</t>
  </si>
  <si>
    <t>DRHV-6100は車両運行時のカメラ映像/マイク音声/時刻/車速/デジタコ情報/エンジン回転数/GPS座標/3方向加速度/ウィンカーやバックなどの信号入力などを記録する多機
能ドライブレコーダーです。
国土交通省指定のデジタル式運行記録計基準の運行データが記録されます。通信機能があり、記録映像の取り出しやリアルタイム映像転送にも対応しています。
最大で12CHのHDカメラを接続できます。
(https://www.resonant-systems.com/product/drhv-6100</t>
  </si>
  <si>
    <t>CF-8000T-SA</t>
  </si>
  <si>
    <t>クラリオンライフサイクルソリューションズ株式会社
TEL : 0120-112-140</t>
  </si>
  <si>
    <t>8+4カメラ対応通信型AIデジタコ一体型ドライブレコーダー（CRX3212T）</t>
  </si>
  <si>
    <t xml:space="preserve">D-TEGジャパン株式会社
https://www.d-teg.co.jp/products/
</t>
  </si>
  <si>
    <t>8カメラ対応通信型AIデジタコ一体型ドライブレコーダー（TRX3208T）</t>
  </si>
  <si>
    <t>トラック向けに開発された８カメラ対応通信型デジタコ一体型ドライブレコーダーで、居眠り検知などのDMS機能とAI画像解析による死角の事故を抑止する死角検知機能を標準搭載している新モデルです。
コストパフォーマンスにも優れ、これからの導入を検討されている事業社様へお勧めの製品となっております。
https://www.d-teg.co.jp/products/</t>
  </si>
  <si>
    <t>6カメラドライブレコーダー・デジタルタコグラフ通信一体機
CF-6000</t>
  </si>
  <si>
    <t>デジタル式運行記録計一体型の通信対応ドライブレコーダーです。
車両前方をはじめ最大6台のカメラによる映像記録とともに、速度・加速度等の走行データおよび運転挙動を記録し、運行状況を多角的に把握できます。 
また、運転診断機能により、加減速や右左折、バック時の挙動等を分析し、運転傾向の可視化および安全運転指導に活用可能です。 
さらに、通信機能によりクラウドサービスと連携することで、車両位置情報や映像の遠隔確認、運行データの一元管理が可能となり、事故防止および運行管理業務の効率化に資する情報として活用できます。 
加えて、乗務日報等の帳票を自動生成する機能を備えており、法令対応および労務管理の適正化にも寄与します。 
なお、クラウドサービス等の一部機能の利用には、別途サービス契約が必要となる場合があります。
https://www.clarion.com/jp/ja/product/detail/88/</t>
  </si>
  <si>
    <t>ＤＴＳ－Ｄ２Ｄ 
(FV710D2D、FV710D2D2、FV710D2D2L)</t>
  </si>
  <si>
    <t xml:space="preserve">■機器の概要 
国土交通省認定の富士通デジタコです。車両毎の運行データは、LTE通信でクラウドサ
ーバに蓄積されます。クラウド型の採用でメモリカードなどの記録媒体不要で運行状
況・運転操作状況までが把握でき、運行管理からECO・安全に向けた運転指導までを迅
速且つ効果的に実施いただけます。また、これら運行データを元に乗務員毎の拘束時間
などの予実管理を行なえる本格的な労務管理機能もご利用いただけます。 
■機器の特徴 
①カメラを最大5台接続可能(デジタルカメラ1台、アナログカメラ最大4台) 
②200万画素デジタルカメラ対応 
・鮮明に画像を撮影できます。 
③画像認識技術搭載 
・デジタルカメラと画像認識技術により車線逸脱・車間距離を検知できます。 
④押しやすいボタンとテンキー 
・押しやすい5つのボタンと給油量も入力できるテンキーを搭載しております。
https://www.transtron.com/itp/index.html </t>
  </si>
  <si>
    <t xml:space="preserve">ＤＴＳ－Ｄ２Ｘ 
(FV710D2X、FV710D2X2) </t>
  </si>
  <si>
    <t xml:space="preserve">■機器の概要 
国土交通省認定の富士通デジタコです。車両毎の運行データは、LTE通信でクラウドサ
ーバに蓄積されます。クラウド型の採用でメモリカードなどの記録媒体不要で運行状
況・運転操作状況までが把握でき、運行管理からECO・安全に向けた運転指導までを迅
速且つ効果的に実施いただけます。また、これら運行データを元に乗務員毎の拘束時間
などの予実管理を行なえる本格的な労務管理機能もご利用いただけます。 
■機器の特徴 
①バス事業者のニーズとして、多カメラ対応(最大9カメラ) 
カメラ内訳：デジタルカメラ1台、アナログカメラ最大8台 
②200万画素デジタルカメラ対応 
・鮮明に画像を撮影できます。 
③画像認識技術搭載 
・デジタルカメラと画像認識技術により車線逸脱・車間距離を検知します。 
④押しやすいボタンとテンキー 
・押しやすい5つのボタンと給油量も入力できるテンキーを搭載しています。
 https://www.transtron.com/itp/index.html </t>
  </si>
  <si>
    <t>株式会社トランストロン
TEL:045-476-4550</t>
  </si>
  <si>
    <t xml:space="preserve">■機器の概要 
国土交通省認定の富士通デジタコです。契約内容によっては、ドラレコ無しのデジタコ単体でもお使い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カメラ無し(デジタコ専用）、カメラ有り(ドラレコ一体型通信デジタコ)の選択可能です。 
■機器特徴 
①4.5インチ タッチパネル搭載液晶ディスプレイ 
・見やすさと使い勝手のよさを追求したUI/UXでドライバーに優しい数々の機能を提供 
・物理ボタンを無くし、フルタッチパネル操作 
・スマートフォン操作のようにスワイプすることにより、表示領域・表示内容を拡張 
②フルHDデジタルカメラ対応 
・新規開発のフルHDデジタルカメラの2CH対応 
・ノイズ性能を向上し、地デジ、GPS、キーレス影響を低減 
・貸しバス要求画角対応（水平124°／垂直81°） 
・昼夜問わず高解像度、高コントラストな映像記録を実現 
③ビデオ通話を使用したIT点呼機能搭載(オプション)
https://www.transtron.com/itp/index.html 
</t>
  </si>
  <si>
    <t>アップグレードデバイス
（22MIMAMORI車載機type_CD拡張機カメラセット／TDⅡ-94）</t>
  </si>
  <si>
    <t>国土交通省認定のデジタル式運行記録計です。ドライブレコーダーの性能要件告示適合です。22MIMAMORI車載機type_CDでドライブレコーダー及びナビ機能をご利用するための機器です。クラウド型の運行管理サービス(動態管理・ECO安全運転指導・労務管理など)もご利用いただけます。
https://www.isuzu.co.jp/cv/cost/mimamori/index.html</t>
  </si>
  <si>
    <t xml:space="preserve">
いすゞ自動車株式会社
TEL: 0120-119-113</t>
  </si>
  <si>
    <t>U4022</t>
  </si>
  <si>
    <t>U4023</t>
  </si>
  <si>
    <t>U4024</t>
  </si>
  <si>
    <t xml:space="preserve">国土交通省認定のデジタル式運行記録計。
クラウド型の運行管理サービス(動態管理・労務管理・安全運転指導)をご利用いただけます。
UDトラックス及びいすゞ自動車のセンターディスプレイ搭載車に取付可能なキットであり、動画ドラレコ、商商社ナビサービスを利用する場合に装着します。
https://www.udtrucks.com/japan/service-parts/mimamori
</t>
  </si>
  <si>
    <t>U4025</t>
  </si>
  <si>
    <t>U4026</t>
  </si>
  <si>
    <t>ドライブレコーダ一体型デジタルタコグラフ GFITα
FD-3000</t>
  </si>
  <si>
    <t xml:space="preserve">https://www.elmo.co.jp/product/automobile/gfitx/
</t>
  </si>
  <si>
    <t>令和８年度　運行管理の高度化認定機器一覧</t>
    <rPh sb="0" eb="2">
      <t>レイワ</t>
    </rPh>
    <rPh sb="3" eb="5">
      <t>ネンド</t>
    </rPh>
    <rPh sb="6" eb="8">
      <t>ウンコウ</t>
    </rPh>
    <rPh sb="8" eb="10">
      <t>カンリ</t>
    </rPh>
    <rPh sb="11" eb="14">
      <t>コウドカ</t>
    </rPh>
    <rPh sb="14" eb="16">
      <t>ニンテイ</t>
    </rPh>
    <rPh sb="16" eb="18">
      <t>キキ</t>
    </rPh>
    <rPh sb="18" eb="20">
      <t>イチラン</t>
    </rPh>
    <phoneticPr fontId="3"/>
  </si>
  <si>
    <t>機器コード</t>
    <rPh sb="0" eb="2">
      <t>キキ</t>
    </rPh>
    <phoneticPr fontId="3"/>
  </si>
  <si>
    <t>登録番号</t>
    <phoneticPr fontId="3"/>
  </si>
  <si>
    <t>製品番号</t>
    <phoneticPr fontId="3"/>
  </si>
  <si>
    <t>シート名</t>
    <rPh sb="3" eb="4">
      <t>メイ</t>
    </rPh>
    <phoneticPr fontId="3"/>
  </si>
  <si>
    <t>機器コード
参照列</t>
    <rPh sb="0" eb="2">
      <t>キキ</t>
    </rPh>
    <rPh sb="6" eb="9">
      <t>サンショウレツ</t>
    </rPh>
    <phoneticPr fontId="3"/>
  </si>
  <si>
    <t>登録番号
参照列</t>
    <rPh sb="0" eb="4">
      <t>トウロクバンゴウ</t>
    </rPh>
    <rPh sb="5" eb="8">
      <t>サンショウレツ</t>
    </rPh>
    <phoneticPr fontId="3"/>
  </si>
  <si>
    <t>製品番号
参照列</t>
    <rPh sb="0" eb="4">
      <t>セイヒンバンゴウ</t>
    </rPh>
    <rPh sb="5" eb="8">
      <t>サンショウレツ</t>
    </rPh>
    <phoneticPr fontId="3"/>
  </si>
  <si>
    <t>参照行</t>
    <rPh sb="0" eb="3">
      <t>サンショウギョウ</t>
    </rPh>
    <phoneticPr fontId="3"/>
  </si>
  <si>
    <t>運行管理の高度化（シート①）</t>
  </si>
  <si>
    <t>D</t>
    <phoneticPr fontId="3"/>
  </si>
  <si>
    <t>F</t>
    <phoneticPr fontId="3"/>
  </si>
  <si>
    <t>I</t>
    <phoneticPr fontId="3"/>
  </si>
  <si>
    <t>(予備)運行管理の高度化（シート②）</t>
  </si>
  <si>
    <t>(予備)運行管理の高度化（シート③）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</si>
</sst>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Red]\-#,##0.0"/>
    <numFmt numFmtId="178" formatCode="yyyy/mm/dd"/>
    <numFmt numFmtId="179" formatCode="#,##0_ "/>
  </numFmts>
  <fonts count="50">
    <font>
      <sz val="11"/>
      <color theme="1"/>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sz val="11"/>
      <color rgb="FF000000"/>
      <name val="游ゴシック"/>
      <family val="3"/>
      <charset val="128"/>
      <scheme val="minor"/>
    </font>
    <font>
      <b/>
      <sz val="16"/>
      <color theme="1"/>
      <name val="游ゴシック"/>
      <family val="3"/>
      <charset val="128"/>
      <scheme val="minor"/>
    </font>
    <font>
      <b/>
      <sz val="16"/>
      <color rgb="FFFF0000"/>
      <name val="游ゴシック"/>
      <family val="3"/>
      <charset val="128"/>
      <scheme val="minor"/>
    </font>
    <font>
      <b/>
      <sz val="11"/>
      <color rgb="FF000000"/>
      <name val="游ゴシック"/>
      <family val="3"/>
      <charset val="128"/>
      <scheme val="minor"/>
    </font>
    <font>
      <sz val="16"/>
      <color theme="1"/>
      <name val="游ゴシック"/>
      <family val="3"/>
      <charset val="128"/>
      <scheme val="minor"/>
    </font>
    <font>
      <b/>
      <sz val="16"/>
      <color rgb="FF000000"/>
      <name val="游ゴシック"/>
      <family val="3"/>
      <charset val="128"/>
      <scheme val="minor"/>
    </font>
    <font>
      <sz val="11"/>
      <color rgb="FFFF0000"/>
      <name val="游ゴシック"/>
      <family val="3"/>
      <charset val="128"/>
      <scheme val="minor"/>
    </font>
    <font>
      <sz val="11"/>
      <name val="ＭＳ Ｐゴシック"/>
      <family val="3"/>
    </font>
    <font>
      <sz val="11"/>
      <name val="游ゴシック"/>
      <family val="3"/>
      <charset val="128"/>
      <scheme val="minor"/>
    </font>
    <font>
      <b/>
      <sz val="26"/>
      <color rgb="FFFF0000"/>
      <name val="游ゴシック"/>
      <family val="3"/>
      <charset val="128"/>
      <scheme val="minor"/>
    </font>
    <font>
      <sz val="10"/>
      <color rgb="FFFF0000"/>
      <name val="游ゴシック"/>
      <family val="3"/>
      <charset val="128"/>
      <scheme val="minor"/>
    </font>
    <font>
      <b/>
      <sz val="12"/>
      <color rgb="FFFF0000"/>
      <name val="游ゴシック"/>
      <family val="3"/>
      <charset val="128"/>
      <scheme val="minor"/>
    </font>
    <font>
      <sz val="14"/>
      <color theme="1"/>
      <name val="游ゴシック"/>
      <family val="3"/>
      <charset val="128"/>
      <scheme val="minor"/>
    </font>
    <font>
      <sz val="11"/>
      <color theme="1"/>
      <name val="ＭＳ Ｐゴシック"/>
      <family val="3"/>
      <charset val="128"/>
    </font>
    <font>
      <b/>
      <sz val="14"/>
      <color theme="1"/>
      <name val="ＭＳ Ｐゴシック"/>
      <family val="3"/>
      <charset val="128"/>
    </font>
    <font>
      <sz val="6"/>
      <name val="ＭＳ Ｐゴシック"/>
      <family val="3"/>
      <charset val="128"/>
    </font>
    <font>
      <b/>
      <sz val="11"/>
      <color theme="1"/>
      <name val="ＭＳ Ｐゴシック"/>
      <family val="3"/>
      <charset val="128"/>
    </font>
    <font>
      <sz val="10"/>
      <color theme="1"/>
      <name val="游ゴシック"/>
      <family val="3"/>
      <charset val="128"/>
      <scheme val="minor"/>
    </font>
    <font>
      <sz val="10"/>
      <name val="游ゴシック"/>
      <family val="3"/>
      <charset val="128"/>
      <scheme val="minor"/>
    </font>
    <font>
      <u/>
      <sz val="12"/>
      <color theme="1"/>
      <name val="游ゴシック"/>
      <family val="3"/>
      <charset val="128"/>
      <scheme val="minor"/>
    </font>
    <font>
      <sz val="14"/>
      <name val="游ゴシック"/>
      <family val="3"/>
      <charset val="128"/>
      <scheme val="minor"/>
    </font>
    <font>
      <u/>
      <sz val="12"/>
      <name val="游ゴシック"/>
      <family val="3"/>
      <charset val="128"/>
      <scheme val="minor"/>
    </font>
    <font>
      <sz val="11"/>
      <name val="游ゴシック"/>
      <family val="2"/>
      <charset val="128"/>
      <scheme val="minor"/>
    </font>
    <font>
      <sz val="11"/>
      <name val="MS PGothic"/>
      <family val="3"/>
      <charset val="128"/>
    </font>
    <font>
      <sz val="10"/>
      <name val="MS PGothic"/>
      <family val="3"/>
      <charset val="128"/>
    </font>
    <font>
      <sz val="10"/>
      <color theme="1"/>
      <name val="MS PGothic"/>
      <family val="3"/>
      <charset val="128"/>
    </font>
    <font>
      <sz val="10.5"/>
      <color theme="1"/>
      <name val="游ゴシック"/>
      <family val="3"/>
      <charset val="128"/>
    </font>
    <font>
      <sz val="9"/>
      <name val="游ゴシック"/>
      <family val="3"/>
      <charset val="128"/>
      <scheme val="minor"/>
    </font>
    <font>
      <b/>
      <sz val="16"/>
      <name val="游ゴシック"/>
      <family val="3"/>
      <charset val="128"/>
      <scheme val="minor"/>
    </font>
    <font>
      <u/>
      <sz val="14"/>
      <name val="游ゴシック"/>
      <family val="3"/>
      <charset val="128"/>
      <scheme val="minor"/>
    </font>
    <font>
      <sz val="10"/>
      <name val="MS Gothic"/>
      <family val="3"/>
      <charset val="128"/>
    </font>
    <font>
      <sz val="14"/>
      <color rgb="FF000000"/>
      <name val="Meiryo"/>
      <family val="3"/>
      <charset val="128"/>
    </font>
    <font>
      <sz val="10"/>
      <name val="游ゴシック"/>
      <family val="2"/>
      <charset val="128"/>
      <scheme val="minor"/>
    </font>
    <font>
      <u/>
      <sz val="14"/>
      <color theme="1"/>
      <name val="游ゴシック"/>
      <family val="3"/>
      <charset val="128"/>
      <scheme val="minor"/>
    </font>
    <font>
      <strike/>
      <sz val="11"/>
      <color rgb="FFFF0000"/>
      <name val="游ゴシック"/>
      <family val="3"/>
      <charset val="128"/>
      <scheme val="minor"/>
    </font>
    <font>
      <b/>
      <sz val="18"/>
      <color rgb="FFFF0000"/>
      <name val="游ゴシック"/>
      <family val="3"/>
      <charset val="128"/>
      <scheme val="minor"/>
    </font>
    <font>
      <b/>
      <sz val="14"/>
      <color rgb="FFFF0000"/>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2"/>
      <color theme="1"/>
      <name val="游ゴシック"/>
      <family val="3"/>
      <charset val="128"/>
      <scheme val="minor"/>
    </font>
    <font>
      <sz val="11"/>
      <color theme="0"/>
      <name val="游ゴシック"/>
      <family val="3"/>
      <charset val="128"/>
      <scheme val="minor"/>
    </font>
    <font>
      <b/>
      <sz val="14"/>
      <color theme="0"/>
      <name val="游ゴシック"/>
      <family val="3"/>
      <charset val="128"/>
      <scheme val="minor"/>
    </font>
    <font>
      <b/>
      <sz val="16"/>
      <color theme="0"/>
      <name val="游ゴシック"/>
      <family val="3"/>
      <charset val="128"/>
      <scheme val="minor"/>
    </font>
    <font>
      <sz val="16"/>
      <color theme="0"/>
      <name val="游ゴシック"/>
      <family val="3"/>
      <charset val="128"/>
      <scheme val="minor"/>
    </font>
  </fonts>
  <fills count="13">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4"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4.9989318521683403E-2"/>
        <bgColor theme="0"/>
      </patternFill>
    </fill>
    <fill>
      <patternFill patternType="solid">
        <fgColor theme="8" tint="-0.249977111117893"/>
        <bgColor indexed="64"/>
      </patternFill>
    </fill>
  </fills>
  <borders count="81">
    <border>
      <left/>
      <right/>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diagonal/>
    </border>
    <border>
      <left style="thin">
        <color rgb="FF000000"/>
      </left>
      <right/>
      <top style="thin">
        <color rgb="FF000000"/>
      </top>
      <bottom style="thin">
        <color rgb="FF000000"/>
      </bottom>
      <diagonal/>
    </border>
    <border>
      <left style="medium">
        <color indexed="64"/>
      </left>
      <right/>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right/>
      <top style="thick">
        <color rgb="FFFF0000"/>
      </top>
      <bottom/>
      <diagonal/>
    </border>
    <border>
      <left/>
      <right style="thick">
        <color rgb="FFFF0000"/>
      </right>
      <top style="thick">
        <color rgb="FFFF0000"/>
      </top>
      <bottom/>
      <diagonal/>
    </border>
    <border>
      <left/>
      <right/>
      <top/>
      <bottom style="thick">
        <color rgb="FFFF0000"/>
      </bottom>
      <diagonal/>
    </border>
    <border>
      <left/>
      <right style="thick">
        <color rgb="FFFF0000"/>
      </right>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ck">
        <color rgb="FF0070C0"/>
      </left>
      <right style="thick">
        <color rgb="FF0070C0"/>
      </right>
      <top style="thick">
        <color rgb="FF0070C0"/>
      </top>
      <bottom/>
      <diagonal/>
    </border>
    <border>
      <left style="thick">
        <color rgb="FF0070C0"/>
      </left>
      <right style="thick">
        <color rgb="FF0070C0"/>
      </right>
      <top/>
      <bottom/>
      <diagonal/>
    </border>
    <border>
      <left style="thick">
        <color rgb="FF0070C0"/>
      </left>
      <right style="thick">
        <color rgb="FF0070C0"/>
      </right>
      <top/>
      <bottom style="thick">
        <color rgb="FF0070C0"/>
      </bottom>
      <diagonal/>
    </border>
    <border>
      <left style="medium">
        <color indexed="64"/>
      </left>
      <right style="medium">
        <color indexed="64"/>
      </right>
      <top/>
      <bottom style="medium">
        <color indexed="64"/>
      </bottom>
      <diagonal/>
    </border>
    <border>
      <left style="thick">
        <color rgb="FF0070C0"/>
      </left>
      <right style="thin">
        <color indexed="64"/>
      </right>
      <top style="thick">
        <color rgb="FF0070C0"/>
      </top>
      <bottom style="thin">
        <color indexed="64"/>
      </bottom>
      <diagonal/>
    </border>
    <border>
      <left style="thin">
        <color indexed="64"/>
      </left>
      <right style="thin">
        <color indexed="64"/>
      </right>
      <top style="thick">
        <color rgb="FF0070C0"/>
      </top>
      <bottom style="thin">
        <color indexed="64"/>
      </bottom>
      <diagonal/>
    </border>
    <border>
      <left style="thin">
        <color indexed="64"/>
      </left>
      <right style="thick">
        <color rgb="FF0070C0"/>
      </right>
      <top style="thick">
        <color rgb="FF0070C0"/>
      </top>
      <bottom style="thin">
        <color indexed="64"/>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style="thin">
        <color indexed="64"/>
      </right>
      <top style="thin">
        <color indexed="64"/>
      </top>
      <bottom style="thick">
        <color rgb="FF0070C0"/>
      </bottom>
      <diagonal/>
    </border>
    <border>
      <left style="thin">
        <color indexed="64"/>
      </left>
      <right style="thin">
        <color indexed="64"/>
      </right>
      <top style="thin">
        <color indexed="64"/>
      </top>
      <bottom style="thick">
        <color rgb="FF0070C0"/>
      </bottom>
      <diagonal/>
    </border>
    <border>
      <left style="thin">
        <color indexed="64"/>
      </left>
      <right style="thick">
        <color rgb="FF0070C0"/>
      </right>
      <top style="thin">
        <color indexed="64"/>
      </top>
      <bottom style="thick">
        <color rgb="FF0070C0"/>
      </bottom>
      <diagonal/>
    </border>
    <border>
      <left style="thin">
        <color indexed="64"/>
      </left>
      <right style="thin">
        <color indexed="64"/>
      </right>
      <top/>
      <bottom/>
      <diagonal/>
    </border>
    <border>
      <left/>
      <right style="thin">
        <color auto="1"/>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top style="thick">
        <color rgb="FF0070C0"/>
      </top>
      <bottom style="thin">
        <color auto="1"/>
      </bottom>
      <diagonal/>
    </border>
    <border>
      <left/>
      <right style="thin">
        <color auto="1"/>
      </right>
      <top style="thick">
        <color rgb="FF0070C0"/>
      </top>
      <bottom style="thin">
        <color auto="1"/>
      </bottom>
      <diagonal/>
    </border>
    <border>
      <left style="thin">
        <color indexed="64"/>
      </left>
      <right style="thin">
        <color indexed="64"/>
      </right>
      <top/>
      <bottom style="thick">
        <color rgb="FF0070C0"/>
      </bottom>
      <diagonal/>
    </border>
    <border>
      <left style="thin">
        <color auto="1"/>
      </left>
      <right/>
      <top/>
      <bottom style="thick">
        <color rgb="FF0070C0"/>
      </bottom>
      <diagonal/>
    </border>
    <border>
      <left/>
      <right style="thin">
        <color auto="1"/>
      </right>
      <top/>
      <bottom style="thick">
        <color rgb="FF0070C0"/>
      </bottom>
      <diagonal/>
    </border>
  </borders>
  <cellStyleXfs count="5">
    <xf numFmtId="0" fontId="0" fillId="0" borderId="0">
      <alignment vertical="center"/>
    </xf>
    <xf numFmtId="38" fontId="1" fillId="0" borderId="0" applyFont="0" applyFill="0" applyBorder="0" applyAlignment="0" applyProtection="0">
      <alignment vertical="center"/>
    </xf>
    <xf numFmtId="0" fontId="13" fillId="0" borderId="0"/>
    <xf numFmtId="38" fontId="13" fillId="0" borderId="0" applyFont="0" applyFill="0" applyBorder="0" applyAlignment="0" applyProtection="0"/>
    <xf numFmtId="0" fontId="19" fillId="0" borderId="0">
      <alignment vertical="center"/>
    </xf>
  </cellStyleXfs>
  <cellXfs count="454">
    <xf numFmtId="0" fontId="0" fillId="0" borderId="0" xfId="0">
      <alignment vertical="center"/>
    </xf>
    <xf numFmtId="0" fontId="7" fillId="0" borderId="0" xfId="0" applyFont="1" applyProtection="1">
      <alignment vertical="center"/>
      <protection hidden="1"/>
    </xf>
    <xf numFmtId="0" fontId="10" fillId="0" borderId="0" xfId="0" applyFont="1" applyProtection="1">
      <alignment vertical="center"/>
      <protection hidden="1"/>
    </xf>
    <xf numFmtId="0" fontId="4" fillId="0" borderId="0" xfId="0" applyFont="1" applyProtection="1">
      <alignment vertical="center"/>
      <protection hidden="1"/>
    </xf>
    <xf numFmtId="0" fontId="4" fillId="4" borderId="0" xfId="0" applyFont="1" applyFill="1" applyProtection="1">
      <alignment vertical="center"/>
      <protection hidden="1"/>
    </xf>
    <xf numFmtId="0" fontId="12" fillId="0" borderId="0" xfId="0" applyFont="1" applyProtection="1">
      <alignment vertical="center"/>
      <protection hidden="1"/>
    </xf>
    <xf numFmtId="0" fontId="7" fillId="6" borderId="0" xfId="0" applyFont="1" applyFill="1" applyProtection="1">
      <alignment vertical="center"/>
      <protection hidden="1"/>
    </xf>
    <xf numFmtId="0" fontId="2" fillId="0" borderId="0" xfId="0" applyFont="1" applyProtection="1">
      <alignment vertical="center"/>
      <protection hidden="1"/>
    </xf>
    <xf numFmtId="0" fontId="14" fillId="5" borderId="27" xfId="0" applyFont="1" applyFill="1" applyBorder="1" applyAlignment="1" applyProtection="1">
      <alignment horizontal="center" vertical="center"/>
      <protection hidden="1"/>
    </xf>
    <xf numFmtId="0" fontId="14" fillId="5" borderId="28" xfId="0" applyFont="1" applyFill="1" applyBorder="1" applyAlignment="1" applyProtection="1">
      <alignment horizontal="center" vertical="center"/>
      <protection hidden="1"/>
    </xf>
    <xf numFmtId="0" fontId="4" fillId="5" borderId="28" xfId="0" applyFont="1" applyFill="1" applyBorder="1" applyAlignment="1" applyProtection="1">
      <alignment horizontal="center" vertical="center"/>
      <protection hidden="1"/>
    </xf>
    <xf numFmtId="0" fontId="4" fillId="5" borderId="29" xfId="0" applyFont="1" applyFill="1" applyBorder="1" applyAlignment="1" applyProtection="1">
      <alignment horizontal="center" vertical="center"/>
      <protection hidden="1"/>
    </xf>
    <xf numFmtId="0" fontId="4" fillId="0" borderId="20" xfId="0" applyFont="1" applyBorder="1" applyAlignment="1" applyProtection="1">
      <alignment horizontal="center" vertical="center" shrinkToFit="1"/>
      <protection hidden="1"/>
    </xf>
    <xf numFmtId="0" fontId="4" fillId="0" borderId="0" xfId="0" applyFont="1" applyAlignment="1" applyProtection="1">
      <alignment horizontal="right" vertical="center"/>
      <protection hidden="1"/>
    </xf>
    <xf numFmtId="38" fontId="4" fillId="0" borderId="0" xfId="1" applyFont="1" applyFill="1" applyProtection="1">
      <alignment vertical="center"/>
      <protection hidden="1"/>
    </xf>
    <xf numFmtId="38" fontId="7" fillId="3" borderId="13" xfId="0" applyNumberFormat="1" applyFont="1" applyFill="1" applyBorder="1" applyProtection="1">
      <alignment vertical="center"/>
      <protection hidden="1"/>
    </xf>
    <xf numFmtId="0" fontId="18" fillId="0" borderId="0" xfId="0" applyFont="1" applyProtection="1">
      <alignment vertical="center"/>
      <protection hidden="1"/>
    </xf>
    <xf numFmtId="0" fontId="20" fillId="0" borderId="0" xfId="4" applyFont="1">
      <alignment vertical="center"/>
    </xf>
    <xf numFmtId="0" fontId="19" fillId="0" borderId="0" xfId="4">
      <alignment vertical="center"/>
    </xf>
    <xf numFmtId="0" fontId="22" fillId="8" borderId="4" xfId="4" applyFont="1" applyFill="1" applyBorder="1" applyAlignment="1">
      <alignment horizontal="center" vertical="center"/>
    </xf>
    <xf numFmtId="0" fontId="19" fillId="9" borderId="4" xfId="4" applyFill="1" applyBorder="1" applyAlignment="1">
      <alignment horizontal="center" vertical="center"/>
    </xf>
    <xf numFmtId="178" fontId="19" fillId="9" borderId="4" xfId="4" applyNumberFormat="1" applyFill="1" applyBorder="1" applyAlignment="1">
      <alignment horizontal="center" vertical="center"/>
    </xf>
    <xf numFmtId="0" fontId="19" fillId="9" borderId="4" xfId="4" applyFill="1" applyBorder="1">
      <alignment vertical="center"/>
    </xf>
    <xf numFmtId="0" fontId="19" fillId="9" borderId="4" xfId="4" applyFill="1" applyBorder="1" applyAlignment="1">
      <alignment vertical="center" wrapText="1"/>
    </xf>
    <xf numFmtId="0" fontId="19" fillId="0" borderId="4" xfId="4" applyBorder="1" applyAlignment="1">
      <alignment horizontal="center" vertical="center"/>
    </xf>
    <xf numFmtId="178" fontId="19" fillId="0" borderId="4" xfId="4" applyNumberFormat="1" applyBorder="1" applyAlignment="1">
      <alignment horizontal="center" vertical="center"/>
    </xf>
    <xf numFmtId="0" fontId="19" fillId="0" borderId="4" xfId="4" applyBorder="1">
      <alignment vertical="center"/>
    </xf>
    <xf numFmtId="0" fontId="19" fillId="0" borderId="4" xfId="4" applyBorder="1" applyAlignment="1">
      <alignment vertical="center" wrapText="1"/>
    </xf>
    <xf numFmtId="0" fontId="19" fillId="0" borderId="4" xfId="4" applyBorder="1" applyAlignment="1">
      <alignment vertical="top" wrapText="1"/>
    </xf>
    <xf numFmtId="0" fontId="19" fillId="0" borderId="0" xfId="4" applyAlignment="1">
      <alignment horizontal="center" vertical="center"/>
    </xf>
    <xf numFmtId="178" fontId="19" fillId="0" borderId="0" xfId="4" applyNumberFormat="1" applyAlignment="1">
      <alignment horizontal="center" vertical="center"/>
    </xf>
    <xf numFmtId="0" fontId="23" fillId="0" borderId="0" xfId="0" applyFont="1">
      <alignment vertical="center"/>
    </xf>
    <xf numFmtId="0" fontId="24" fillId="0" borderId="0" xfId="0" applyFont="1">
      <alignment vertical="center"/>
    </xf>
    <xf numFmtId="0" fontId="24" fillId="0" borderId="0" xfId="0" applyFont="1" applyAlignment="1">
      <alignment horizontal="right" vertical="center"/>
    </xf>
    <xf numFmtId="0" fontId="23" fillId="0" borderId="0" xfId="0" applyFont="1" applyAlignment="1">
      <alignment horizontal="center" vertical="center"/>
    </xf>
    <xf numFmtId="0" fontId="25" fillId="0" borderId="0" xfId="0" applyFont="1" applyAlignment="1">
      <alignment vertical="center" shrinkToFit="1"/>
    </xf>
    <xf numFmtId="0" fontId="26" fillId="0" borderId="0" xfId="0" applyFont="1">
      <alignment vertical="center"/>
    </xf>
    <xf numFmtId="0" fontId="27" fillId="0" borderId="0" xfId="0" applyFont="1" applyAlignment="1">
      <alignment vertical="center" shrinkToFit="1"/>
    </xf>
    <xf numFmtId="0" fontId="25" fillId="0" borderId="0" xfId="0" applyFont="1" applyAlignment="1">
      <alignment horizontal="center" vertical="center" shrinkToFit="1"/>
    </xf>
    <xf numFmtId="0" fontId="27" fillId="0" borderId="0" xfId="0" applyFont="1" applyAlignment="1">
      <alignment horizontal="left" vertical="center" shrinkToFit="1"/>
    </xf>
    <xf numFmtId="0" fontId="24" fillId="0" borderId="4" xfId="0" applyFont="1" applyBorder="1" applyAlignment="1">
      <alignment horizontal="center" vertical="center"/>
    </xf>
    <xf numFmtId="0" fontId="23" fillId="0" borderId="4" xfId="0" applyFont="1" applyBorder="1" applyAlignment="1">
      <alignment horizontal="center" vertical="center"/>
    </xf>
    <xf numFmtId="0" fontId="28" fillId="0" borderId="4" xfId="0" applyFont="1" applyBorder="1" applyAlignment="1">
      <alignment horizontal="left" vertical="center" wrapText="1"/>
    </xf>
    <xf numFmtId="0" fontId="14" fillId="0" borderId="4" xfId="0" applyFont="1" applyBorder="1" applyAlignment="1">
      <alignment horizontal="left" vertical="center" wrapText="1"/>
    </xf>
    <xf numFmtId="0" fontId="28" fillId="0" borderId="4" xfId="0" applyFont="1" applyBorder="1" applyAlignment="1">
      <alignment vertical="center" wrapText="1"/>
    </xf>
    <xf numFmtId="0" fontId="29" fillId="0" borderId="36" xfId="0" applyFont="1" applyBorder="1" applyAlignment="1">
      <alignment vertical="center" wrapText="1"/>
    </xf>
    <xf numFmtId="0" fontId="30" fillId="0" borderId="36" xfId="0" applyFont="1" applyBorder="1" applyAlignment="1">
      <alignment horizontal="left" vertical="center" wrapText="1"/>
    </xf>
    <xf numFmtId="0" fontId="31" fillId="0" borderId="36" xfId="0" applyFont="1" applyBorder="1" applyAlignment="1">
      <alignment horizontal="center" vertical="center"/>
    </xf>
    <xf numFmtId="0" fontId="14" fillId="0" borderId="4" xfId="0" applyFont="1" applyBorder="1" applyAlignment="1">
      <alignment horizontal="left" vertical="center" wrapText="1" shrinkToFit="1"/>
    </xf>
    <xf numFmtId="0" fontId="24" fillId="0" borderId="4" xfId="0" applyFont="1" applyBorder="1" applyAlignment="1">
      <alignment horizontal="left" vertical="center" wrapText="1"/>
    </xf>
    <xf numFmtId="0" fontId="24" fillId="0" borderId="4" xfId="0" applyFont="1" applyBorder="1" applyAlignment="1">
      <alignment vertical="center" wrapText="1"/>
    </xf>
    <xf numFmtId="0" fontId="32" fillId="0" borderId="4" xfId="0" applyFont="1" applyBorder="1" applyAlignment="1">
      <alignment horizontal="center" vertical="center"/>
    </xf>
    <xf numFmtId="0" fontId="23"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14" fillId="0" borderId="4" xfId="0" applyFont="1" applyBorder="1" applyAlignment="1">
      <alignment vertical="center" wrapText="1"/>
    </xf>
    <xf numFmtId="0" fontId="24" fillId="0" borderId="8" xfId="0" applyFont="1" applyBorder="1" applyAlignment="1">
      <alignment horizontal="left" vertical="center" wrapText="1"/>
    </xf>
    <xf numFmtId="0" fontId="33" fillId="0" borderId="4" xfId="0" applyFont="1" applyBorder="1" applyAlignment="1">
      <alignment vertical="center" wrapText="1"/>
    </xf>
    <xf numFmtId="0" fontId="33" fillId="0" borderId="4" xfId="0" applyFont="1" applyBorder="1" applyAlignment="1">
      <alignment horizontal="left" vertical="center" wrapText="1"/>
    </xf>
    <xf numFmtId="0" fontId="34" fillId="0" borderId="0" xfId="0" applyFont="1" applyAlignment="1">
      <alignment horizontal="right" vertical="center"/>
    </xf>
    <xf numFmtId="0" fontId="27" fillId="0" borderId="0" xfId="0" applyFont="1" applyAlignment="1">
      <alignment horizontal="left" vertical="center"/>
    </xf>
    <xf numFmtId="0" fontId="26" fillId="0" borderId="0" xfId="0" applyFont="1" applyAlignment="1">
      <alignment horizontal="left" vertical="center"/>
    </xf>
    <xf numFmtId="0" fontId="35" fillId="0" borderId="0" xfId="0" applyFont="1" applyAlignment="1">
      <alignment horizontal="left" vertical="center"/>
    </xf>
    <xf numFmtId="0" fontId="27" fillId="0" borderId="0" xfId="0" applyFont="1">
      <alignment vertical="center"/>
    </xf>
    <xf numFmtId="0" fontId="24" fillId="0" borderId="11" xfId="0" applyFont="1" applyBorder="1" applyAlignment="1">
      <alignment horizontal="center" vertical="center"/>
    </xf>
    <xf numFmtId="0" fontId="24" fillId="0" borderId="8" xfId="0" applyFont="1" applyBorder="1" applyAlignment="1">
      <alignment vertical="center" wrapText="1"/>
    </xf>
    <xf numFmtId="0" fontId="36" fillId="0" borderId="32" xfId="0" applyFont="1" applyBorder="1" applyAlignment="1">
      <alignment vertical="center" wrapText="1"/>
    </xf>
    <xf numFmtId="0" fontId="16" fillId="0" borderId="4" xfId="0" applyFont="1" applyBorder="1" applyAlignment="1">
      <alignment vertical="center" wrapText="1"/>
    </xf>
    <xf numFmtId="0" fontId="23" fillId="0" borderId="4" xfId="0" applyFont="1" applyBorder="1" applyAlignment="1">
      <alignment vertical="center" wrapText="1"/>
    </xf>
    <xf numFmtId="0" fontId="0" fillId="0" borderId="8" xfId="0" applyBorder="1">
      <alignment vertical="center"/>
    </xf>
    <xf numFmtId="0" fontId="37" fillId="0" borderId="4" xfId="0" applyFont="1" applyBorder="1">
      <alignment vertical="center"/>
    </xf>
    <xf numFmtId="0" fontId="38" fillId="0" borderId="0" xfId="0" applyFont="1" applyAlignment="1">
      <alignment vertical="center" wrapText="1"/>
    </xf>
    <xf numFmtId="0" fontId="24" fillId="0" borderId="21" xfId="0" applyFont="1" applyBorder="1" applyAlignment="1">
      <alignment vertical="center" wrapText="1"/>
    </xf>
    <xf numFmtId="0" fontId="4" fillId="0" borderId="4" xfId="0" applyFont="1" applyBorder="1" applyAlignment="1">
      <alignment horizontal="left" vertical="center" wrapText="1"/>
    </xf>
    <xf numFmtId="0" fontId="24" fillId="0" borderId="32" xfId="0" applyFont="1" applyBorder="1" applyAlignment="1">
      <alignment vertical="center" wrapText="1"/>
    </xf>
    <xf numFmtId="0" fontId="39" fillId="0" borderId="0" xfId="0" applyFont="1" applyAlignment="1">
      <alignment horizontal="left" vertical="center"/>
    </xf>
    <xf numFmtId="0" fontId="23" fillId="0" borderId="4" xfId="0" applyFont="1" applyBorder="1">
      <alignment vertical="center"/>
    </xf>
    <xf numFmtId="38" fontId="6" fillId="10" borderId="2" xfId="1" applyFont="1" applyFill="1" applyBorder="1" applyAlignment="1" applyProtection="1">
      <alignment vertical="center" wrapText="1"/>
      <protection hidden="1"/>
    </xf>
    <xf numFmtId="38" fontId="6" fillId="0" borderId="1" xfId="1" applyFont="1" applyFill="1" applyBorder="1" applyAlignment="1" applyProtection="1">
      <alignment vertical="center" wrapText="1"/>
      <protection hidden="1"/>
    </xf>
    <xf numFmtId="38" fontId="6" fillId="0" borderId="23" xfId="1" applyFont="1" applyFill="1" applyBorder="1" applyAlignment="1" applyProtection="1">
      <alignment vertical="center" wrapText="1"/>
      <protection hidden="1"/>
    </xf>
    <xf numFmtId="38" fontId="6" fillId="0" borderId="0" xfId="1" applyFont="1" applyFill="1" applyBorder="1" applyAlignment="1" applyProtection="1">
      <alignment vertical="center" wrapText="1"/>
      <protection hidden="1"/>
    </xf>
    <xf numFmtId="38" fontId="2" fillId="10" borderId="41" xfId="1" applyFont="1" applyFill="1" applyBorder="1" applyAlignment="1" applyProtection="1">
      <alignment horizontal="right" vertical="center" wrapText="1"/>
      <protection hidden="1"/>
    </xf>
    <xf numFmtId="38" fontId="6" fillId="10" borderId="19" xfId="1" applyFont="1" applyFill="1" applyBorder="1" applyAlignment="1" applyProtection="1">
      <alignment vertical="center" wrapText="1"/>
      <protection hidden="1"/>
    </xf>
    <xf numFmtId="0" fontId="4" fillId="0" borderId="0" xfId="0" applyFont="1" applyAlignment="1" applyProtection="1">
      <alignment horizontal="center" vertical="center" shrinkToFit="1"/>
      <protection hidden="1"/>
    </xf>
    <xf numFmtId="0" fontId="23" fillId="0" borderId="32" xfId="0" applyFont="1" applyBorder="1" applyAlignment="1">
      <alignment horizontal="center" vertical="center"/>
    </xf>
    <xf numFmtId="0" fontId="23" fillId="0" borderId="34" xfId="0" applyFont="1" applyBorder="1" applyAlignment="1">
      <alignment horizontal="center" vertical="center"/>
    </xf>
    <xf numFmtId="0" fontId="23" fillId="0" borderId="8" xfId="0" applyFont="1" applyBorder="1" applyAlignment="1">
      <alignment horizontal="left" vertical="center" wrapText="1"/>
    </xf>
    <xf numFmtId="0" fontId="31" fillId="0" borderId="45" xfId="0" applyFont="1" applyBorder="1" applyAlignment="1">
      <alignment horizontal="center" vertical="center"/>
    </xf>
    <xf numFmtId="0" fontId="23" fillId="0" borderId="8" xfId="0" applyFont="1" applyBorder="1" applyAlignment="1">
      <alignment horizontal="center" vertical="center" wrapText="1"/>
    </xf>
    <xf numFmtId="0" fontId="24" fillId="0" borderId="8" xfId="0" applyFont="1" applyBorder="1" applyAlignment="1">
      <alignment horizontal="center" vertical="center" wrapText="1"/>
    </xf>
    <xf numFmtId="0" fontId="23" fillId="0" borderId="8" xfId="0" applyFont="1" applyBorder="1">
      <alignment vertical="center"/>
    </xf>
    <xf numFmtId="0" fontId="24" fillId="0" borderId="34" xfId="0" applyFont="1" applyBorder="1" applyAlignment="1">
      <alignment horizontal="center" vertical="center"/>
    </xf>
    <xf numFmtId="0" fontId="23" fillId="0" borderId="8" xfId="0" applyFont="1" applyBorder="1" applyAlignment="1">
      <alignment horizontal="center" vertical="center"/>
    </xf>
    <xf numFmtId="0" fontId="32" fillId="0" borderId="8" xfId="0" applyFont="1" applyBorder="1" applyAlignment="1">
      <alignment horizontal="center" vertical="center"/>
    </xf>
    <xf numFmtId="0" fontId="16" fillId="0" borderId="8" xfId="0" applyFont="1" applyBorder="1" applyAlignment="1">
      <alignment vertical="center" wrapText="1"/>
    </xf>
    <xf numFmtId="0" fontId="23" fillId="0" borderId="8" xfId="0" applyFont="1" applyBorder="1" applyAlignment="1">
      <alignment vertical="center" wrapText="1"/>
    </xf>
    <xf numFmtId="0" fontId="37" fillId="0" borderId="8" xfId="0" applyFont="1" applyBorder="1">
      <alignment vertical="center"/>
    </xf>
    <xf numFmtId="0" fontId="4" fillId="0" borderId="8" xfId="0" applyFont="1" applyBorder="1" applyAlignment="1">
      <alignment horizontal="left" vertical="center" wrapText="1"/>
    </xf>
    <xf numFmtId="179" fontId="4" fillId="10" borderId="13" xfId="0" applyNumberFormat="1" applyFont="1" applyFill="1" applyBorder="1" applyProtection="1">
      <alignment vertical="center"/>
      <protection hidden="1"/>
    </xf>
    <xf numFmtId="177" fontId="4" fillId="10" borderId="13" xfId="1" applyNumberFormat="1" applyFont="1" applyFill="1" applyBorder="1" applyProtection="1">
      <alignment vertical="center"/>
      <protection hidden="1"/>
    </xf>
    <xf numFmtId="38" fontId="4" fillId="10" borderId="13" xfId="1" applyFont="1" applyFill="1" applyBorder="1" applyProtection="1">
      <alignment vertical="center"/>
      <protection hidden="1"/>
    </xf>
    <xf numFmtId="176" fontId="4" fillId="10" borderId="4" xfId="0" applyNumberFormat="1" applyFont="1" applyFill="1" applyBorder="1" applyAlignment="1" applyProtection="1">
      <alignment horizontal="left" vertical="center" wrapText="1"/>
      <protection hidden="1"/>
    </xf>
    <xf numFmtId="38" fontId="6" fillId="10" borderId="42" xfId="1" applyFont="1" applyFill="1" applyBorder="1" applyAlignment="1" applyProtection="1">
      <alignment horizontal="left" vertical="center" wrapText="1"/>
      <protection hidden="1"/>
    </xf>
    <xf numFmtId="38" fontId="6" fillId="10" borderId="42" xfId="1" applyFont="1" applyFill="1" applyBorder="1" applyAlignment="1" applyProtection="1">
      <alignment vertical="center" wrapText="1"/>
      <protection hidden="1"/>
    </xf>
    <xf numFmtId="176" fontId="4" fillId="10" borderId="42" xfId="0" applyNumberFormat="1" applyFont="1" applyFill="1" applyBorder="1" applyProtection="1">
      <alignment vertical="center"/>
      <protection hidden="1"/>
    </xf>
    <xf numFmtId="176" fontId="4" fillId="10" borderId="42" xfId="0" applyNumberFormat="1" applyFont="1" applyFill="1" applyBorder="1" applyAlignment="1" applyProtection="1">
      <alignment horizontal="left" vertical="center"/>
      <protection hidden="1"/>
    </xf>
    <xf numFmtId="38" fontId="6" fillId="10" borderId="42" xfId="1" applyFont="1" applyFill="1" applyBorder="1" applyAlignment="1" applyProtection="1">
      <alignment horizontal="center" vertical="center" wrapText="1"/>
      <protection hidden="1"/>
    </xf>
    <xf numFmtId="38" fontId="6" fillId="10" borderId="43" xfId="1" applyFont="1" applyFill="1" applyBorder="1" applyAlignment="1" applyProtection="1">
      <alignment horizontal="center" vertical="center" wrapText="1"/>
      <protection hidden="1"/>
    </xf>
    <xf numFmtId="0" fontId="4" fillId="10" borderId="4" xfId="1" applyNumberFormat="1" applyFont="1" applyFill="1" applyBorder="1" applyAlignment="1" applyProtection="1">
      <alignment vertical="center" wrapText="1"/>
      <protection hidden="1"/>
    </xf>
    <xf numFmtId="0" fontId="4" fillId="10" borderId="12" xfId="1" applyNumberFormat="1" applyFont="1" applyFill="1" applyBorder="1" applyAlignment="1" applyProtection="1">
      <alignment vertical="center" wrapText="1"/>
      <protection hidden="1"/>
    </xf>
    <xf numFmtId="0" fontId="4" fillId="0" borderId="0" xfId="0" applyFont="1" applyAlignment="1" applyProtection="1">
      <alignment horizontal="center" vertical="center"/>
      <protection hidden="1"/>
    </xf>
    <xf numFmtId="0" fontId="5" fillId="0" borderId="0" xfId="0" applyFont="1" applyAlignment="1" applyProtection="1">
      <alignment horizontal="left" vertical="center"/>
      <protection hidden="1"/>
    </xf>
    <xf numFmtId="0" fontId="5" fillId="0" borderId="0" xfId="0" applyFont="1" applyProtection="1">
      <alignment vertical="center"/>
      <protection hidden="1"/>
    </xf>
    <xf numFmtId="0" fontId="4" fillId="0" borderId="0" xfId="0" applyFont="1" applyAlignment="1" applyProtection="1">
      <alignment horizontal="left" vertical="center"/>
      <protection hidden="1"/>
    </xf>
    <xf numFmtId="0" fontId="9" fillId="0" borderId="4" xfId="0" applyFont="1" applyBorder="1" applyAlignment="1" applyProtection="1">
      <alignment horizontal="center" vertical="center" wrapText="1"/>
      <protection hidden="1"/>
    </xf>
    <xf numFmtId="0" fontId="9" fillId="0" borderId="15" xfId="0" applyFont="1" applyBorder="1" applyAlignment="1" applyProtection="1">
      <alignment horizontal="center" vertical="center" wrapText="1"/>
      <protection hidden="1"/>
    </xf>
    <xf numFmtId="0" fontId="9" fillId="0" borderId="38"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38" fontId="6" fillId="0" borderId="1" xfId="1" applyFont="1" applyFill="1" applyBorder="1" applyAlignment="1" applyProtection="1">
      <alignment horizontal="left" vertical="center" wrapText="1"/>
      <protection hidden="1"/>
    </xf>
    <xf numFmtId="176" fontId="4" fillId="0" borderId="1" xfId="0" applyNumberFormat="1" applyFont="1" applyBorder="1" applyAlignment="1" applyProtection="1">
      <alignment horizontal="right" vertical="center"/>
      <protection hidden="1"/>
    </xf>
    <xf numFmtId="176" fontId="4" fillId="0" borderId="1" xfId="0" applyNumberFormat="1" applyFont="1" applyBorder="1" applyAlignment="1" applyProtection="1">
      <alignment horizontal="left" vertical="center"/>
      <protection hidden="1"/>
    </xf>
    <xf numFmtId="38" fontId="4" fillId="0" borderId="1" xfId="1" applyFont="1" applyFill="1" applyBorder="1" applyAlignment="1" applyProtection="1">
      <alignment horizontal="left" vertical="center"/>
      <protection hidden="1"/>
    </xf>
    <xf numFmtId="38" fontId="4" fillId="0" borderId="1" xfId="1" applyFont="1" applyFill="1" applyBorder="1" applyAlignment="1" applyProtection="1">
      <alignment horizontal="right" vertical="center"/>
      <protection hidden="1"/>
    </xf>
    <xf numFmtId="0" fontId="2" fillId="0" borderId="0" xfId="0" applyFont="1" applyAlignment="1" applyProtection="1">
      <protection hidden="1"/>
    </xf>
    <xf numFmtId="38" fontId="6" fillId="0" borderId="23" xfId="1" applyFont="1" applyFill="1" applyBorder="1" applyAlignment="1" applyProtection="1">
      <alignment horizontal="left" vertical="center" wrapText="1"/>
      <protection hidden="1"/>
    </xf>
    <xf numFmtId="176" fontId="4" fillId="0" borderId="23" xfId="0" applyNumberFormat="1" applyFont="1" applyBorder="1" applyAlignment="1" applyProtection="1">
      <alignment horizontal="right" vertical="center"/>
      <protection hidden="1"/>
    </xf>
    <xf numFmtId="176" fontId="4" fillId="0" borderId="23" xfId="0" applyNumberFormat="1" applyFont="1" applyBorder="1" applyAlignment="1" applyProtection="1">
      <alignment horizontal="left" vertical="center"/>
      <protection hidden="1"/>
    </xf>
    <xf numFmtId="38" fontId="4" fillId="0" borderId="0" xfId="1" applyFont="1" applyFill="1" applyBorder="1" applyAlignment="1" applyProtection="1">
      <alignment horizontal="left" vertical="center"/>
      <protection hidden="1"/>
    </xf>
    <xf numFmtId="38" fontId="4" fillId="0" borderId="0" xfId="1" applyFont="1" applyFill="1" applyBorder="1" applyAlignment="1" applyProtection="1">
      <alignment horizontal="right" vertical="center"/>
      <protection hidden="1"/>
    </xf>
    <xf numFmtId="0" fontId="4" fillId="2" borderId="17" xfId="0" applyFont="1" applyFill="1" applyBorder="1" applyAlignment="1" applyProtection="1">
      <alignment horizontal="center" vertical="center" shrinkToFit="1"/>
      <protection hidden="1"/>
    </xf>
    <xf numFmtId="38" fontId="4" fillId="0" borderId="31" xfId="1" applyFont="1" applyFill="1" applyBorder="1" applyAlignment="1" applyProtection="1">
      <alignment horizontal="left" vertical="center"/>
      <protection hidden="1"/>
    </xf>
    <xf numFmtId="38" fontId="5" fillId="0" borderId="0" xfId="1" applyFont="1" applyFill="1" applyBorder="1" applyAlignment="1" applyProtection="1">
      <alignment horizontal="left" vertical="center"/>
      <protection hidden="1"/>
    </xf>
    <xf numFmtId="0" fontId="0" fillId="0" borderId="0" xfId="0" applyProtection="1">
      <alignment vertical="center"/>
      <protection hidden="1"/>
    </xf>
    <xf numFmtId="0" fontId="2" fillId="0" borderId="17" xfId="0" applyFont="1" applyBorder="1" applyProtection="1">
      <alignment vertical="center"/>
      <protection hidden="1"/>
    </xf>
    <xf numFmtId="176" fontId="5" fillId="0" borderId="0" xfId="0" applyNumberFormat="1" applyFont="1" applyAlignment="1" applyProtection="1">
      <alignment horizontal="right" vertical="center"/>
      <protection hidden="1"/>
    </xf>
    <xf numFmtId="176" fontId="4" fillId="0" borderId="0" xfId="0" applyNumberFormat="1" applyFont="1" applyAlignment="1" applyProtection="1">
      <alignment horizontal="left" vertical="center"/>
      <protection hidden="1"/>
    </xf>
    <xf numFmtId="38" fontId="4" fillId="10" borderId="4" xfId="1" applyFont="1" applyFill="1" applyBorder="1" applyAlignment="1" applyProtection="1">
      <alignment horizontal="left" vertical="center"/>
      <protection hidden="1"/>
    </xf>
    <xf numFmtId="0" fontId="2" fillId="0" borderId="0" xfId="0" applyFont="1" applyAlignment="1" applyProtection="1">
      <alignment horizontal="right" vertical="center"/>
      <protection hidden="1"/>
    </xf>
    <xf numFmtId="0" fontId="5" fillId="0" borderId="1" xfId="0" applyFont="1" applyBorder="1" applyAlignment="1" applyProtection="1">
      <alignment horizontal="center" vertical="center"/>
      <protection hidden="1"/>
    </xf>
    <xf numFmtId="38" fontId="6" fillId="0" borderId="0" xfId="1" applyFont="1" applyBorder="1" applyAlignment="1" applyProtection="1">
      <alignment vertical="center" wrapText="1"/>
      <protection hidden="1"/>
    </xf>
    <xf numFmtId="38" fontId="6" fillId="0" borderId="0" xfId="1" applyFont="1" applyBorder="1" applyAlignment="1" applyProtection="1">
      <alignment horizontal="left" vertical="center" wrapText="1"/>
      <protection hidden="1"/>
    </xf>
    <xf numFmtId="38" fontId="10" fillId="3" borderId="0" xfId="1" applyFont="1" applyFill="1" applyBorder="1" applyAlignment="1" applyProtection="1">
      <alignment horizontal="left" vertical="center" wrapText="1"/>
      <protection hidden="1"/>
    </xf>
    <xf numFmtId="0" fontId="17" fillId="0" borderId="0" xfId="0" applyFont="1" applyAlignment="1" applyProtection="1">
      <alignment horizontal="center" vertical="center"/>
      <protection hidden="1"/>
    </xf>
    <xf numFmtId="38" fontId="4" fillId="0" borderId="0" xfId="1" applyFont="1" applyProtection="1">
      <alignment vertical="center"/>
      <protection hidden="1"/>
    </xf>
    <xf numFmtId="0" fontId="2" fillId="0" borderId="0" xfId="0" applyFont="1" applyAlignment="1" applyProtection="1">
      <alignment horizontal="left" vertical="center"/>
      <protection hidden="1"/>
    </xf>
    <xf numFmtId="0" fontId="4" fillId="0" borderId="0" xfId="0" applyFont="1" applyAlignment="1" applyProtection="1">
      <alignment horizontal="left" vertical="center" shrinkToFit="1"/>
      <protection hidden="1"/>
    </xf>
    <xf numFmtId="38" fontId="6" fillId="0" borderId="0" xfId="1" applyFont="1" applyFill="1" applyBorder="1" applyAlignment="1" applyProtection="1">
      <alignment horizontal="left" vertical="center" wrapText="1"/>
      <protection hidden="1"/>
    </xf>
    <xf numFmtId="0" fontId="2" fillId="0" borderId="20" xfId="0" applyFont="1" applyBorder="1" applyProtection="1">
      <alignment vertical="center"/>
      <protection hidden="1"/>
    </xf>
    <xf numFmtId="38" fontId="5" fillId="0" borderId="0" xfId="1" applyFont="1" applyFill="1" applyBorder="1" applyAlignment="1" applyProtection="1">
      <alignment horizontal="left" vertical="center" wrapText="1"/>
      <protection hidden="1"/>
    </xf>
    <xf numFmtId="0" fontId="2" fillId="0" borderId="9" xfId="0" applyFont="1" applyBorder="1" applyAlignment="1" applyProtection="1">
      <alignment horizontal="center" vertical="center" wrapText="1"/>
      <protection hidden="1"/>
    </xf>
    <xf numFmtId="0" fontId="2" fillId="0" borderId="10" xfId="0" applyFont="1" applyBorder="1" applyAlignment="1" applyProtection="1">
      <alignment horizontal="center" vertical="center" wrapText="1"/>
      <protection hidden="1"/>
    </xf>
    <xf numFmtId="0" fontId="2" fillId="7" borderId="10" xfId="0" applyFont="1" applyFill="1" applyBorder="1" applyAlignment="1" applyProtection="1">
      <alignment horizontal="center" vertical="center" wrapText="1"/>
      <protection hidden="1"/>
    </xf>
    <xf numFmtId="0" fontId="4" fillId="10" borderId="0" xfId="0" applyFont="1" applyFill="1" applyProtection="1">
      <alignment vertical="center"/>
      <protection hidden="1"/>
    </xf>
    <xf numFmtId="0" fontId="4" fillId="0" borderId="0" xfId="0" applyFont="1" applyAlignment="1" applyProtection="1">
      <alignment horizontal="justify" vertical="center" wrapText="1"/>
      <protection hidden="1"/>
    </xf>
    <xf numFmtId="0" fontId="4" fillId="0" borderId="0" xfId="0" applyFont="1" applyAlignment="1" applyProtection="1">
      <alignment horizontal="left" vertical="center" wrapText="1"/>
      <protection hidden="1"/>
    </xf>
    <xf numFmtId="0" fontId="14" fillId="6" borderId="3" xfId="0" applyFont="1" applyFill="1" applyBorder="1" applyAlignment="1" applyProtection="1">
      <alignment horizontal="center" vertical="center"/>
      <protection locked="0" hidden="1"/>
    </xf>
    <xf numFmtId="0" fontId="14" fillId="6" borderId="12" xfId="0" applyFont="1" applyFill="1" applyBorder="1" applyAlignment="1" applyProtection="1">
      <alignment horizontal="center" vertical="center"/>
      <protection locked="0" hidden="1"/>
    </xf>
    <xf numFmtId="0" fontId="14" fillId="6" borderId="16" xfId="0" applyFont="1" applyFill="1" applyBorder="1" applyAlignment="1" applyProtection="1">
      <alignment horizontal="center" vertical="center"/>
      <protection locked="0" hidden="1"/>
    </xf>
    <xf numFmtId="38" fontId="6" fillId="6" borderId="4" xfId="1" applyFont="1" applyFill="1" applyBorder="1" applyAlignment="1" applyProtection="1">
      <alignment horizontal="left" vertical="center" wrapText="1"/>
      <protection locked="0" hidden="1"/>
    </xf>
    <xf numFmtId="38" fontId="4" fillId="6" borderId="4" xfId="1" applyFont="1" applyFill="1" applyBorder="1" applyAlignment="1" applyProtection="1">
      <alignment horizontal="left" vertical="center" wrapText="1"/>
      <protection locked="0" hidden="1"/>
    </xf>
    <xf numFmtId="38" fontId="4" fillId="4" borderId="4" xfId="1" applyFont="1" applyFill="1" applyBorder="1" applyAlignment="1" applyProtection="1">
      <alignment horizontal="right" vertical="center"/>
      <protection locked="0" hidden="1"/>
    </xf>
    <xf numFmtId="38" fontId="4" fillId="4" borderId="15" xfId="1" applyFont="1" applyFill="1" applyBorder="1" applyAlignment="1" applyProtection="1">
      <alignment horizontal="right" vertical="center"/>
      <protection locked="0" hidden="1"/>
    </xf>
    <xf numFmtId="38" fontId="4" fillId="4" borderId="21" xfId="1" applyFont="1" applyFill="1" applyBorder="1" applyAlignment="1" applyProtection="1">
      <alignment horizontal="right" vertical="center"/>
      <protection locked="0" hidden="1"/>
    </xf>
    <xf numFmtId="38" fontId="4" fillId="4" borderId="39" xfId="1" applyFont="1" applyFill="1" applyBorder="1" applyAlignment="1" applyProtection="1">
      <alignment horizontal="right" vertical="center"/>
      <protection locked="0" hidden="1"/>
    </xf>
    <xf numFmtId="38" fontId="6" fillId="4" borderId="21" xfId="1" applyFont="1" applyFill="1" applyBorder="1" applyAlignment="1" applyProtection="1">
      <alignment horizontal="right" vertical="center" wrapText="1"/>
      <protection locked="0" hidden="1"/>
    </xf>
    <xf numFmtId="38" fontId="6" fillId="4" borderId="39" xfId="1" applyFont="1" applyFill="1" applyBorder="1" applyAlignment="1" applyProtection="1">
      <alignment horizontal="right" vertical="center" wrapText="1"/>
      <protection locked="0" hidden="1"/>
    </xf>
    <xf numFmtId="0" fontId="4" fillId="4" borderId="0" xfId="0" applyFont="1" applyFill="1" applyAlignment="1" applyProtection="1">
      <alignment horizontal="left" vertical="center"/>
      <protection locked="0" hidden="1"/>
    </xf>
    <xf numFmtId="0" fontId="4" fillId="4" borderId="2" xfId="1" applyNumberFormat="1" applyFont="1" applyFill="1" applyBorder="1" applyAlignment="1" applyProtection="1">
      <alignment horizontal="center" vertical="center" wrapText="1"/>
      <protection locked="0" hidden="1"/>
    </xf>
    <xf numFmtId="0" fontId="4" fillId="4" borderId="3" xfId="1" applyNumberFormat="1" applyFont="1" applyFill="1" applyBorder="1" applyAlignment="1" applyProtection="1">
      <alignment horizontal="center" vertical="center" wrapText="1"/>
      <protection locked="0" hidden="1"/>
    </xf>
    <xf numFmtId="0" fontId="4" fillId="6" borderId="4" xfId="1" applyNumberFormat="1" applyFont="1" applyFill="1" applyBorder="1" applyAlignment="1" applyProtection="1">
      <alignment vertical="center" wrapText="1"/>
      <protection locked="0" hidden="1"/>
    </xf>
    <xf numFmtId="0" fontId="4" fillId="6" borderId="12" xfId="1" applyNumberFormat="1" applyFont="1" applyFill="1" applyBorder="1" applyAlignment="1" applyProtection="1">
      <alignment vertical="center" wrapText="1"/>
      <protection locked="0" hidden="1"/>
    </xf>
    <xf numFmtId="176" fontId="4" fillId="6" borderId="4" xfId="0" applyNumberFormat="1" applyFont="1" applyFill="1" applyBorder="1" applyAlignment="1" applyProtection="1">
      <alignment horizontal="left" vertical="center"/>
      <protection locked="0" hidden="1"/>
    </xf>
    <xf numFmtId="0" fontId="9" fillId="0" borderId="7" xfId="0" applyFont="1" applyBorder="1" applyAlignment="1" applyProtection="1">
      <alignment horizontal="center" vertical="center" wrapText="1"/>
      <protection hidden="1"/>
    </xf>
    <xf numFmtId="176" fontId="4" fillId="6" borderId="11" xfId="0" applyNumberFormat="1" applyFont="1" applyFill="1" applyBorder="1" applyAlignment="1" applyProtection="1">
      <alignment horizontal="left" vertical="center"/>
      <protection locked="0" hidden="1"/>
    </xf>
    <xf numFmtId="176" fontId="4" fillId="10" borderId="11" xfId="0" applyNumberFormat="1" applyFont="1" applyFill="1" applyBorder="1" applyAlignment="1" applyProtection="1">
      <alignment horizontal="left" vertical="center" wrapText="1"/>
      <protection hidden="1"/>
    </xf>
    <xf numFmtId="0" fontId="9" fillId="0" borderId="49" xfId="0" applyFont="1" applyBorder="1" applyAlignment="1" applyProtection="1">
      <alignment horizontal="center" vertical="center" wrapText="1"/>
      <protection hidden="1"/>
    </xf>
    <xf numFmtId="176" fontId="4" fillId="10" borderId="4" xfId="0" applyNumberFormat="1" applyFont="1" applyFill="1" applyBorder="1" applyAlignment="1" applyProtection="1">
      <alignment horizontal="left" vertical="center"/>
      <protection hidden="1"/>
    </xf>
    <xf numFmtId="176" fontId="4" fillId="10" borderId="11" xfId="0" applyNumberFormat="1" applyFont="1" applyFill="1" applyBorder="1" applyAlignment="1" applyProtection="1">
      <alignment horizontal="left" vertical="center"/>
      <protection hidden="1"/>
    </xf>
    <xf numFmtId="38" fontId="4" fillId="0" borderId="0" xfId="1" applyFont="1" applyFill="1" applyBorder="1" applyProtection="1">
      <alignment vertical="center"/>
      <protection hidden="1"/>
    </xf>
    <xf numFmtId="177" fontId="4" fillId="0" borderId="0" xfId="1" applyNumberFormat="1" applyFont="1" applyFill="1" applyBorder="1" applyProtection="1">
      <alignment vertical="center"/>
      <protection hidden="1"/>
    </xf>
    <xf numFmtId="0" fontId="2" fillId="11" borderId="0" xfId="0" applyFont="1" applyFill="1" applyAlignment="1" applyProtection="1">
      <alignment vertical="center" wrapText="1"/>
      <protection hidden="1"/>
    </xf>
    <xf numFmtId="0" fontId="2" fillId="10" borderId="0" xfId="0" applyFont="1" applyFill="1" applyAlignment="1" applyProtection="1">
      <alignment vertical="center" wrapText="1"/>
      <protection hidden="1"/>
    </xf>
    <xf numFmtId="0" fontId="14" fillId="0" borderId="0" xfId="0" applyFont="1" applyAlignment="1" applyProtection="1">
      <alignment horizontal="left" vertical="center"/>
      <protection hidden="1"/>
    </xf>
    <xf numFmtId="38" fontId="4" fillId="0" borderId="0" xfId="0" applyNumberFormat="1" applyFont="1" applyProtection="1">
      <alignment vertical="center"/>
      <protection hidden="1"/>
    </xf>
    <xf numFmtId="38" fontId="4" fillId="0" borderId="0" xfId="0" applyNumberFormat="1" applyFont="1" applyAlignment="1" applyProtection="1">
      <alignment horizontal="right" vertical="center"/>
      <protection hidden="1"/>
    </xf>
    <xf numFmtId="179" fontId="4" fillId="0" borderId="0" xfId="0" applyNumberFormat="1" applyFont="1" applyProtection="1">
      <alignment vertical="center"/>
      <protection hidden="1"/>
    </xf>
    <xf numFmtId="0" fontId="40" fillId="0" borderId="0" xfId="0" applyFont="1" applyAlignment="1" applyProtection="1">
      <alignment horizontal="right" vertical="center"/>
      <protection hidden="1"/>
    </xf>
    <xf numFmtId="0" fontId="40" fillId="0" borderId="0" xfId="0" applyFont="1" applyProtection="1">
      <alignment vertical="center"/>
      <protection hidden="1"/>
    </xf>
    <xf numFmtId="38" fontId="9" fillId="10" borderId="2" xfId="1" applyFont="1" applyFill="1" applyBorder="1" applyAlignment="1" applyProtection="1">
      <alignment horizontal="right" vertical="center" wrapText="1"/>
      <protection hidden="1"/>
    </xf>
    <xf numFmtId="0" fontId="41" fillId="0" borderId="0" xfId="0" applyFont="1" applyProtection="1">
      <alignment vertical="center"/>
      <protection hidden="1"/>
    </xf>
    <xf numFmtId="0" fontId="4" fillId="0" borderId="31" xfId="0" applyFont="1" applyBorder="1" applyProtection="1">
      <alignment vertical="center"/>
      <protection hidden="1"/>
    </xf>
    <xf numFmtId="0" fontId="17" fillId="0" borderId="1" xfId="0" applyFont="1" applyBorder="1" applyProtection="1">
      <alignment vertical="center"/>
      <protection hidden="1"/>
    </xf>
    <xf numFmtId="176" fontId="5" fillId="7" borderId="4" xfId="0" applyNumberFormat="1" applyFont="1" applyFill="1" applyBorder="1" applyAlignment="1" applyProtection="1">
      <alignment horizontal="center" vertical="center" wrapText="1"/>
      <protection hidden="1"/>
    </xf>
    <xf numFmtId="0" fontId="4" fillId="4" borderId="4" xfId="1" applyNumberFormat="1" applyFont="1" applyFill="1" applyBorder="1" applyAlignment="1" applyProtection="1">
      <alignment horizontal="center" vertical="center" wrapText="1"/>
      <protection locked="0" hidden="1"/>
    </xf>
    <xf numFmtId="0" fontId="4" fillId="4" borderId="12" xfId="1" applyNumberFormat="1" applyFont="1" applyFill="1" applyBorder="1" applyAlignment="1" applyProtection="1">
      <alignment horizontal="center" vertical="center" wrapText="1"/>
      <protection locked="0" hidden="1"/>
    </xf>
    <xf numFmtId="49" fontId="4" fillId="4" borderId="15" xfId="1" applyNumberFormat="1" applyFont="1" applyFill="1" applyBorder="1" applyAlignment="1" applyProtection="1">
      <alignment horizontal="right" vertical="center" wrapText="1"/>
      <protection locked="0" hidden="1"/>
    </xf>
    <xf numFmtId="49" fontId="4" fillId="4" borderId="16" xfId="1" applyNumberFormat="1" applyFont="1" applyFill="1" applyBorder="1" applyAlignment="1" applyProtection="1">
      <alignment horizontal="right" vertical="center" wrapText="1"/>
      <protection locked="0" hidden="1"/>
    </xf>
    <xf numFmtId="0" fontId="2" fillId="0" borderId="14" xfId="0" applyFont="1" applyBorder="1" applyAlignment="1" applyProtection="1">
      <alignment horizontal="center" vertical="center" wrapText="1"/>
      <protection hidden="1"/>
    </xf>
    <xf numFmtId="38" fontId="4" fillId="10" borderId="6" xfId="1" applyFont="1" applyFill="1" applyBorder="1" applyProtection="1">
      <alignment vertical="center"/>
      <protection hidden="1"/>
    </xf>
    <xf numFmtId="176" fontId="4" fillId="12" borderId="11" xfId="0" applyNumberFormat="1" applyFont="1" applyFill="1" applyBorder="1" applyAlignment="1" applyProtection="1">
      <alignment horizontal="left" vertical="center" wrapText="1"/>
      <protection hidden="1"/>
    </xf>
    <xf numFmtId="38" fontId="4" fillId="12" borderId="6" xfId="0" applyNumberFormat="1" applyFont="1" applyFill="1" applyBorder="1" applyAlignment="1" applyProtection="1">
      <alignment horizontal="right" vertical="center"/>
      <protection hidden="1"/>
    </xf>
    <xf numFmtId="177" fontId="4" fillId="12" borderId="6" xfId="1" applyNumberFormat="1" applyFont="1" applyFill="1" applyBorder="1" applyProtection="1">
      <alignment vertical="center"/>
      <protection hidden="1"/>
    </xf>
    <xf numFmtId="38" fontId="4" fillId="12" borderId="6" xfId="1" applyFont="1" applyFill="1" applyBorder="1" applyProtection="1">
      <alignment vertical="center"/>
      <protection hidden="1"/>
    </xf>
    <xf numFmtId="0" fontId="4" fillId="12" borderId="0" xfId="0" applyFont="1" applyFill="1" applyProtection="1">
      <alignment vertical="center"/>
      <protection hidden="1"/>
    </xf>
    <xf numFmtId="0" fontId="4" fillId="12" borderId="0" xfId="0" applyFont="1" applyFill="1" applyAlignment="1" applyProtection="1">
      <alignment horizontal="left" vertical="center"/>
      <protection hidden="1"/>
    </xf>
    <xf numFmtId="0" fontId="4" fillId="12" borderId="0" xfId="0" applyFont="1" applyFill="1" applyAlignment="1" applyProtection="1">
      <alignment horizontal="right" vertical="center"/>
      <protection hidden="1"/>
    </xf>
    <xf numFmtId="0" fontId="9" fillId="0" borderId="59" xfId="0" applyFont="1" applyBorder="1" applyAlignment="1" applyProtection="1">
      <alignment horizontal="center" vertical="center" wrapText="1"/>
      <protection hidden="1"/>
    </xf>
    <xf numFmtId="38" fontId="11" fillId="0" borderId="0" xfId="1" applyFont="1" applyFill="1" applyBorder="1" applyAlignment="1" applyProtection="1">
      <alignment horizontal="right" vertical="center"/>
      <protection hidden="1"/>
    </xf>
    <xf numFmtId="0" fontId="7" fillId="0" borderId="0" xfId="0" applyFont="1" applyAlignment="1" applyProtection="1">
      <alignment horizontal="left" vertical="center" wrapText="1"/>
      <protection hidden="1"/>
    </xf>
    <xf numFmtId="0" fontId="10" fillId="3" borderId="0" xfId="0" applyFont="1" applyFill="1" applyProtection="1">
      <alignment vertical="center"/>
      <protection hidden="1"/>
    </xf>
    <xf numFmtId="0" fontId="43" fillId="0" borderId="0" xfId="0" applyFont="1" applyProtection="1">
      <alignment vertical="center"/>
      <protection hidden="1"/>
    </xf>
    <xf numFmtId="38" fontId="8" fillId="12" borderId="0" xfId="1" applyFont="1" applyFill="1" applyBorder="1" applyAlignment="1" applyProtection="1">
      <alignment horizontal="left" vertical="center"/>
      <protection hidden="1"/>
    </xf>
    <xf numFmtId="0" fontId="4" fillId="3" borderId="0" xfId="0" applyFont="1" applyFill="1" applyAlignment="1" applyProtection="1">
      <alignment horizontal="right" vertical="center" wrapText="1"/>
      <protection hidden="1"/>
    </xf>
    <xf numFmtId="0" fontId="17" fillId="0" borderId="0" xfId="0" applyFont="1" applyProtection="1">
      <alignment vertical="center"/>
      <protection hidden="1"/>
    </xf>
    <xf numFmtId="0" fontId="42" fillId="0" borderId="0" xfId="0" applyFont="1" applyAlignment="1" applyProtection="1">
      <alignment vertical="center" wrapText="1"/>
      <protection hidden="1"/>
    </xf>
    <xf numFmtId="38" fontId="11" fillId="3" borderId="13" xfId="1" applyFont="1" applyFill="1" applyBorder="1" applyAlignment="1" applyProtection="1">
      <alignment vertical="center" wrapText="1"/>
      <protection hidden="1"/>
    </xf>
    <xf numFmtId="38" fontId="11" fillId="12" borderId="13" xfId="1" applyFont="1" applyFill="1" applyBorder="1" applyAlignment="1" applyProtection="1">
      <alignment vertical="center" wrapText="1"/>
      <protection hidden="1"/>
    </xf>
    <xf numFmtId="38" fontId="10" fillId="12" borderId="0" xfId="1" applyFont="1" applyFill="1" applyBorder="1" applyAlignment="1" applyProtection="1">
      <alignment horizontal="left" vertical="center" wrapText="1"/>
      <protection hidden="1"/>
    </xf>
    <xf numFmtId="38" fontId="11" fillId="12" borderId="0" xfId="1" applyFont="1" applyFill="1" applyBorder="1" applyAlignment="1" applyProtection="1">
      <alignment horizontal="right" vertical="center"/>
      <protection hidden="1"/>
    </xf>
    <xf numFmtId="38" fontId="8" fillId="7" borderId="0" xfId="1" applyFont="1" applyFill="1" applyBorder="1" applyAlignment="1" applyProtection="1">
      <alignment horizontal="left" vertical="center"/>
      <protection hidden="1"/>
    </xf>
    <xf numFmtId="0" fontId="7" fillId="7" borderId="0" xfId="0" applyFont="1" applyFill="1" applyProtection="1">
      <alignment vertical="center"/>
      <protection hidden="1"/>
    </xf>
    <xf numFmtId="0" fontId="4" fillId="7" borderId="0" xfId="0" applyFont="1" applyFill="1" applyProtection="1">
      <alignment vertical="center"/>
      <protection hidden="1"/>
    </xf>
    <xf numFmtId="38" fontId="10" fillId="7" borderId="0" xfId="1" applyFont="1" applyFill="1" applyBorder="1" applyAlignment="1" applyProtection="1">
      <alignment horizontal="left" vertical="center" wrapText="1"/>
      <protection hidden="1"/>
    </xf>
    <xf numFmtId="0" fontId="46" fillId="0" borderId="0" xfId="0" applyFont="1" applyAlignment="1" applyProtection="1">
      <alignment vertical="center" wrapText="1"/>
      <protection hidden="1"/>
    </xf>
    <xf numFmtId="0" fontId="46" fillId="0" borderId="0" xfId="0" applyFont="1" applyProtection="1">
      <alignment vertical="center"/>
      <protection hidden="1"/>
    </xf>
    <xf numFmtId="0" fontId="46" fillId="0" borderId="0" xfId="0" applyFont="1" applyAlignment="1" applyProtection="1">
      <alignment horizontal="right" vertical="center"/>
      <protection hidden="1"/>
    </xf>
    <xf numFmtId="0" fontId="46" fillId="0" borderId="0" xfId="0" applyFont="1" applyAlignment="1" applyProtection="1">
      <alignment horizontal="right" vertical="center" wrapText="1"/>
      <protection hidden="1"/>
    </xf>
    <xf numFmtId="0" fontId="49" fillId="0" borderId="0" xfId="0" applyFont="1" applyProtection="1">
      <alignment vertical="center"/>
      <protection hidden="1"/>
    </xf>
    <xf numFmtId="38" fontId="48" fillId="0" borderId="0" xfId="1" applyFont="1" applyFill="1" applyBorder="1" applyAlignment="1" applyProtection="1">
      <alignment horizontal="left" vertical="center"/>
      <protection hidden="1"/>
    </xf>
    <xf numFmtId="0" fontId="46" fillId="0" borderId="0" xfId="0" applyFont="1" applyAlignment="1" applyProtection="1">
      <alignment horizontal="left" vertical="center"/>
      <protection hidden="1"/>
    </xf>
    <xf numFmtId="177" fontId="46" fillId="0" borderId="0" xfId="1" applyNumberFormat="1" applyFont="1" applyFill="1" applyBorder="1" applyProtection="1">
      <alignment vertical="center"/>
      <protection hidden="1"/>
    </xf>
    <xf numFmtId="38" fontId="46" fillId="0" borderId="0" xfId="1" applyFont="1" applyFill="1" applyBorder="1" applyProtection="1">
      <alignment vertical="center"/>
      <protection hidden="1"/>
    </xf>
    <xf numFmtId="38" fontId="48" fillId="0" borderId="0" xfId="0" applyNumberFormat="1" applyFont="1" applyProtection="1">
      <alignment vertical="center"/>
      <protection hidden="1"/>
    </xf>
    <xf numFmtId="0" fontId="14" fillId="6" borderId="3" xfId="0" applyFont="1" applyFill="1" applyBorder="1" applyAlignment="1" applyProtection="1">
      <alignment horizontal="center" vertical="center"/>
      <protection locked="0"/>
    </xf>
    <xf numFmtId="0" fontId="14" fillId="6" borderId="12" xfId="0" applyFont="1" applyFill="1" applyBorder="1" applyAlignment="1" applyProtection="1">
      <alignment horizontal="center" vertical="center"/>
      <protection locked="0"/>
    </xf>
    <xf numFmtId="0" fontId="14" fillId="6" borderId="16" xfId="0" applyFont="1" applyFill="1" applyBorder="1" applyAlignment="1" applyProtection="1">
      <alignment horizontal="center" vertical="center"/>
      <protection locked="0"/>
    </xf>
    <xf numFmtId="38" fontId="6" fillId="6" borderId="4" xfId="1" applyFont="1" applyFill="1" applyBorder="1" applyAlignment="1" applyProtection="1">
      <alignment horizontal="left" vertical="center" wrapText="1"/>
      <protection locked="0"/>
    </xf>
    <xf numFmtId="38" fontId="4" fillId="6" borderId="4" xfId="1" applyFont="1" applyFill="1" applyBorder="1" applyAlignment="1" applyProtection="1">
      <alignment horizontal="left" vertical="center" wrapText="1"/>
      <protection locked="0"/>
    </xf>
    <xf numFmtId="38" fontId="4" fillId="4" borderId="4" xfId="1" applyFont="1" applyFill="1" applyBorder="1" applyAlignment="1" applyProtection="1">
      <alignment horizontal="right" vertical="center"/>
      <protection locked="0"/>
    </xf>
    <xf numFmtId="38" fontId="4" fillId="4" borderId="15" xfId="1" applyFont="1" applyFill="1" applyBorder="1" applyAlignment="1" applyProtection="1">
      <alignment horizontal="right" vertical="center"/>
      <protection locked="0"/>
    </xf>
    <xf numFmtId="38" fontId="4" fillId="4" borderId="21" xfId="1" applyFont="1" applyFill="1" applyBorder="1" applyAlignment="1" applyProtection="1">
      <alignment horizontal="right" vertical="center"/>
      <protection locked="0"/>
    </xf>
    <xf numFmtId="38" fontId="4" fillId="4" borderId="39" xfId="1" applyFont="1" applyFill="1" applyBorder="1" applyAlignment="1" applyProtection="1">
      <alignment horizontal="right" vertical="center"/>
      <protection locked="0"/>
    </xf>
    <xf numFmtId="176" fontId="4" fillId="6" borderId="11" xfId="0" applyNumberFormat="1" applyFont="1" applyFill="1" applyBorder="1" applyAlignment="1" applyProtection="1">
      <alignment horizontal="left" vertical="center"/>
      <protection locked="0"/>
    </xf>
    <xf numFmtId="176" fontId="4" fillId="6" borderId="11" xfId="0" applyNumberFormat="1" applyFont="1" applyFill="1" applyBorder="1" applyAlignment="1" applyProtection="1">
      <alignment horizontal="left" vertical="center" wrapText="1"/>
      <protection locked="0"/>
    </xf>
    <xf numFmtId="176" fontId="4" fillId="6" borderId="4" xfId="0" applyNumberFormat="1" applyFont="1" applyFill="1" applyBorder="1" applyAlignment="1" applyProtection="1">
      <alignment horizontal="left" vertical="center"/>
      <protection locked="0"/>
    </xf>
    <xf numFmtId="38" fontId="6" fillId="4" borderId="21" xfId="1" applyFont="1" applyFill="1" applyBorder="1" applyAlignment="1" applyProtection="1">
      <alignment horizontal="right" vertical="center" wrapText="1"/>
      <protection locked="0"/>
    </xf>
    <xf numFmtId="38" fontId="6" fillId="4" borderId="39" xfId="1" applyFont="1" applyFill="1" applyBorder="1" applyAlignment="1" applyProtection="1">
      <alignment horizontal="right" vertical="center" wrapText="1"/>
      <protection locked="0"/>
    </xf>
    <xf numFmtId="0" fontId="4" fillId="4" borderId="0" xfId="0" applyFont="1" applyFill="1" applyAlignment="1" applyProtection="1">
      <alignment horizontal="left" vertical="center"/>
      <protection locked="0"/>
    </xf>
    <xf numFmtId="0" fontId="4" fillId="4" borderId="2" xfId="1" applyNumberFormat="1" applyFont="1" applyFill="1" applyBorder="1" applyAlignment="1" applyProtection="1">
      <alignment horizontal="center" vertical="center" wrapText="1"/>
      <protection locked="0"/>
    </xf>
    <xf numFmtId="0" fontId="4" fillId="6" borderId="4" xfId="1" applyNumberFormat="1" applyFont="1" applyFill="1" applyBorder="1" applyAlignment="1" applyProtection="1">
      <alignment vertical="center" wrapText="1"/>
      <protection locked="0"/>
    </xf>
    <xf numFmtId="0" fontId="4" fillId="4" borderId="3" xfId="1" applyNumberFormat="1" applyFont="1" applyFill="1" applyBorder="1" applyAlignment="1" applyProtection="1">
      <alignment horizontal="center" vertical="center" wrapText="1"/>
      <protection locked="0"/>
    </xf>
    <xf numFmtId="0" fontId="4" fillId="6" borderId="12" xfId="1" applyNumberFormat="1" applyFont="1" applyFill="1" applyBorder="1" applyAlignment="1" applyProtection="1">
      <alignment vertical="center" wrapText="1"/>
      <protection locked="0"/>
    </xf>
    <xf numFmtId="0" fontId="4" fillId="4" borderId="4" xfId="1" applyNumberFormat="1" applyFont="1" applyFill="1" applyBorder="1" applyAlignment="1" applyProtection="1">
      <alignment horizontal="center" vertical="center" wrapText="1"/>
      <protection locked="0"/>
    </xf>
    <xf numFmtId="0" fontId="4" fillId="4" borderId="12" xfId="1" applyNumberFormat="1" applyFont="1" applyFill="1" applyBorder="1" applyAlignment="1" applyProtection="1">
      <alignment horizontal="center" vertical="center" wrapText="1"/>
      <protection locked="0"/>
    </xf>
    <xf numFmtId="49" fontId="4" fillId="4" borderId="15" xfId="1" applyNumberFormat="1" applyFont="1" applyFill="1" applyBorder="1" applyAlignment="1" applyProtection="1">
      <alignment horizontal="right" vertical="center" wrapText="1"/>
      <protection locked="0"/>
    </xf>
    <xf numFmtId="49" fontId="4" fillId="4" borderId="16" xfId="1" applyNumberFormat="1" applyFont="1" applyFill="1" applyBorder="1" applyAlignment="1" applyProtection="1">
      <alignment horizontal="right" vertical="center" wrapText="1"/>
      <protection locked="0"/>
    </xf>
    <xf numFmtId="38" fontId="4" fillId="4" borderId="13" xfId="1" applyFont="1" applyFill="1" applyBorder="1" applyAlignment="1" applyProtection="1">
      <alignment horizontal="center" vertical="center"/>
      <protection locked="0"/>
    </xf>
    <xf numFmtId="38" fontId="4" fillId="4" borderId="6" xfId="1" applyFont="1" applyFill="1" applyBorder="1" applyAlignment="1" applyProtection="1">
      <alignment horizontal="center" vertical="center"/>
      <protection locked="0"/>
    </xf>
    <xf numFmtId="38" fontId="4" fillId="4" borderId="13" xfId="1" applyFont="1" applyFill="1" applyBorder="1" applyAlignment="1" applyProtection="1">
      <alignment vertical="center"/>
      <protection locked="0"/>
    </xf>
    <xf numFmtId="176" fontId="4" fillId="6" borderId="11" xfId="0" applyNumberFormat="1" applyFont="1" applyFill="1" applyBorder="1" applyAlignment="1" applyProtection="1">
      <alignment horizontal="left" vertical="center" wrapText="1"/>
      <protection locked="0" hidden="1"/>
    </xf>
    <xf numFmtId="0" fontId="10" fillId="0" borderId="0" xfId="0" applyFont="1" applyAlignment="1" applyProtection="1">
      <alignment horizontal="right" vertical="center"/>
      <protection hidden="1"/>
    </xf>
    <xf numFmtId="38" fontId="6" fillId="10" borderId="41" xfId="1" applyFont="1" applyFill="1" applyBorder="1" applyAlignment="1" applyProtection="1">
      <alignment vertical="center" wrapText="1"/>
      <protection hidden="1"/>
    </xf>
    <xf numFmtId="38" fontId="6" fillId="6" borderId="21" xfId="1" applyFont="1" applyFill="1" applyBorder="1" applyAlignment="1" applyProtection="1">
      <alignment horizontal="left" vertical="center" wrapText="1"/>
      <protection locked="0"/>
    </xf>
    <xf numFmtId="176" fontId="4" fillId="10" borderId="21" xfId="0" applyNumberFormat="1" applyFont="1" applyFill="1" applyBorder="1" applyAlignment="1" applyProtection="1">
      <alignment horizontal="left" vertical="center" wrapText="1"/>
      <protection hidden="1"/>
    </xf>
    <xf numFmtId="38" fontId="6" fillId="10" borderId="63" xfId="1" applyFont="1" applyFill="1" applyBorder="1" applyAlignment="1" applyProtection="1">
      <alignment vertical="center" wrapText="1"/>
      <protection hidden="1"/>
    </xf>
    <xf numFmtId="176" fontId="4" fillId="10" borderId="63" xfId="0" applyNumberFormat="1" applyFont="1" applyFill="1" applyBorder="1" applyAlignment="1" applyProtection="1">
      <alignment horizontal="left" vertical="center" wrapText="1"/>
      <protection hidden="1"/>
    </xf>
    <xf numFmtId="176" fontId="2" fillId="10" borderId="63" xfId="0" applyNumberFormat="1" applyFont="1" applyFill="1" applyBorder="1" applyAlignment="1" applyProtection="1">
      <alignment horizontal="left" vertical="center"/>
      <protection hidden="1"/>
    </xf>
    <xf numFmtId="38" fontId="4" fillId="10" borderId="63" xfId="1" applyFont="1" applyFill="1" applyBorder="1" applyAlignment="1" applyProtection="1">
      <alignment horizontal="left" vertical="center" wrapText="1"/>
      <protection hidden="1"/>
    </xf>
    <xf numFmtId="38" fontId="4" fillId="10" borderId="63" xfId="1" applyFont="1" applyFill="1" applyBorder="1" applyAlignment="1" applyProtection="1">
      <alignment horizontal="right" vertical="center"/>
      <protection hidden="1"/>
    </xf>
    <xf numFmtId="38" fontId="6" fillId="10" borderId="64" xfId="1" applyFont="1" applyFill="1" applyBorder="1" applyAlignment="1" applyProtection="1">
      <alignment vertical="center" wrapText="1"/>
      <protection hidden="1"/>
    </xf>
    <xf numFmtId="38" fontId="6" fillId="6" borderId="65" xfId="1" applyFont="1" applyFill="1" applyBorder="1" applyAlignment="1" applyProtection="1">
      <alignment horizontal="left" vertical="center" wrapText="1"/>
      <protection locked="0"/>
    </xf>
    <xf numFmtId="176" fontId="4" fillId="10" borderId="65" xfId="0" applyNumberFormat="1" applyFont="1" applyFill="1" applyBorder="1" applyAlignment="1" applyProtection="1">
      <alignment horizontal="left" vertical="center" wrapText="1"/>
      <protection hidden="1"/>
    </xf>
    <xf numFmtId="38" fontId="4" fillId="4" borderId="65" xfId="1" applyFont="1" applyFill="1" applyBorder="1" applyAlignment="1" applyProtection="1">
      <alignment horizontal="right" vertical="center"/>
      <protection locked="0"/>
    </xf>
    <xf numFmtId="38" fontId="4" fillId="4" borderId="66" xfId="1" applyFont="1" applyFill="1" applyBorder="1" applyAlignment="1" applyProtection="1">
      <alignment horizontal="right" vertical="center"/>
      <protection locked="0"/>
    </xf>
    <xf numFmtId="38" fontId="6" fillId="10" borderId="67" xfId="1" applyFont="1" applyFill="1" applyBorder="1" applyAlignment="1" applyProtection="1">
      <alignment vertical="center" wrapText="1"/>
      <protection hidden="1"/>
    </xf>
    <xf numFmtId="38" fontId="4" fillId="4" borderId="68" xfId="1" applyFont="1" applyFill="1" applyBorder="1" applyAlignment="1" applyProtection="1">
      <alignment horizontal="right" vertical="center"/>
      <protection locked="0"/>
    </xf>
    <xf numFmtId="38" fontId="6" fillId="10" borderId="69" xfId="1" applyFont="1" applyFill="1" applyBorder="1" applyAlignment="1" applyProtection="1">
      <alignment vertical="center" wrapText="1"/>
      <protection hidden="1"/>
    </xf>
    <xf numFmtId="38" fontId="6" fillId="6" borderId="70" xfId="1" applyFont="1" applyFill="1" applyBorder="1" applyAlignment="1" applyProtection="1">
      <alignment horizontal="left" vertical="center" wrapText="1"/>
      <protection locked="0"/>
    </xf>
    <xf numFmtId="176" fontId="4" fillId="10" borderId="70" xfId="0" applyNumberFormat="1" applyFont="1" applyFill="1" applyBorder="1" applyAlignment="1" applyProtection="1">
      <alignment horizontal="left" vertical="center" wrapText="1"/>
      <protection hidden="1"/>
    </xf>
    <xf numFmtId="38" fontId="4" fillId="4" borderId="70" xfId="1" applyFont="1" applyFill="1" applyBorder="1" applyAlignment="1" applyProtection="1">
      <alignment horizontal="right" vertical="center"/>
      <protection locked="0"/>
    </xf>
    <xf numFmtId="38" fontId="4" fillId="4" borderId="71" xfId="1" applyFont="1" applyFill="1" applyBorder="1" applyAlignment="1" applyProtection="1">
      <alignment horizontal="right" vertical="center"/>
      <protection locked="0"/>
    </xf>
    <xf numFmtId="176" fontId="4" fillId="6" borderId="21" xfId="0" applyNumberFormat="1" applyFont="1" applyFill="1" applyBorder="1" applyAlignment="1" applyProtection="1">
      <alignment horizontal="left" vertical="center"/>
      <protection locked="0"/>
    </xf>
    <xf numFmtId="176" fontId="4" fillId="6" borderId="72" xfId="0" applyNumberFormat="1" applyFont="1" applyFill="1" applyBorder="1" applyAlignment="1" applyProtection="1">
      <alignment horizontal="left" vertical="center" wrapText="1"/>
      <protection locked="0"/>
    </xf>
    <xf numFmtId="176" fontId="4" fillId="10" borderId="72" xfId="0" applyNumberFormat="1" applyFont="1" applyFill="1" applyBorder="1" applyAlignment="1" applyProtection="1">
      <alignment horizontal="left" vertical="center" wrapText="1"/>
      <protection hidden="1"/>
    </xf>
    <xf numFmtId="38" fontId="6" fillId="12" borderId="74" xfId="1" applyFont="1" applyFill="1" applyBorder="1" applyAlignment="1" applyProtection="1">
      <alignment vertical="center" wrapText="1"/>
      <protection hidden="1"/>
    </xf>
    <xf numFmtId="176" fontId="5" fillId="12" borderId="11" xfId="0" applyNumberFormat="1" applyFont="1" applyFill="1" applyBorder="1" applyAlignment="1" applyProtection="1">
      <alignment horizontal="center" vertical="center" wrapText="1"/>
      <protection hidden="1"/>
    </xf>
    <xf numFmtId="38" fontId="4" fillId="12" borderId="11" xfId="1" applyFont="1" applyFill="1" applyBorder="1" applyAlignment="1" applyProtection="1">
      <alignment horizontal="right" vertical="center"/>
      <protection locked="0"/>
    </xf>
    <xf numFmtId="38" fontId="4" fillId="12" borderId="75" xfId="1" applyFont="1" applyFill="1" applyBorder="1" applyAlignment="1" applyProtection="1">
      <alignment horizontal="right" vertical="center"/>
      <protection locked="0"/>
    </xf>
    <xf numFmtId="176" fontId="4" fillId="6" borderId="65" xfId="0" applyNumberFormat="1" applyFont="1" applyFill="1" applyBorder="1" applyAlignment="1" applyProtection="1">
      <alignment horizontal="left" vertical="center"/>
      <protection locked="0"/>
    </xf>
    <xf numFmtId="176" fontId="4" fillId="6" borderId="65" xfId="0" applyNumberFormat="1" applyFont="1" applyFill="1" applyBorder="1" applyAlignment="1" applyProtection="1">
      <alignment horizontal="left" vertical="center" wrapText="1"/>
      <protection locked="0"/>
    </xf>
    <xf numFmtId="176" fontId="4" fillId="6" borderId="70" xfId="0" applyNumberFormat="1" applyFont="1" applyFill="1" applyBorder="1" applyAlignment="1" applyProtection="1">
      <alignment horizontal="left" vertical="center"/>
      <protection locked="0"/>
    </xf>
    <xf numFmtId="176" fontId="4" fillId="6" borderId="78" xfId="0" applyNumberFormat="1" applyFont="1" applyFill="1" applyBorder="1" applyAlignment="1" applyProtection="1">
      <alignment horizontal="left" vertical="center" wrapText="1"/>
      <protection locked="0"/>
    </xf>
    <xf numFmtId="176" fontId="4" fillId="10" borderId="78" xfId="0" applyNumberFormat="1" applyFont="1" applyFill="1" applyBorder="1" applyAlignment="1" applyProtection="1">
      <alignment horizontal="left" vertical="center" wrapText="1"/>
      <protection hidden="1"/>
    </xf>
    <xf numFmtId="38" fontId="6" fillId="6" borderId="21" xfId="1" applyFont="1" applyFill="1" applyBorder="1" applyAlignment="1" applyProtection="1">
      <alignment horizontal="left" vertical="center" wrapText="1"/>
      <protection locked="0" hidden="1"/>
    </xf>
    <xf numFmtId="38" fontId="6" fillId="6" borderId="65" xfId="1" applyFont="1" applyFill="1" applyBorder="1" applyAlignment="1" applyProtection="1">
      <alignment horizontal="left" vertical="center" wrapText="1"/>
      <protection locked="0" hidden="1"/>
    </xf>
    <xf numFmtId="38" fontId="4" fillId="4" borderId="65" xfId="1" applyFont="1" applyFill="1" applyBorder="1" applyAlignment="1" applyProtection="1">
      <alignment horizontal="right" vertical="center"/>
      <protection locked="0" hidden="1"/>
    </xf>
    <xf numFmtId="38" fontId="4" fillId="4" borderId="66" xfId="1" applyFont="1" applyFill="1" applyBorder="1" applyAlignment="1" applyProtection="1">
      <alignment horizontal="right" vertical="center"/>
      <protection locked="0" hidden="1"/>
    </xf>
    <xf numFmtId="38" fontId="4" fillId="4" borderId="68" xfId="1" applyFont="1" applyFill="1" applyBorder="1" applyAlignment="1" applyProtection="1">
      <alignment horizontal="right" vertical="center"/>
      <protection locked="0" hidden="1"/>
    </xf>
    <xf numFmtId="38" fontId="6" fillId="6" borderId="70" xfId="1" applyFont="1" applyFill="1" applyBorder="1" applyAlignment="1" applyProtection="1">
      <alignment horizontal="left" vertical="center" wrapText="1"/>
      <protection locked="0" hidden="1"/>
    </xf>
    <xf numFmtId="38" fontId="4" fillId="4" borderId="70" xfId="1" applyFont="1" applyFill="1" applyBorder="1" applyAlignment="1" applyProtection="1">
      <alignment horizontal="right" vertical="center"/>
      <protection locked="0" hidden="1"/>
    </xf>
    <xf numFmtId="38" fontId="4" fillId="4" borderId="71" xfId="1" applyFont="1" applyFill="1" applyBorder="1" applyAlignment="1" applyProtection="1">
      <alignment horizontal="right" vertical="center"/>
      <protection locked="0" hidden="1"/>
    </xf>
    <xf numFmtId="176" fontId="4" fillId="6" borderId="72" xfId="0" applyNumberFormat="1" applyFont="1" applyFill="1" applyBorder="1" applyAlignment="1" applyProtection="1">
      <alignment horizontal="left" vertical="center"/>
      <protection locked="0" hidden="1"/>
    </xf>
    <xf numFmtId="176" fontId="4" fillId="6" borderId="72" xfId="0" applyNumberFormat="1" applyFont="1" applyFill="1" applyBorder="1" applyAlignment="1" applyProtection="1">
      <alignment horizontal="left" vertical="center" wrapText="1"/>
      <protection locked="0" hidden="1"/>
    </xf>
    <xf numFmtId="38" fontId="4" fillId="12" borderId="11" xfId="1" applyFont="1" applyFill="1" applyBorder="1" applyAlignment="1" applyProtection="1">
      <alignment horizontal="right" vertical="center"/>
      <protection locked="0" hidden="1"/>
    </xf>
    <xf numFmtId="38" fontId="4" fillId="12" borderId="75" xfId="1" applyFont="1" applyFill="1" applyBorder="1" applyAlignment="1" applyProtection="1">
      <alignment horizontal="right" vertical="center"/>
      <protection locked="0" hidden="1"/>
    </xf>
    <xf numFmtId="176" fontId="4" fillId="6" borderId="65" xfId="0" applyNumberFormat="1" applyFont="1" applyFill="1" applyBorder="1" applyAlignment="1" applyProtection="1">
      <alignment horizontal="left" vertical="center"/>
      <protection locked="0" hidden="1"/>
    </xf>
    <xf numFmtId="176" fontId="4" fillId="6" borderId="65" xfId="0" applyNumberFormat="1" applyFont="1" applyFill="1" applyBorder="1" applyAlignment="1" applyProtection="1">
      <alignment horizontal="left" vertical="center" wrapText="1"/>
      <protection locked="0" hidden="1"/>
    </xf>
    <xf numFmtId="176" fontId="4" fillId="6" borderId="70" xfId="0" applyNumberFormat="1" applyFont="1" applyFill="1" applyBorder="1" applyAlignment="1" applyProtection="1">
      <alignment horizontal="left" vertical="center"/>
      <protection locked="0" hidden="1"/>
    </xf>
    <xf numFmtId="176" fontId="4" fillId="6" borderId="78" xfId="0" applyNumberFormat="1" applyFont="1" applyFill="1" applyBorder="1" applyAlignment="1" applyProtection="1">
      <alignment horizontal="left" vertical="center" wrapText="1"/>
      <protection locked="0" hidden="1"/>
    </xf>
    <xf numFmtId="38" fontId="4" fillId="12" borderId="11" xfId="1" applyFont="1" applyFill="1" applyBorder="1" applyAlignment="1" applyProtection="1">
      <alignment horizontal="right" vertical="center"/>
      <protection hidden="1"/>
    </xf>
    <xf numFmtId="38" fontId="4" fillId="12" borderId="75" xfId="1" applyFont="1" applyFill="1" applyBorder="1" applyAlignment="1" applyProtection="1">
      <alignment horizontal="right" vertical="center"/>
      <protection hidden="1"/>
    </xf>
    <xf numFmtId="0" fontId="14" fillId="6" borderId="3" xfId="0" applyFont="1" applyFill="1" applyBorder="1" applyAlignment="1" applyProtection="1">
      <alignment horizontal="center" vertical="center"/>
      <protection hidden="1"/>
    </xf>
    <xf numFmtId="0" fontId="14" fillId="6" borderId="12" xfId="0" applyFont="1" applyFill="1" applyBorder="1" applyAlignment="1" applyProtection="1">
      <alignment horizontal="center" vertical="center"/>
      <protection hidden="1"/>
    </xf>
    <xf numFmtId="0" fontId="14" fillId="6" borderId="16" xfId="0" applyFont="1" applyFill="1" applyBorder="1" applyAlignment="1" applyProtection="1">
      <alignment horizontal="center" vertical="center"/>
      <protection hidden="1"/>
    </xf>
    <xf numFmtId="38" fontId="6" fillId="6" borderId="4" xfId="1" applyFont="1" applyFill="1" applyBorder="1" applyAlignment="1" applyProtection="1">
      <alignment horizontal="left" vertical="center" wrapText="1"/>
      <protection hidden="1"/>
    </xf>
    <xf numFmtId="38" fontId="4" fillId="4" borderId="4" xfId="1" applyFont="1" applyFill="1" applyBorder="1" applyAlignment="1" applyProtection="1">
      <alignment horizontal="right" vertical="center"/>
      <protection hidden="1"/>
    </xf>
    <xf numFmtId="38" fontId="4" fillId="4" borderId="15" xfId="1" applyFont="1" applyFill="1" applyBorder="1" applyAlignment="1" applyProtection="1">
      <alignment horizontal="right" vertical="center"/>
      <protection hidden="1"/>
    </xf>
    <xf numFmtId="38" fontId="4" fillId="6" borderId="4" xfId="1" applyFont="1" applyFill="1" applyBorder="1" applyAlignment="1" applyProtection="1">
      <alignment horizontal="left" vertical="center" wrapText="1"/>
      <protection hidden="1"/>
    </xf>
    <xf numFmtId="38" fontId="6" fillId="6" borderId="21" xfId="1" applyFont="1" applyFill="1" applyBorder="1" applyAlignment="1" applyProtection="1">
      <alignment horizontal="left" vertical="center" wrapText="1"/>
      <protection hidden="1"/>
    </xf>
    <xf numFmtId="38" fontId="6" fillId="4" borderId="21" xfId="1" applyFont="1" applyFill="1" applyBorder="1" applyAlignment="1" applyProtection="1">
      <alignment horizontal="right" vertical="center" wrapText="1"/>
      <protection hidden="1"/>
    </xf>
    <xf numFmtId="38" fontId="6" fillId="4" borderId="39" xfId="1" applyFont="1" applyFill="1" applyBorder="1" applyAlignment="1" applyProtection="1">
      <alignment horizontal="right" vertical="center" wrapText="1"/>
      <protection hidden="1"/>
    </xf>
    <xf numFmtId="38" fontId="6" fillId="6" borderId="65" xfId="1" applyFont="1" applyFill="1" applyBorder="1" applyAlignment="1" applyProtection="1">
      <alignment horizontal="left" vertical="center" wrapText="1"/>
      <protection hidden="1"/>
    </xf>
    <xf numFmtId="38" fontId="4" fillId="4" borderId="65" xfId="1" applyFont="1" applyFill="1" applyBorder="1" applyAlignment="1" applyProtection="1">
      <alignment horizontal="right" vertical="center"/>
      <protection hidden="1"/>
    </xf>
    <xf numFmtId="38" fontId="4" fillId="4" borderId="66" xfId="1" applyFont="1" applyFill="1" applyBorder="1" applyAlignment="1" applyProtection="1">
      <alignment horizontal="right" vertical="center"/>
      <protection hidden="1"/>
    </xf>
    <xf numFmtId="38" fontId="4" fillId="4" borderId="68" xfId="1" applyFont="1" applyFill="1" applyBorder="1" applyAlignment="1" applyProtection="1">
      <alignment horizontal="right" vertical="center"/>
      <protection hidden="1"/>
    </xf>
    <xf numFmtId="38" fontId="6" fillId="6" borderId="70" xfId="1" applyFont="1" applyFill="1" applyBorder="1" applyAlignment="1" applyProtection="1">
      <alignment horizontal="left" vertical="center" wrapText="1"/>
      <protection hidden="1"/>
    </xf>
    <xf numFmtId="38" fontId="4" fillId="4" borderId="70" xfId="1" applyFont="1" applyFill="1" applyBorder="1" applyAlignment="1" applyProtection="1">
      <alignment horizontal="right" vertical="center"/>
      <protection hidden="1"/>
    </xf>
    <xf numFmtId="38" fontId="4" fillId="4" borderId="71" xfId="1" applyFont="1" applyFill="1" applyBorder="1" applyAlignment="1" applyProtection="1">
      <alignment horizontal="right" vertical="center"/>
      <protection hidden="1"/>
    </xf>
    <xf numFmtId="176" fontId="4" fillId="6" borderId="11" xfId="0" applyNumberFormat="1" applyFont="1" applyFill="1" applyBorder="1" applyAlignment="1" applyProtection="1">
      <alignment horizontal="left" vertical="center"/>
      <protection hidden="1"/>
    </xf>
    <xf numFmtId="176" fontId="4" fillId="6" borderId="11" xfId="0" applyNumberFormat="1" applyFont="1" applyFill="1" applyBorder="1" applyAlignment="1" applyProtection="1">
      <alignment horizontal="left" vertical="center" wrapText="1"/>
      <protection hidden="1"/>
    </xf>
    <xf numFmtId="176" fontId="4" fillId="6" borderId="4" xfId="0" applyNumberFormat="1" applyFont="1" applyFill="1" applyBorder="1" applyAlignment="1" applyProtection="1">
      <alignment horizontal="left" vertical="center"/>
      <protection hidden="1"/>
    </xf>
    <xf numFmtId="176" fontId="4" fillId="6" borderId="21" xfId="0" applyNumberFormat="1" applyFont="1" applyFill="1" applyBorder="1" applyAlignment="1" applyProtection="1">
      <alignment horizontal="left" vertical="center"/>
      <protection hidden="1"/>
    </xf>
    <xf numFmtId="176" fontId="4" fillId="6" borderId="72" xfId="0" applyNumberFormat="1" applyFont="1" applyFill="1" applyBorder="1" applyAlignment="1" applyProtection="1">
      <alignment horizontal="left" vertical="center" wrapText="1"/>
      <protection hidden="1"/>
    </xf>
    <xf numFmtId="38" fontId="4" fillId="4" borderId="21" xfId="1" applyFont="1" applyFill="1" applyBorder="1" applyAlignment="1" applyProtection="1">
      <alignment horizontal="right" vertical="center"/>
      <protection hidden="1"/>
    </xf>
    <xf numFmtId="38" fontId="4" fillId="4" borderId="39" xfId="1" applyFont="1" applyFill="1" applyBorder="1" applyAlignment="1" applyProtection="1">
      <alignment horizontal="right" vertical="center"/>
      <protection hidden="1"/>
    </xf>
    <xf numFmtId="176" fontId="4" fillId="6" borderId="65" xfId="0" applyNumberFormat="1" applyFont="1" applyFill="1" applyBorder="1" applyAlignment="1" applyProtection="1">
      <alignment horizontal="left" vertical="center"/>
      <protection hidden="1"/>
    </xf>
    <xf numFmtId="176" fontId="4" fillId="6" borderId="65" xfId="0" applyNumberFormat="1" applyFont="1" applyFill="1" applyBorder="1" applyAlignment="1" applyProtection="1">
      <alignment horizontal="left" vertical="center" wrapText="1"/>
      <protection hidden="1"/>
    </xf>
    <xf numFmtId="176" fontId="4" fillId="6" borderId="70" xfId="0" applyNumberFormat="1" applyFont="1" applyFill="1" applyBorder="1" applyAlignment="1" applyProtection="1">
      <alignment horizontal="left" vertical="center"/>
      <protection hidden="1"/>
    </xf>
    <xf numFmtId="176" fontId="4" fillId="6" borderId="78" xfId="0" applyNumberFormat="1" applyFont="1" applyFill="1" applyBorder="1" applyAlignment="1" applyProtection="1">
      <alignment horizontal="left" vertical="center" wrapText="1"/>
      <protection hidden="1"/>
    </xf>
    <xf numFmtId="0" fontId="4" fillId="4" borderId="0" xfId="0" applyFont="1" applyFill="1" applyAlignment="1" applyProtection="1">
      <alignment horizontal="left" vertical="center"/>
      <protection hidden="1"/>
    </xf>
    <xf numFmtId="0" fontId="4" fillId="4" borderId="2" xfId="1" applyNumberFormat="1" applyFont="1" applyFill="1" applyBorder="1" applyAlignment="1" applyProtection="1">
      <alignment horizontal="center" vertical="center" wrapText="1"/>
      <protection hidden="1"/>
    </xf>
    <xf numFmtId="0" fontId="4" fillId="6" borderId="4" xfId="1" applyNumberFormat="1" applyFont="1" applyFill="1" applyBorder="1" applyAlignment="1" applyProtection="1">
      <alignment vertical="center" wrapText="1"/>
      <protection hidden="1"/>
    </xf>
    <xf numFmtId="0" fontId="4" fillId="4" borderId="4" xfId="1" applyNumberFormat="1" applyFont="1" applyFill="1" applyBorder="1" applyAlignment="1" applyProtection="1">
      <alignment horizontal="center" vertical="center" wrapText="1"/>
      <protection hidden="1"/>
    </xf>
    <xf numFmtId="49" fontId="4" fillId="4" borderId="15" xfId="1" applyNumberFormat="1" applyFont="1" applyFill="1" applyBorder="1" applyAlignment="1" applyProtection="1">
      <alignment horizontal="right" vertical="center" wrapText="1"/>
      <protection hidden="1"/>
    </xf>
    <xf numFmtId="0" fontId="4" fillId="4" borderId="3" xfId="1" applyNumberFormat="1" applyFont="1" applyFill="1" applyBorder="1" applyAlignment="1" applyProtection="1">
      <alignment horizontal="center" vertical="center" wrapText="1"/>
      <protection hidden="1"/>
    </xf>
    <xf numFmtId="0" fontId="4" fillId="6" borderId="12" xfId="1" applyNumberFormat="1" applyFont="1" applyFill="1" applyBorder="1" applyAlignment="1" applyProtection="1">
      <alignment vertical="center" wrapText="1"/>
      <protection hidden="1"/>
    </xf>
    <xf numFmtId="0" fontId="4" fillId="4" borderId="12" xfId="1" applyNumberFormat="1" applyFont="1" applyFill="1" applyBorder="1" applyAlignment="1" applyProtection="1">
      <alignment horizontal="center" vertical="center" wrapText="1"/>
      <protection hidden="1"/>
    </xf>
    <xf numFmtId="49" fontId="4" fillId="4" borderId="16" xfId="1" applyNumberFormat="1" applyFont="1" applyFill="1" applyBorder="1" applyAlignment="1" applyProtection="1">
      <alignment horizontal="right" vertical="center" wrapText="1"/>
      <protection hidden="1"/>
    </xf>
    <xf numFmtId="38" fontId="4" fillId="4" borderId="13" xfId="1" applyFont="1" applyFill="1" applyBorder="1" applyAlignment="1" applyProtection="1">
      <alignment horizontal="center" vertical="center"/>
      <protection hidden="1"/>
    </xf>
    <xf numFmtId="38" fontId="4" fillId="4" borderId="13" xfId="1" applyFont="1" applyFill="1" applyBorder="1" applyAlignment="1" applyProtection="1">
      <alignment vertical="center"/>
      <protection hidden="1"/>
    </xf>
    <xf numFmtId="38" fontId="4" fillId="4" borderId="6" xfId="1" applyFont="1" applyFill="1" applyBorder="1" applyAlignment="1" applyProtection="1">
      <alignment horizontal="center" vertical="center"/>
      <protection hidden="1"/>
    </xf>
    <xf numFmtId="0" fontId="24" fillId="0" borderId="4" xfId="0" applyFont="1" applyBorder="1">
      <alignment vertical="center"/>
    </xf>
    <xf numFmtId="0" fontId="2" fillId="7" borderId="4" xfId="0" applyFont="1" applyFill="1" applyBorder="1" applyAlignment="1">
      <alignment horizontal="center" vertical="center"/>
    </xf>
    <xf numFmtId="0" fontId="2" fillId="7" borderId="4"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lignment vertical="center"/>
    </xf>
    <xf numFmtId="0" fontId="5" fillId="7" borderId="60" xfId="0" applyFont="1" applyFill="1" applyBorder="1" applyAlignment="1" applyProtection="1">
      <alignment horizontal="center" vertical="center" wrapText="1"/>
      <protection hidden="1"/>
    </xf>
    <xf numFmtId="0" fontId="5" fillId="7" borderId="61" xfId="0" applyFont="1" applyFill="1" applyBorder="1" applyAlignment="1" applyProtection="1">
      <alignment horizontal="center" vertical="center" wrapText="1"/>
      <protection hidden="1"/>
    </xf>
    <xf numFmtId="0" fontId="5" fillId="7" borderId="62" xfId="0" applyFont="1" applyFill="1" applyBorder="1" applyAlignment="1" applyProtection="1">
      <alignment horizontal="center" vertical="center" wrapText="1"/>
      <protection hidden="1"/>
    </xf>
    <xf numFmtId="0" fontId="15" fillId="7" borderId="54" xfId="0" applyFont="1" applyFill="1" applyBorder="1" applyAlignment="1" applyProtection="1">
      <alignment horizontal="center" vertical="center"/>
      <protection hidden="1"/>
    </xf>
    <xf numFmtId="0" fontId="15" fillId="7" borderId="55" xfId="0" applyFont="1" applyFill="1" applyBorder="1" applyAlignment="1" applyProtection="1">
      <alignment horizontal="center" vertical="center"/>
      <protection hidden="1"/>
    </xf>
    <xf numFmtId="0" fontId="42" fillId="7" borderId="50" xfId="0" applyFont="1" applyFill="1" applyBorder="1" applyAlignment="1" applyProtection="1">
      <alignment vertical="center" wrapText="1"/>
      <protection hidden="1"/>
    </xf>
    <xf numFmtId="0" fontId="42" fillId="7" borderId="51" xfId="0" applyFont="1" applyFill="1" applyBorder="1" applyAlignment="1" applyProtection="1">
      <alignment vertical="center" wrapText="1"/>
      <protection hidden="1"/>
    </xf>
    <xf numFmtId="0" fontId="42" fillId="7" borderId="52" xfId="0" applyFont="1" applyFill="1" applyBorder="1" applyAlignment="1" applyProtection="1">
      <alignment vertical="center" wrapText="1"/>
      <protection hidden="1"/>
    </xf>
    <xf numFmtId="0" fontId="42" fillId="7" borderId="53" xfId="0" applyFont="1" applyFill="1" applyBorder="1" applyAlignment="1" applyProtection="1">
      <alignment vertical="center" wrapText="1"/>
      <protection hidden="1"/>
    </xf>
    <xf numFmtId="0" fontId="42" fillId="2" borderId="1" xfId="0" applyFont="1" applyFill="1" applyBorder="1" applyAlignment="1" applyProtection="1">
      <alignment horizontal="center" vertical="center"/>
      <protection hidden="1"/>
    </xf>
    <xf numFmtId="0" fontId="42" fillId="2" borderId="0" xfId="0" applyFont="1" applyFill="1" applyAlignment="1" applyProtection="1">
      <alignment horizontal="center" vertical="center"/>
      <protection hidden="1"/>
    </xf>
    <xf numFmtId="38" fontId="6" fillId="4" borderId="34" xfId="1" applyFont="1" applyFill="1" applyBorder="1" applyAlignment="1" applyProtection="1">
      <alignment horizontal="left" vertical="center" wrapText="1"/>
      <protection locked="0"/>
    </xf>
    <xf numFmtId="0" fontId="0" fillId="4" borderId="35" xfId="0" applyFill="1" applyBorder="1" applyProtection="1">
      <alignment vertical="center"/>
      <protection locked="0"/>
    </xf>
    <xf numFmtId="0" fontId="4" fillId="0" borderId="25" xfId="0" applyFont="1" applyBorder="1" applyAlignment="1" applyProtection="1">
      <alignment horizontal="center" vertical="center" shrinkToFit="1"/>
      <protection hidden="1"/>
    </xf>
    <xf numFmtId="0" fontId="4" fillId="0" borderId="26" xfId="0" applyFont="1" applyBorder="1" applyAlignment="1" applyProtection="1">
      <alignment horizontal="center" vertical="center" shrinkToFit="1"/>
      <protection hidden="1"/>
    </xf>
    <xf numFmtId="0" fontId="45" fillId="6" borderId="22" xfId="0" applyFont="1" applyFill="1" applyBorder="1" applyAlignment="1" applyProtection="1">
      <alignment horizontal="center" vertical="center"/>
      <protection locked="0"/>
    </xf>
    <xf numFmtId="0" fontId="45" fillId="6" borderId="23" xfId="0" applyFont="1" applyFill="1" applyBorder="1" applyAlignment="1" applyProtection="1">
      <alignment horizontal="center" vertical="center"/>
      <protection locked="0"/>
    </xf>
    <xf numFmtId="0" fontId="45" fillId="6" borderId="24" xfId="0" applyFont="1" applyFill="1" applyBorder="1" applyAlignment="1" applyProtection="1">
      <alignment horizontal="center" vertical="center"/>
      <protection locked="0"/>
    </xf>
    <xf numFmtId="0" fontId="9" fillId="0" borderId="27" xfId="0" applyFont="1" applyBorder="1" applyAlignment="1" applyProtection="1">
      <alignment horizontal="center" vertical="center" wrapText="1"/>
      <protection hidden="1"/>
    </xf>
    <xf numFmtId="0" fontId="9" fillId="0" borderId="46" xfId="0" applyFont="1" applyBorder="1" applyAlignment="1" applyProtection="1">
      <alignment horizontal="center" vertical="center" wrapText="1"/>
      <protection hidden="1"/>
    </xf>
    <xf numFmtId="0" fontId="9" fillId="0" borderId="37" xfId="0" applyFont="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0" fontId="0" fillId="0" borderId="30" xfId="0" applyBorder="1" applyProtection="1">
      <alignment vertical="center"/>
      <protection hidden="1"/>
    </xf>
    <xf numFmtId="0" fontId="9" fillId="0" borderId="47" xfId="0" applyFont="1" applyBorder="1" applyAlignment="1" applyProtection="1">
      <alignment horizontal="center" vertical="center" wrapText="1"/>
      <protection hidden="1"/>
    </xf>
    <xf numFmtId="0" fontId="9" fillId="0" borderId="48" xfId="0" applyFont="1" applyBorder="1" applyAlignment="1" applyProtection="1">
      <alignment horizontal="center" vertical="center" wrapText="1"/>
      <protection hidden="1"/>
    </xf>
    <xf numFmtId="0" fontId="7" fillId="10" borderId="0" xfId="0" applyFont="1" applyFill="1" applyProtection="1">
      <alignment vertical="center"/>
      <protection hidden="1"/>
    </xf>
    <xf numFmtId="0" fontId="9" fillId="0" borderId="5" xfId="0" applyFont="1" applyBorder="1" applyAlignment="1" applyProtection="1">
      <alignment horizontal="center" vertical="center" wrapText="1"/>
      <protection hidden="1"/>
    </xf>
    <xf numFmtId="0" fontId="9" fillId="0" borderId="2" xfId="0" applyFont="1" applyBorder="1" applyAlignment="1" applyProtection="1">
      <alignment horizontal="center" vertical="center" wrapText="1"/>
      <protection hidden="1"/>
    </xf>
    <xf numFmtId="38" fontId="6" fillId="2" borderId="17" xfId="1" applyFont="1" applyFill="1" applyBorder="1" applyAlignment="1" applyProtection="1">
      <alignment horizontal="left" vertical="center" wrapText="1"/>
      <protection hidden="1"/>
    </xf>
    <xf numFmtId="0" fontId="0" fillId="2" borderId="17" xfId="0" applyFill="1" applyBorder="1" applyProtection="1">
      <alignment vertical="center"/>
      <protection hidden="1"/>
    </xf>
    <xf numFmtId="0" fontId="5" fillId="0" borderId="20" xfId="0" applyFont="1" applyBorder="1" applyProtection="1">
      <alignment vertical="center"/>
      <protection hidden="1"/>
    </xf>
    <xf numFmtId="0" fontId="5" fillId="0" borderId="40" xfId="0" applyFont="1" applyBorder="1" applyProtection="1">
      <alignment vertical="center"/>
      <protection hidden="1"/>
    </xf>
    <xf numFmtId="0" fontId="5" fillId="0" borderId="18" xfId="0" applyFont="1" applyBorder="1" applyProtection="1">
      <alignment vertical="center"/>
      <protection hidden="1"/>
    </xf>
    <xf numFmtId="0" fontId="42" fillId="7" borderId="56" xfId="0" applyFont="1" applyFill="1" applyBorder="1" applyAlignment="1" applyProtection="1">
      <alignment vertical="center" wrapText="1"/>
      <protection hidden="1"/>
    </xf>
    <xf numFmtId="0" fontId="42" fillId="7" borderId="57" xfId="0" applyFont="1" applyFill="1" applyBorder="1" applyAlignment="1" applyProtection="1">
      <alignment vertical="center" wrapText="1"/>
      <protection hidden="1"/>
    </xf>
    <xf numFmtId="0" fontId="42" fillId="7" borderId="58" xfId="0" applyFont="1" applyFill="1" applyBorder="1" applyAlignment="1" applyProtection="1">
      <alignment vertical="center" wrapText="1"/>
      <protection hidden="1"/>
    </xf>
    <xf numFmtId="0" fontId="12" fillId="0" borderId="31" xfId="0" applyFont="1" applyBorder="1" applyAlignment="1" applyProtection="1">
      <alignment vertical="center" wrapText="1"/>
      <protection hidden="1"/>
    </xf>
    <xf numFmtId="0" fontId="12" fillId="0" borderId="0" xfId="0" applyFont="1" applyAlignment="1" applyProtection="1">
      <alignment vertical="center" wrapText="1"/>
      <protection hidden="1"/>
    </xf>
    <xf numFmtId="38" fontId="6" fillId="4" borderId="76" xfId="1" applyFont="1" applyFill="1" applyBorder="1" applyAlignment="1" applyProtection="1">
      <alignment horizontal="left" vertical="center" wrapText="1"/>
      <protection locked="0"/>
    </xf>
    <xf numFmtId="0" fontId="0" fillId="4" borderId="77" xfId="0" applyFill="1" applyBorder="1" applyProtection="1">
      <alignment vertical="center"/>
      <protection locked="0"/>
    </xf>
    <xf numFmtId="38" fontId="6" fillId="12" borderId="34" xfId="1" applyFont="1" applyFill="1" applyBorder="1" applyAlignment="1" applyProtection="1">
      <alignment horizontal="left" vertical="center" wrapText="1"/>
      <protection hidden="1"/>
    </xf>
    <xf numFmtId="0" fontId="0" fillId="12" borderId="35" xfId="0" applyFill="1" applyBorder="1" applyProtection="1">
      <alignment vertical="center"/>
      <protection hidden="1"/>
    </xf>
    <xf numFmtId="38" fontId="11" fillId="3" borderId="0" xfId="1" applyFont="1" applyFill="1" applyBorder="1" applyAlignment="1" applyProtection="1">
      <alignment horizontal="center" vertical="center"/>
      <protection hidden="1"/>
    </xf>
    <xf numFmtId="0" fontId="44" fillId="3" borderId="0" xfId="0" applyFont="1" applyFill="1" applyAlignment="1" applyProtection="1">
      <alignment horizontal="right" vertical="center"/>
      <protection hidden="1"/>
    </xf>
    <xf numFmtId="0" fontId="7" fillId="3" borderId="0" xfId="0" applyFont="1" applyFill="1" applyAlignment="1" applyProtection="1">
      <alignment horizontal="right" vertical="center"/>
      <protection hidden="1"/>
    </xf>
    <xf numFmtId="0" fontId="0" fillId="0" borderId="40" xfId="0" applyBorder="1" applyProtection="1">
      <alignment vertical="center"/>
      <protection hidden="1"/>
    </xf>
    <xf numFmtId="0" fontId="0" fillId="0" borderId="18" xfId="0" applyBorder="1" applyProtection="1">
      <alignment vertical="center"/>
      <protection hidden="1"/>
    </xf>
    <xf numFmtId="38" fontId="6" fillId="4" borderId="79" xfId="1" applyFont="1" applyFill="1" applyBorder="1" applyAlignment="1" applyProtection="1">
      <alignment horizontal="left" vertical="center" wrapText="1"/>
      <protection locked="0"/>
    </xf>
    <xf numFmtId="0" fontId="0" fillId="4" borderId="80" xfId="0" applyFill="1" applyBorder="1" applyProtection="1">
      <alignment vertical="center"/>
      <protection locked="0"/>
    </xf>
    <xf numFmtId="38" fontId="9" fillId="7" borderId="8" xfId="1" applyFont="1" applyFill="1" applyBorder="1" applyAlignment="1" applyProtection="1">
      <alignment vertical="center" wrapText="1"/>
      <protection hidden="1"/>
    </xf>
    <xf numFmtId="38" fontId="9" fillId="7" borderId="7" xfId="1" applyFont="1" applyFill="1" applyBorder="1" applyAlignment="1" applyProtection="1">
      <alignment vertical="center" wrapText="1"/>
      <protection hidden="1"/>
    </xf>
    <xf numFmtId="38" fontId="9" fillId="7" borderId="32" xfId="1" applyFont="1" applyFill="1" applyBorder="1" applyAlignment="1" applyProtection="1">
      <alignment horizontal="left" vertical="center" wrapText="1"/>
      <protection hidden="1"/>
    </xf>
    <xf numFmtId="0" fontId="2" fillId="7" borderId="33" xfId="0" applyFont="1" applyFill="1" applyBorder="1" applyProtection="1">
      <alignment vertical="center"/>
      <protection hidden="1"/>
    </xf>
    <xf numFmtId="38" fontId="6" fillId="4" borderId="38" xfId="1" applyFont="1" applyFill="1" applyBorder="1" applyAlignment="1" applyProtection="1">
      <alignment horizontal="left" vertical="center" wrapText="1"/>
      <protection locked="0"/>
    </xf>
    <xf numFmtId="0" fontId="0" fillId="4" borderId="73" xfId="0" applyFill="1" applyBorder="1" applyProtection="1">
      <alignment vertical="center"/>
      <protection locked="0"/>
    </xf>
    <xf numFmtId="0" fontId="45" fillId="6" borderId="22" xfId="0" applyFont="1" applyFill="1" applyBorder="1" applyAlignment="1" applyProtection="1">
      <alignment horizontal="center" vertical="center"/>
      <protection hidden="1"/>
    </xf>
    <xf numFmtId="0" fontId="45" fillId="6" borderId="23" xfId="0" applyFont="1" applyFill="1" applyBorder="1" applyAlignment="1" applyProtection="1">
      <alignment horizontal="center" vertical="center"/>
      <protection hidden="1"/>
    </xf>
    <xf numFmtId="0" fontId="45" fillId="6" borderId="24" xfId="0" applyFont="1" applyFill="1" applyBorder="1" applyAlignment="1" applyProtection="1">
      <alignment horizontal="center" vertical="center"/>
      <protection hidden="1"/>
    </xf>
    <xf numFmtId="0" fontId="5" fillId="7" borderId="0" xfId="0" applyFont="1" applyFill="1" applyAlignment="1" applyProtection="1">
      <alignment horizontal="center" vertical="center" wrapText="1"/>
      <protection hidden="1"/>
    </xf>
    <xf numFmtId="38" fontId="6" fillId="4" borderId="34" xfId="1" applyFont="1" applyFill="1" applyBorder="1" applyAlignment="1" applyProtection="1">
      <alignment horizontal="left" vertical="center" wrapText="1"/>
      <protection hidden="1"/>
    </xf>
    <xf numFmtId="0" fontId="0" fillId="4" borderId="35" xfId="0" applyFill="1" applyBorder="1" applyProtection="1">
      <alignment vertical="center"/>
      <protection hidden="1"/>
    </xf>
    <xf numFmtId="38" fontId="6" fillId="4" borderId="38" xfId="1" applyFont="1" applyFill="1" applyBorder="1" applyAlignment="1" applyProtection="1">
      <alignment horizontal="left" vertical="center" wrapText="1"/>
      <protection hidden="1"/>
    </xf>
    <xf numFmtId="0" fontId="0" fillId="4" borderId="73" xfId="0" applyFill="1" applyBorder="1" applyProtection="1">
      <alignment vertical="center"/>
      <protection hidden="1"/>
    </xf>
    <xf numFmtId="38" fontId="6" fillId="4" borderId="76" xfId="1" applyFont="1" applyFill="1" applyBorder="1" applyAlignment="1" applyProtection="1">
      <alignment horizontal="left" vertical="center" wrapText="1"/>
      <protection hidden="1"/>
    </xf>
    <xf numFmtId="0" fontId="0" fillId="4" borderId="77" xfId="0" applyFill="1" applyBorder="1" applyProtection="1">
      <alignment vertical="center"/>
      <protection hidden="1"/>
    </xf>
    <xf numFmtId="38" fontId="6" fillId="4" borderId="79" xfId="1" applyFont="1" applyFill="1" applyBorder="1" applyAlignment="1" applyProtection="1">
      <alignment horizontal="left" vertical="center" wrapText="1"/>
      <protection hidden="1"/>
    </xf>
    <xf numFmtId="0" fontId="0" fillId="4" borderId="80" xfId="0" applyFill="1" applyBorder="1" applyProtection="1">
      <alignment vertical="center"/>
      <protection hidden="1"/>
    </xf>
    <xf numFmtId="0" fontId="45" fillId="6" borderId="22" xfId="0" applyFont="1" applyFill="1" applyBorder="1" applyAlignment="1" applyProtection="1">
      <alignment horizontal="center" vertical="center"/>
      <protection locked="0" hidden="1"/>
    </xf>
    <xf numFmtId="0" fontId="45" fillId="6" borderId="23" xfId="0" applyFont="1" applyFill="1" applyBorder="1" applyAlignment="1" applyProtection="1">
      <alignment horizontal="center" vertical="center"/>
      <protection locked="0" hidden="1"/>
    </xf>
    <xf numFmtId="0" fontId="45" fillId="6" borderId="24" xfId="0" applyFont="1" applyFill="1" applyBorder="1" applyAlignment="1" applyProtection="1">
      <alignment horizontal="center" vertical="center"/>
      <protection locked="0" hidden="1"/>
    </xf>
    <xf numFmtId="38" fontId="6" fillId="4" borderId="34" xfId="1" applyFont="1" applyFill="1" applyBorder="1" applyAlignment="1" applyProtection="1">
      <alignment horizontal="left" vertical="center" wrapText="1"/>
      <protection locked="0" hidden="1"/>
    </xf>
    <xf numFmtId="0" fontId="0" fillId="4" borderId="35" xfId="0" applyFill="1" applyBorder="1" applyProtection="1">
      <alignment vertical="center"/>
      <protection locked="0" hidden="1"/>
    </xf>
    <xf numFmtId="38" fontId="6" fillId="4" borderId="38" xfId="1" applyFont="1" applyFill="1" applyBorder="1" applyAlignment="1" applyProtection="1">
      <alignment horizontal="left" vertical="center" wrapText="1"/>
      <protection locked="0" hidden="1"/>
    </xf>
    <xf numFmtId="0" fontId="0" fillId="4" borderId="73" xfId="0" applyFill="1" applyBorder="1" applyProtection="1">
      <alignment vertical="center"/>
      <protection locked="0" hidden="1"/>
    </xf>
    <xf numFmtId="38" fontId="6" fillId="4" borderId="76" xfId="1" applyFont="1" applyFill="1" applyBorder="1" applyAlignment="1" applyProtection="1">
      <alignment horizontal="left" vertical="center" wrapText="1"/>
      <protection locked="0" hidden="1"/>
    </xf>
    <xf numFmtId="0" fontId="0" fillId="4" borderId="77" xfId="0" applyFill="1" applyBorder="1" applyProtection="1">
      <alignment vertical="center"/>
      <protection locked="0" hidden="1"/>
    </xf>
    <xf numFmtId="38" fontId="6" fillId="4" borderId="79" xfId="1" applyFont="1" applyFill="1" applyBorder="1" applyAlignment="1" applyProtection="1">
      <alignment horizontal="left" vertical="center" wrapText="1"/>
      <protection locked="0" hidden="1"/>
    </xf>
    <xf numFmtId="0" fontId="0" fillId="4" borderId="80" xfId="0" applyFill="1" applyBorder="1" applyProtection="1">
      <alignment vertical="center"/>
      <protection locked="0" hidden="1"/>
    </xf>
    <xf numFmtId="38" fontId="11" fillId="12" borderId="0" xfId="1" applyFont="1" applyFill="1" applyBorder="1" applyAlignment="1" applyProtection="1">
      <alignment horizontal="center" vertical="center"/>
      <protection hidden="1"/>
    </xf>
    <xf numFmtId="0" fontId="23" fillId="7" borderId="44" xfId="0" applyFont="1" applyFill="1" applyBorder="1" applyAlignment="1">
      <alignment horizontal="center" vertical="center"/>
    </xf>
    <xf numFmtId="0" fontId="0" fillId="7" borderId="13" xfId="0" applyFill="1" applyBorder="1" applyAlignment="1">
      <alignment horizontal="center" vertical="center"/>
    </xf>
    <xf numFmtId="0" fontId="23" fillId="7" borderId="4" xfId="0" applyFont="1" applyFill="1" applyBorder="1" applyAlignment="1">
      <alignment horizontal="center" vertical="center"/>
    </xf>
    <xf numFmtId="0" fontId="24" fillId="0" borderId="4" xfId="0" applyFont="1" applyBorder="1" applyAlignment="1">
      <alignment horizontal="center" vertical="center"/>
    </xf>
    <xf numFmtId="0" fontId="24" fillId="7" borderId="4" xfId="0" applyFont="1" applyFill="1" applyBorder="1" applyAlignment="1">
      <alignment horizontal="center" vertical="center"/>
    </xf>
    <xf numFmtId="0" fontId="23" fillId="0" borderId="8" xfId="0" applyFont="1" applyBorder="1" applyAlignment="1">
      <alignment horizontal="center" vertical="center"/>
    </xf>
    <xf numFmtId="0" fontId="23" fillId="7" borderId="33" xfId="0" applyFont="1" applyFill="1" applyBorder="1" applyAlignment="1">
      <alignment horizontal="center" vertical="center"/>
    </xf>
    <xf numFmtId="0" fontId="0" fillId="7" borderId="35" xfId="0" applyFill="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4"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21" xfId="0" applyFont="1" applyBorder="1" applyAlignment="1">
      <alignment horizontal="center" vertical="center"/>
    </xf>
    <xf numFmtId="0" fontId="24" fillId="0" borderId="11" xfId="0" applyFont="1" applyBorder="1" applyAlignment="1">
      <alignment horizontal="center" vertical="center"/>
    </xf>
    <xf numFmtId="0" fontId="26" fillId="0" borderId="0" xfId="0" applyFont="1" applyAlignment="1">
      <alignment horizontal="lef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05A33D77-2494-4D2D-9AEF-12466D0F745C}"/>
  </cellStyles>
  <dxfs count="76">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4D4D4D"/>
        </patternFill>
      </fill>
    </dxf>
  </dxfs>
  <tableStyles count="0" defaultTableStyle="TableStyleMedium2" defaultPivotStyle="PivotStyleLight16"/>
  <colors>
    <mruColors>
      <color rgb="FFCCFFCC"/>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jpg"/><Relationship Id="rId4" Type="http://schemas.openxmlformats.org/officeDocument/2006/relationships/image" Target="../media/image9.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406400</xdr:colOff>
      <xdr:row>3</xdr:row>
      <xdr:rowOff>165100</xdr:rowOff>
    </xdr:from>
    <xdr:to>
      <xdr:col>7</xdr:col>
      <xdr:colOff>127000</xdr:colOff>
      <xdr:row>6</xdr:row>
      <xdr:rowOff>12700</xdr:rowOff>
    </xdr:to>
    <xdr:sp macro="" textlink="">
      <xdr:nvSpPr>
        <xdr:cNvPr id="2" name="正方形/長方形 1">
          <a:extLst>
            <a:ext uri="{FF2B5EF4-FFF2-40B4-BE49-F238E27FC236}">
              <a16:creationId xmlns:a16="http://schemas.microsoft.com/office/drawing/2014/main" id="{FBD3E6F6-C7D3-4748-840D-E437A43EB89A}"/>
            </a:ext>
          </a:extLst>
        </xdr:cNvPr>
        <xdr:cNvSpPr/>
      </xdr:nvSpPr>
      <xdr:spPr>
        <a:xfrm>
          <a:off x="678815" y="1140460"/>
          <a:ext cx="12339320" cy="93345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8</xdr:col>
      <xdr:colOff>670560</xdr:colOff>
      <xdr:row>0</xdr:row>
      <xdr:rowOff>111760</xdr:rowOff>
    </xdr:from>
    <xdr:ext cx="5166360" cy="520700"/>
    <xdr:sp macro="" textlink="">
      <xdr:nvSpPr>
        <xdr:cNvPr id="3" name="吹き出し: 角を丸めた四角形 2">
          <a:extLst>
            <a:ext uri="{FF2B5EF4-FFF2-40B4-BE49-F238E27FC236}">
              <a16:creationId xmlns:a16="http://schemas.microsoft.com/office/drawing/2014/main" id="{019A8818-C599-4B91-A775-9223F7249990}"/>
            </a:ext>
          </a:extLst>
        </xdr:cNvPr>
        <xdr:cNvSpPr/>
      </xdr:nvSpPr>
      <xdr:spPr>
        <a:xfrm>
          <a:off x="15925800" y="111760"/>
          <a:ext cx="5166360" cy="520700"/>
        </a:xfrm>
        <a:prstGeom prst="wedgeRoundRectCallout">
          <a:avLst>
            <a:gd name="adj1" fmla="val -104052"/>
            <a:gd name="adj2" fmla="val 242429"/>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2">
                  <a:lumMod val="50000"/>
                </a:schemeClr>
              </a:solidFill>
            </a:rPr>
            <a:t>該当の業態を</a:t>
          </a:r>
          <a:r>
            <a:rPr kumimoji="1" lang="en-US" altLang="ja-JP" sz="2000" b="1" kern="1200">
              <a:solidFill>
                <a:schemeClr val="tx2">
                  <a:lumMod val="50000"/>
                </a:schemeClr>
              </a:solidFill>
            </a:rPr>
            <a:t>1</a:t>
          </a:r>
          <a:r>
            <a:rPr kumimoji="1" lang="ja-JP" altLang="en-US" sz="2000" b="1" kern="1200">
              <a:solidFill>
                <a:schemeClr val="tx2">
                  <a:lumMod val="50000"/>
                </a:schemeClr>
              </a:solidFill>
            </a:rPr>
            <a:t>つのみ選択してください。</a:t>
          </a:r>
        </a:p>
      </xdr:txBody>
    </xdr:sp>
    <xdr:clientData/>
  </xdr:oneCellAnchor>
  <xdr:twoCellAnchor>
    <xdr:from>
      <xdr:col>1</xdr:col>
      <xdr:colOff>406400</xdr:colOff>
      <xdr:row>6</xdr:row>
      <xdr:rowOff>63500</xdr:rowOff>
    </xdr:from>
    <xdr:to>
      <xdr:col>6</xdr:col>
      <xdr:colOff>139700</xdr:colOff>
      <xdr:row>7</xdr:row>
      <xdr:rowOff>76200</xdr:rowOff>
    </xdr:to>
    <xdr:sp macro="" textlink="">
      <xdr:nvSpPr>
        <xdr:cNvPr id="4" name="正方形/長方形 3">
          <a:extLst>
            <a:ext uri="{FF2B5EF4-FFF2-40B4-BE49-F238E27FC236}">
              <a16:creationId xmlns:a16="http://schemas.microsoft.com/office/drawing/2014/main" id="{115A1F1C-E2CC-4C78-928F-6B9486D43E15}"/>
            </a:ext>
          </a:extLst>
        </xdr:cNvPr>
        <xdr:cNvSpPr/>
      </xdr:nvSpPr>
      <xdr:spPr>
        <a:xfrm>
          <a:off x="678815" y="2117090"/>
          <a:ext cx="10001250" cy="46418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10</xdr:col>
      <xdr:colOff>93344</xdr:colOff>
      <xdr:row>2</xdr:row>
      <xdr:rowOff>90169</xdr:rowOff>
    </xdr:from>
    <xdr:ext cx="10100523" cy="3279563"/>
    <xdr:sp macro="" textlink="">
      <xdr:nvSpPr>
        <xdr:cNvPr id="5" name="吹き出し: 角を丸めた四角形 4">
          <a:extLst>
            <a:ext uri="{FF2B5EF4-FFF2-40B4-BE49-F238E27FC236}">
              <a16:creationId xmlns:a16="http://schemas.microsoft.com/office/drawing/2014/main" id="{D2685654-EAB4-4B71-BBB2-DFB148B16A22}"/>
            </a:ext>
          </a:extLst>
        </xdr:cNvPr>
        <xdr:cNvSpPr/>
      </xdr:nvSpPr>
      <xdr:spPr>
        <a:xfrm>
          <a:off x="19956144" y="733636"/>
          <a:ext cx="10100523" cy="3279563"/>
        </a:xfrm>
        <a:prstGeom prst="wedgeRoundRectCallout">
          <a:avLst>
            <a:gd name="adj1" fmla="val -142377"/>
            <a:gd name="adj2" fmla="val -28"/>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b="1" kern="1200">
              <a:solidFill>
                <a:schemeClr val="tx1"/>
              </a:solidFill>
            </a:rPr>
            <a:t>対象の経費項目を選択してください。</a:t>
          </a:r>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r>
            <a:rPr kumimoji="1" lang="en-US" altLang="ja-JP" sz="2400" b="1" kern="1200">
              <a:solidFill>
                <a:srgbClr val="FF0000"/>
              </a:solidFill>
            </a:rPr>
            <a:t>【</a:t>
          </a:r>
          <a:r>
            <a:rPr kumimoji="1" lang="ja-JP" altLang="en-US" sz="2400" b="1" kern="1200">
              <a:solidFill>
                <a:srgbClr val="FF0000"/>
              </a:solidFill>
            </a:rPr>
            <a:t>重要</a:t>
          </a:r>
          <a:r>
            <a:rPr kumimoji="1" lang="en-US" altLang="ja-JP" sz="2400" b="1" kern="1200">
              <a:solidFill>
                <a:srgbClr val="FF0000"/>
              </a:solidFill>
            </a:rPr>
            <a:t>】1</a:t>
          </a:r>
          <a:r>
            <a:rPr kumimoji="1" lang="ja-JP" altLang="en-US" sz="2400" b="1" kern="1200">
              <a:solidFill>
                <a:srgbClr val="FF0000"/>
              </a:solidFill>
            </a:rPr>
            <a:t>つのシートで複数の経費項目を選択することが出来ません。</a:t>
          </a:r>
          <a:endParaRPr kumimoji="1" lang="en-US" altLang="ja-JP" sz="2400" b="1" kern="1200">
            <a:solidFill>
              <a:srgbClr val="FF0000"/>
            </a:solidFill>
          </a:endParaRPr>
        </a:p>
        <a:p>
          <a:pPr algn="l"/>
          <a:r>
            <a:rPr kumimoji="1" lang="ja-JP" altLang="en-US" sz="2400" b="1" kern="1200">
              <a:solidFill>
                <a:schemeClr val="tx2">
                  <a:lumMod val="50000"/>
                </a:schemeClr>
              </a:solidFill>
            </a:rPr>
            <a:t>複数の経費項目を申請する場合、予備シートにて申請してください。</a:t>
          </a:r>
          <a:endParaRPr kumimoji="1" lang="en-US" altLang="ja-JP" sz="2400" b="1" kern="1200">
            <a:solidFill>
              <a:schemeClr val="tx2">
                <a:lumMod val="50000"/>
              </a:schemeClr>
            </a:solidFill>
          </a:endParaRPr>
        </a:p>
        <a:p>
          <a:pPr algn="l"/>
          <a:r>
            <a:rPr kumimoji="1" lang="en-US" altLang="ja-JP" sz="2400" b="1" baseline="0">
              <a:solidFill>
                <a:schemeClr val="tx2">
                  <a:lumMod val="50000"/>
                </a:schemeClr>
              </a:solidFill>
              <a:effectLst/>
              <a:latin typeface="+mn-lt"/>
              <a:ea typeface="+mn-ea"/>
              <a:cs typeface="+mn-cs"/>
            </a:rPr>
            <a:t>1</a:t>
          </a:r>
          <a:r>
            <a:rPr kumimoji="1" lang="ja-JP" altLang="ja-JP" sz="2400" b="1" baseline="0">
              <a:solidFill>
                <a:schemeClr val="tx2">
                  <a:lumMod val="50000"/>
                </a:schemeClr>
              </a:solidFill>
              <a:effectLst/>
              <a:latin typeface="+mn-lt"/>
              <a:ea typeface="+mn-ea"/>
              <a:cs typeface="+mn-cs"/>
            </a:rPr>
            <a:t>ファイルで最大３つの経費項目申請が可能です。</a:t>
          </a:r>
          <a:endParaRPr kumimoji="1" lang="ja-JP" altLang="en-US" sz="2400" b="1" kern="1200" baseline="0">
            <a:solidFill>
              <a:schemeClr val="tx2">
                <a:lumMod val="50000"/>
              </a:schemeClr>
            </a:solidFill>
          </a:endParaRPr>
        </a:p>
      </xdr:txBody>
    </xdr:sp>
    <xdr:clientData/>
  </xdr:oneCellAnchor>
  <xdr:twoCellAnchor editAs="oneCell">
    <xdr:from>
      <xdr:col>10</xdr:col>
      <xdr:colOff>406400</xdr:colOff>
      <xdr:row>3</xdr:row>
      <xdr:rowOff>295486</xdr:rowOff>
    </xdr:from>
    <xdr:to>
      <xdr:col>19</xdr:col>
      <xdr:colOff>85990</xdr:colOff>
      <xdr:row>6</xdr:row>
      <xdr:rowOff>200377</xdr:rowOff>
    </xdr:to>
    <xdr:pic>
      <xdr:nvPicPr>
        <xdr:cNvPr id="6" name="図 5">
          <a:extLst>
            <a:ext uri="{FF2B5EF4-FFF2-40B4-BE49-F238E27FC236}">
              <a16:creationId xmlns:a16="http://schemas.microsoft.com/office/drawing/2014/main" id="{A7703B6F-2A86-4195-89EB-006A54670D64}"/>
            </a:ext>
          </a:extLst>
        </xdr:cNvPr>
        <xdr:cNvPicPr>
          <a:picLocks noChangeAspect="1"/>
        </xdr:cNvPicPr>
      </xdr:nvPicPr>
      <xdr:blipFill>
        <a:blip xmlns:r="http://schemas.openxmlformats.org/officeDocument/2006/relationships" r:embed="rId1"/>
        <a:stretch>
          <a:fillRect/>
        </a:stretch>
      </xdr:blipFill>
      <xdr:spPr>
        <a:xfrm>
          <a:off x="20269200" y="1243753"/>
          <a:ext cx="6486790" cy="988624"/>
        </a:xfrm>
        <a:prstGeom prst="rect">
          <a:avLst/>
        </a:prstGeom>
      </xdr:spPr>
    </xdr:pic>
    <xdr:clientData/>
  </xdr:twoCellAnchor>
  <xdr:oneCellAnchor>
    <xdr:from>
      <xdr:col>10</xdr:col>
      <xdr:colOff>801792</xdr:colOff>
      <xdr:row>13</xdr:row>
      <xdr:rowOff>507998</xdr:rowOff>
    </xdr:from>
    <xdr:ext cx="9188875" cy="5892801"/>
    <xdr:sp macro="" textlink="">
      <xdr:nvSpPr>
        <xdr:cNvPr id="7" name="吹き出し: 角を丸めた四角形 6">
          <a:extLst>
            <a:ext uri="{FF2B5EF4-FFF2-40B4-BE49-F238E27FC236}">
              <a16:creationId xmlns:a16="http://schemas.microsoft.com/office/drawing/2014/main" id="{140D3346-D63C-4121-BB8E-CD3D733630F1}"/>
            </a:ext>
          </a:extLst>
        </xdr:cNvPr>
        <xdr:cNvSpPr/>
      </xdr:nvSpPr>
      <xdr:spPr>
        <a:xfrm>
          <a:off x="20750952" y="6756398"/>
          <a:ext cx="9188875" cy="5892801"/>
        </a:xfrm>
        <a:prstGeom prst="wedgeRoundRectCallout">
          <a:avLst>
            <a:gd name="adj1" fmla="val -211283"/>
            <a:gd name="adj2" fmla="val -67546"/>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2">
                  <a:lumMod val="50000"/>
                </a:schemeClr>
              </a:solidFill>
            </a:rPr>
            <a:t>７行目で選択した対象となる機器のコード番号のみ選択可能です。</a:t>
          </a:r>
        </a:p>
        <a:p>
          <a:pPr algn="l"/>
          <a:r>
            <a:rPr kumimoji="1" lang="ja-JP" altLang="en-US" sz="2000" b="1" kern="1200">
              <a:solidFill>
                <a:schemeClr val="tx2">
                  <a:lumMod val="50000"/>
                </a:schemeClr>
              </a:solidFill>
            </a:rPr>
            <a:t>補助対象機器一覧に記載の機器コード「</a:t>
          </a:r>
          <a:r>
            <a:rPr kumimoji="1" lang="en-US" altLang="ja-JP" sz="2000" b="1" kern="1200">
              <a:solidFill>
                <a:schemeClr val="tx2">
                  <a:lumMod val="50000"/>
                </a:schemeClr>
              </a:solidFill>
            </a:rPr>
            <a:t>U+4</a:t>
          </a:r>
          <a:r>
            <a:rPr kumimoji="1" lang="ja-JP" altLang="en-US" sz="2000" b="1" kern="1200">
              <a:solidFill>
                <a:schemeClr val="tx2">
                  <a:lumMod val="50000"/>
                </a:schemeClr>
              </a:solidFill>
            </a:rPr>
            <a:t>桁の数字」を選択ください。</a:t>
          </a:r>
          <a:endParaRPr kumimoji="1" lang="en-US" altLang="ja-JP" sz="2000" b="1" kern="1200">
            <a:solidFill>
              <a:schemeClr val="tx2">
                <a:lumMod val="50000"/>
              </a:schemeClr>
            </a:solidFill>
          </a:endParaRPr>
        </a:p>
        <a:p>
          <a:pPr algn="l"/>
          <a:endParaRPr kumimoji="1" lang="en-US" altLang="ja-JP" sz="2000" b="1" kern="1200">
            <a:solidFill>
              <a:schemeClr val="tx1"/>
            </a:solidFill>
          </a:endParaRPr>
        </a:p>
        <a:p>
          <a:pPr algn="l"/>
          <a:endParaRPr kumimoji="1" lang="en-US" altLang="ja-JP" sz="20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twoCellAnchor>
    <xdr:from>
      <xdr:col>2</xdr:col>
      <xdr:colOff>2603500</xdr:colOff>
      <xdr:row>11</xdr:row>
      <xdr:rowOff>975360</xdr:rowOff>
    </xdr:from>
    <xdr:to>
      <xdr:col>4</xdr:col>
      <xdr:colOff>76200</xdr:colOff>
      <xdr:row>13</xdr:row>
      <xdr:rowOff>106680</xdr:rowOff>
    </xdr:to>
    <xdr:sp macro="" textlink="">
      <xdr:nvSpPr>
        <xdr:cNvPr id="8" name="正方形/長方形 7">
          <a:extLst>
            <a:ext uri="{FF2B5EF4-FFF2-40B4-BE49-F238E27FC236}">
              <a16:creationId xmlns:a16="http://schemas.microsoft.com/office/drawing/2014/main" id="{3EB6D44D-A3EF-4EFC-B984-B6D30BFC34D4}"/>
            </a:ext>
          </a:extLst>
        </xdr:cNvPr>
        <xdr:cNvSpPr/>
      </xdr:nvSpPr>
      <xdr:spPr>
        <a:xfrm>
          <a:off x="3397885" y="5133975"/>
          <a:ext cx="2536190" cy="115252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10</xdr:col>
      <xdr:colOff>618064</xdr:colOff>
      <xdr:row>10</xdr:row>
      <xdr:rowOff>157480</xdr:rowOff>
    </xdr:from>
    <xdr:ext cx="9638455" cy="2472267"/>
    <xdr:sp macro="" textlink="">
      <xdr:nvSpPr>
        <xdr:cNvPr id="9" name="吹き出し: 角を丸めた四角形 8">
          <a:extLst>
            <a:ext uri="{FF2B5EF4-FFF2-40B4-BE49-F238E27FC236}">
              <a16:creationId xmlns:a16="http://schemas.microsoft.com/office/drawing/2014/main" id="{F356465C-8C05-463D-88CA-1B64470A6C6F}"/>
            </a:ext>
          </a:extLst>
        </xdr:cNvPr>
        <xdr:cNvSpPr/>
      </xdr:nvSpPr>
      <xdr:spPr>
        <a:xfrm>
          <a:off x="20567224" y="4165600"/>
          <a:ext cx="9638455" cy="2472267"/>
        </a:xfrm>
        <a:prstGeom prst="wedgeRoundRectCallout">
          <a:avLst>
            <a:gd name="adj1" fmla="val -55308"/>
            <a:gd name="adj2" fmla="val 25604"/>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400" b="1" kern="1200">
              <a:solidFill>
                <a:srgbClr val="FF0000"/>
              </a:solidFill>
            </a:rPr>
            <a:t>【</a:t>
          </a:r>
          <a:r>
            <a:rPr kumimoji="1" lang="ja-JP" altLang="en-US" sz="2400" b="1" kern="1200">
              <a:solidFill>
                <a:srgbClr val="FF0000"/>
              </a:solidFill>
            </a:rPr>
            <a:t>重要</a:t>
          </a:r>
          <a:r>
            <a:rPr kumimoji="1" lang="en-US" altLang="ja-JP" sz="2400" b="1" kern="1200">
              <a:solidFill>
                <a:srgbClr val="FF0000"/>
              </a:solidFill>
            </a:rPr>
            <a:t>】</a:t>
          </a:r>
          <a:r>
            <a:rPr kumimoji="1" lang="ja-JP" altLang="en-US" sz="2400" b="1" kern="1200">
              <a:solidFill>
                <a:srgbClr val="FF0000"/>
              </a:solidFill>
            </a:rPr>
            <a:t>当該機器の購入台数と機器の税抜き単価を入力ください</a:t>
          </a:r>
        </a:p>
        <a:p>
          <a:pPr algn="l"/>
          <a:r>
            <a:rPr kumimoji="1" lang="en-US" altLang="ja-JP" sz="2400" b="1" kern="1200">
              <a:solidFill>
                <a:srgbClr val="FF0000"/>
              </a:solidFill>
            </a:rPr>
            <a:t>※</a:t>
          </a:r>
          <a:r>
            <a:rPr kumimoji="1" lang="ja-JP" altLang="en-US" sz="2400" b="1" kern="1200">
              <a:solidFill>
                <a:srgbClr val="FF0000"/>
              </a:solidFill>
            </a:rPr>
            <a:t>同一機器のコード番号は</a:t>
          </a:r>
          <a:r>
            <a:rPr kumimoji="1" lang="en-US" altLang="ja-JP" sz="2400" b="1" kern="1200">
              <a:solidFill>
                <a:srgbClr val="FF0000"/>
              </a:solidFill>
            </a:rPr>
            <a:t>1</a:t>
          </a:r>
          <a:r>
            <a:rPr kumimoji="1" lang="ja-JP" altLang="en-US" sz="2400" b="1" kern="1200">
              <a:solidFill>
                <a:srgbClr val="FF0000"/>
              </a:solidFill>
            </a:rPr>
            <a:t>行にまとめて入力ください。</a:t>
          </a:r>
        </a:p>
        <a:p>
          <a:pPr algn="l"/>
          <a:r>
            <a:rPr kumimoji="1" lang="ja-JP" altLang="en-US" sz="2000" b="1" kern="1200">
              <a:solidFill>
                <a:schemeClr val="tx2">
                  <a:lumMod val="50000"/>
                </a:schemeClr>
              </a:solidFill>
            </a:rPr>
            <a:t>（例）</a:t>
          </a:r>
          <a:r>
            <a:rPr kumimoji="1" lang="en-US" altLang="ja-JP" sz="2000" b="1" kern="1200">
              <a:solidFill>
                <a:schemeClr val="tx2">
                  <a:lumMod val="50000"/>
                </a:schemeClr>
              </a:solidFill>
            </a:rPr>
            <a:t>5</a:t>
          </a:r>
          <a:r>
            <a:rPr kumimoji="1" lang="ja-JP" altLang="en-US" sz="2000" b="1" kern="1200">
              <a:solidFill>
                <a:schemeClr val="tx2">
                  <a:lumMod val="50000"/>
                </a:schemeClr>
              </a:solidFill>
            </a:rPr>
            <a:t>台購入の場合：</a:t>
          </a:r>
          <a:r>
            <a:rPr kumimoji="1" lang="en-US" altLang="ja-JP" sz="2000" b="1" kern="1200">
              <a:solidFill>
                <a:schemeClr val="tx2">
                  <a:lumMod val="50000"/>
                </a:schemeClr>
              </a:solidFill>
            </a:rPr>
            <a:t>1</a:t>
          </a:r>
          <a:r>
            <a:rPr kumimoji="1" lang="ja-JP" altLang="en-US" sz="2000" b="1" kern="1200">
              <a:solidFill>
                <a:schemeClr val="tx2">
                  <a:lumMod val="50000"/>
                </a:schemeClr>
              </a:solidFill>
            </a:rPr>
            <a:t>行に</a:t>
          </a:r>
          <a:r>
            <a:rPr kumimoji="1" lang="en-US" altLang="ja-JP" sz="2000" b="1" kern="1200">
              <a:solidFill>
                <a:schemeClr val="tx2">
                  <a:lumMod val="50000"/>
                </a:schemeClr>
              </a:solidFill>
            </a:rPr>
            <a:t>5</a:t>
          </a:r>
          <a:r>
            <a:rPr kumimoji="1" lang="ja-JP" altLang="en-US" sz="2000" b="1" kern="1200">
              <a:solidFill>
                <a:schemeClr val="tx2">
                  <a:lumMod val="50000"/>
                </a:schemeClr>
              </a:solidFill>
            </a:rPr>
            <a:t>台と入力ください。</a:t>
          </a:r>
          <a:endParaRPr kumimoji="1" lang="en-US" altLang="ja-JP" sz="2000" b="1" kern="1200">
            <a:solidFill>
              <a:schemeClr val="tx2">
                <a:lumMod val="50000"/>
              </a:schemeClr>
            </a:solidFill>
          </a:endParaRPr>
        </a:p>
        <a:p>
          <a:pPr algn="l"/>
          <a:r>
            <a:rPr kumimoji="1" lang="en-US" altLang="ja-JP" sz="2000" b="1" kern="1200">
              <a:solidFill>
                <a:schemeClr val="tx2">
                  <a:lumMod val="50000"/>
                </a:schemeClr>
              </a:solidFill>
            </a:rPr>
            <a:t>2</a:t>
          </a:r>
          <a:r>
            <a:rPr kumimoji="1" lang="ja-JP" altLang="en-US" sz="2000" b="1" kern="1200">
              <a:solidFill>
                <a:schemeClr val="tx2">
                  <a:lumMod val="50000"/>
                </a:schemeClr>
              </a:solidFill>
            </a:rPr>
            <a:t>行使用して</a:t>
          </a:r>
          <a:r>
            <a:rPr kumimoji="1" lang="en-US" altLang="ja-JP" sz="2000" b="1" kern="1200">
              <a:solidFill>
                <a:schemeClr val="tx2">
                  <a:lumMod val="50000"/>
                </a:schemeClr>
              </a:solidFill>
            </a:rPr>
            <a:t>2</a:t>
          </a:r>
          <a:r>
            <a:rPr kumimoji="1" lang="ja-JP" altLang="en-US" sz="2000" b="1" kern="1200">
              <a:solidFill>
                <a:schemeClr val="tx2">
                  <a:lumMod val="50000"/>
                </a:schemeClr>
              </a:solidFill>
            </a:rPr>
            <a:t>台、</a:t>
          </a:r>
          <a:r>
            <a:rPr kumimoji="1" lang="en-US" altLang="ja-JP" sz="2000" b="1" kern="1200">
              <a:solidFill>
                <a:schemeClr val="tx2">
                  <a:lumMod val="50000"/>
                </a:schemeClr>
              </a:solidFill>
            </a:rPr>
            <a:t>3</a:t>
          </a:r>
          <a:r>
            <a:rPr kumimoji="1" lang="ja-JP" altLang="en-US" sz="2000" b="1" kern="1200">
              <a:solidFill>
                <a:schemeClr val="tx2">
                  <a:lumMod val="50000"/>
                </a:schemeClr>
              </a:solidFill>
            </a:rPr>
            <a:t>台と分割して入力されますと、正しい金額が集計されません。</a:t>
          </a:r>
          <a:endParaRPr kumimoji="1" lang="en-US" altLang="ja-JP" sz="2000" b="1" kern="1200">
            <a:solidFill>
              <a:schemeClr val="tx2">
                <a:lumMod val="50000"/>
              </a:schemeClr>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twoCellAnchor>
    <xdr:from>
      <xdr:col>7</xdr:col>
      <xdr:colOff>2235200</xdr:colOff>
      <xdr:row>11</xdr:row>
      <xdr:rowOff>929640</xdr:rowOff>
    </xdr:from>
    <xdr:to>
      <xdr:col>10</xdr:col>
      <xdr:colOff>101600</xdr:colOff>
      <xdr:row>13</xdr:row>
      <xdr:rowOff>106680</xdr:rowOff>
    </xdr:to>
    <xdr:sp macro="" textlink="">
      <xdr:nvSpPr>
        <xdr:cNvPr id="10" name="正方形/長方形 9">
          <a:extLst>
            <a:ext uri="{FF2B5EF4-FFF2-40B4-BE49-F238E27FC236}">
              <a16:creationId xmlns:a16="http://schemas.microsoft.com/office/drawing/2014/main" id="{365BC5E7-7270-4783-A952-127D816C7126}"/>
            </a:ext>
          </a:extLst>
        </xdr:cNvPr>
        <xdr:cNvSpPr/>
      </xdr:nvSpPr>
      <xdr:spPr>
        <a:xfrm>
          <a:off x="15118715" y="5095875"/>
          <a:ext cx="4895850" cy="119062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6</xdr:col>
      <xdr:colOff>1496060</xdr:colOff>
      <xdr:row>25</xdr:row>
      <xdr:rowOff>231140</xdr:rowOff>
    </xdr:from>
    <xdr:ext cx="7586980" cy="1155700"/>
    <xdr:sp macro="" textlink="">
      <xdr:nvSpPr>
        <xdr:cNvPr id="13" name="吹き出し: 角を丸めた四角形 12">
          <a:extLst>
            <a:ext uri="{FF2B5EF4-FFF2-40B4-BE49-F238E27FC236}">
              <a16:creationId xmlns:a16="http://schemas.microsoft.com/office/drawing/2014/main" id="{3870EC88-A599-43C2-95EC-DFD15AD815E2}"/>
            </a:ext>
          </a:extLst>
        </xdr:cNvPr>
        <xdr:cNvSpPr/>
      </xdr:nvSpPr>
      <xdr:spPr>
        <a:xfrm>
          <a:off x="12057380" y="18168620"/>
          <a:ext cx="7586980" cy="1155700"/>
        </a:xfrm>
        <a:prstGeom prst="wedgeRoundRectCallout">
          <a:avLst>
            <a:gd name="adj1" fmla="val -98692"/>
            <a:gd name="adj2" fmla="val 207367"/>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2">
                  <a:lumMod val="50000"/>
                </a:schemeClr>
              </a:solidFill>
            </a:rPr>
            <a:t>2-1</a:t>
          </a:r>
          <a:r>
            <a:rPr kumimoji="1" lang="ja-JP" altLang="en-US" sz="2000" b="1" kern="1200">
              <a:solidFill>
                <a:schemeClr val="tx2">
                  <a:lumMod val="50000"/>
                </a:schemeClr>
              </a:solidFill>
            </a:rPr>
            <a:t>．補助対象経費（車載器</a:t>
          </a:r>
          <a:r>
            <a:rPr kumimoji="1" lang="en-US" altLang="ja-JP" sz="2000" b="1" kern="1200">
              <a:solidFill>
                <a:schemeClr val="tx2">
                  <a:lumMod val="50000"/>
                </a:schemeClr>
              </a:solidFill>
            </a:rPr>
            <a:t>or</a:t>
          </a:r>
          <a:r>
            <a:rPr kumimoji="1" lang="ja-JP" altLang="en-US" sz="2000" b="1" kern="1200">
              <a:solidFill>
                <a:schemeClr val="tx2">
                  <a:lumMod val="50000"/>
                </a:schemeClr>
              </a:solidFill>
            </a:rPr>
            <a:t>事務所機器）で選択した機器コードを選択し、関連して発生した費用内容を選択してください。</a:t>
          </a:r>
        </a:p>
      </xdr:txBody>
    </xdr:sp>
    <xdr:clientData/>
  </xdr:oneCellAnchor>
  <xdr:twoCellAnchor>
    <xdr:from>
      <xdr:col>2</xdr:col>
      <xdr:colOff>2603500</xdr:colOff>
      <xdr:row>30</xdr:row>
      <xdr:rowOff>1097280</xdr:rowOff>
    </xdr:from>
    <xdr:to>
      <xdr:col>5</xdr:col>
      <xdr:colOff>101600</xdr:colOff>
      <xdr:row>32</xdr:row>
      <xdr:rowOff>114300</xdr:rowOff>
    </xdr:to>
    <xdr:sp macro="" textlink="">
      <xdr:nvSpPr>
        <xdr:cNvPr id="14" name="正方形/長方形 13">
          <a:extLst>
            <a:ext uri="{FF2B5EF4-FFF2-40B4-BE49-F238E27FC236}">
              <a16:creationId xmlns:a16="http://schemas.microsoft.com/office/drawing/2014/main" id="{83001124-D434-4C5B-AA3F-2814C446B574}"/>
            </a:ext>
          </a:extLst>
        </xdr:cNvPr>
        <xdr:cNvSpPr/>
      </xdr:nvSpPr>
      <xdr:spPr>
        <a:xfrm>
          <a:off x="3397885" y="20745450"/>
          <a:ext cx="4900930" cy="58102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364490</xdr:colOff>
      <xdr:row>26</xdr:row>
      <xdr:rowOff>283210</xdr:rowOff>
    </xdr:from>
    <xdr:to>
      <xdr:col>6</xdr:col>
      <xdr:colOff>76200</xdr:colOff>
      <xdr:row>28</xdr:row>
      <xdr:rowOff>76200</xdr:rowOff>
    </xdr:to>
    <xdr:sp macro="" textlink="">
      <xdr:nvSpPr>
        <xdr:cNvPr id="15" name="正方形/長方形 14">
          <a:extLst>
            <a:ext uri="{FF2B5EF4-FFF2-40B4-BE49-F238E27FC236}">
              <a16:creationId xmlns:a16="http://schemas.microsoft.com/office/drawing/2014/main" id="{0AE76564-1652-456D-A866-9D241020A8CF}"/>
            </a:ext>
          </a:extLst>
        </xdr:cNvPr>
        <xdr:cNvSpPr/>
      </xdr:nvSpPr>
      <xdr:spPr>
        <a:xfrm>
          <a:off x="636905" y="18565495"/>
          <a:ext cx="9983470" cy="55118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5</xdr:col>
      <xdr:colOff>2065019</xdr:colOff>
      <xdr:row>23</xdr:row>
      <xdr:rowOff>228599</xdr:rowOff>
    </xdr:from>
    <xdr:ext cx="9197341" cy="1996441"/>
    <xdr:sp macro="" textlink="">
      <xdr:nvSpPr>
        <xdr:cNvPr id="16" name="吹き出し: 角を丸めた四角形 15">
          <a:extLst>
            <a:ext uri="{FF2B5EF4-FFF2-40B4-BE49-F238E27FC236}">
              <a16:creationId xmlns:a16="http://schemas.microsoft.com/office/drawing/2014/main" id="{D485776C-06CB-4451-8934-B44B10DD6D11}"/>
            </a:ext>
          </a:extLst>
        </xdr:cNvPr>
        <xdr:cNvSpPr/>
      </xdr:nvSpPr>
      <xdr:spPr>
        <a:xfrm>
          <a:off x="10279379" y="15773399"/>
          <a:ext cx="9197341" cy="1996441"/>
        </a:xfrm>
        <a:prstGeom prst="wedgeRoundRectCallout">
          <a:avLst>
            <a:gd name="adj1" fmla="val -64587"/>
            <a:gd name="adj2" fmla="val 90027"/>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2">
                  <a:lumMod val="50000"/>
                </a:schemeClr>
              </a:solidFill>
            </a:rPr>
            <a:t>2-1</a:t>
          </a:r>
          <a:r>
            <a:rPr kumimoji="1" lang="ja-JP" altLang="en-US" sz="2000" b="1" kern="1200">
              <a:solidFill>
                <a:schemeClr val="tx2">
                  <a:lumMod val="50000"/>
                </a:schemeClr>
              </a:solidFill>
            </a:rPr>
            <a:t>．補助対象経費（車載器</a:t>
          </a:r>
          <a:r>
            <a:rPr kumimoji="1" lang="en-US" altLang="ja-JP" sz="2000" b="1" kern="1200">
              <a:solidFill>
                <a:schemeClr val="tx2">
                  <a:lumMod val="50000"/>
                </a:schemeClr>
              </a:solidFill>
            </a:rPr>
            <a:t>or</a:t>
          </a:r>
          <a:r>
            <a:rPr kumimoji="1" lang="ja-JP" altLang="en-US" sz="2000" b="1" kern="1200">
              <a:solidFill>
                <a:schemeClr val="tx2">
                  <a:lumMod val="50000"/>
                </a:schemeClr>
              </a:solidFill>
            </a:rPr>
            <a:t>事務所機器）で選択していない機器コードを選択すると、当該セルが赤く表示され、下記エラーメッセージが表示されます。正しい機器コードを選択してください。</a:t>
          </a:r>
        </a:p>
      </xdr:txBody>
    </xdr:sp>
    <xdr:clientData/>
  </xdr:oneCellAnchor>
  <xdr:twoCellAnchor editAs="oneCell">
    <xdr:from>
      <xdr:col>6</xdr:col>
      <xdr:colOff>284480</xdr:colOff>
      <xdr:row>23</xdr:row>
      <xdr:rowOff>1742440</xdr:rowOff>
    </xdr:from>
    <xdr:to>
      <xdr:col>7</xdr:col>
      <xdr:colOff>2282045</xdr:colOff>
      <xdr:row>24</xdr:row>
      <xdr:rowOff>69250</xdr:rowOff>
    </xdr:to>
    <xdr:pic>
      <xdr:nvPicPr>
        <xdr:cNvPr id="17" name="図 16">
          <a:extLst>
            <a:ext uri="{FF2B5EF4-FFF2-40B4-BE49-F238E27FC236}">
              <a16:creationId xmlns:a16="http://schemas.microsoft.com/office/drawing/2014/main" id="{0668C5A9-77B7-4FB6-8894-4C7BC09C0558}"/>
            </a:ext>
          </a:extLst>
        </xdr:cNvPr>
        <xdr:cNvPicPr>
          <a:picLocks noChangeAspect="1"/>
        </xdr:cNvPicPr>
      </xdr:nvPicPr>
      <xdr:blipFill>
        <a:blip xmlns:r="http://schemas.openxmlformats.org/officeDocument/2006/relationships" r:embed="rId2"/>
        <a:stretch>
          <a:fillRect/>
        </a:stretch>
      </xdr:blipFill>
      <xdr:spPr>
        <a:xfrm>
          <a:off x="10845800" y="17287240"/>
          <a:ext cx="4344525" cy="338490"/>
        </a:xfrm>
        <a:prstGeom prst="rect">
          <a:avLst/>
        </a:prstGeom>
      </xdr:spPr>
    </xdr:pic>
    <xdr:clientData/>
  </xdr:twoCellAnchor>
  <xdr:twoCellAnchor>
    <xdr:from>
      <xdr:col>5</xdr:col>
      <xdr:colOff>2222500</xdr:colOff>
      <xdr:row>30</xdr:row>
      <xdr:rowOff>1051560</xdr:rowOff>
    </xdr:from>
    <xdr:to>
      <xdr:col>10</xdr:col>
      <xdr:colOff>101600</xdr:colOff>
      <xdr:row>32</xdr:row>
      <xdr:rowOff>127000</xdr:rowOff>
    </xdr:to>
    <xdr:sp macro="" textlink="">
      <xdr:nvSpPr>
        <xdr:cNvPr id="18" name="正方形/長方形 17">
          <a:extLst>
            <a:ext uri="{FF2B5EF4-FFF2-40B4-BE49-F238E27FC236}">
              <a16:creationId xmlns:a16="http://schemas.microsoft.com/office/drawing/2014/main" id="{FC23D14F-6038-4B70-94A2-C28439771410}"/>
            </a:ext>
          </a:extLst>
        </xdr:cNvPr>
        <xdr:cNvSpPr/>
      </xdr:nvSpPr>
      <xdr:spPr>
        <a:xfrm>
          <a:off x="10427335" y="20697825"/>
          <a:ext cx="9587230" cy="64516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10</xdr:col>
      <xdr:colOff>279400</xdr:colOff>
      <xdr:row>26</xdr:row>
      <xdr:rowOff>109218</xdr:rowOff>
    </xdr:from>
    <xdr:ext cx="6844454" cy="1109981"/>
    <xdr:sp macro="" textlink="">
      <xdr:nvSpPr>
        <xdr:cNvPr id="19" name="吹き出し: 角を丸めた四角形 18">
          <a:extLst>
            <a:ext uri="{FF2B5EF4-FFF2-40B4-BE49-F238E27FC236}">
              <a16:creationId xmlns:a16="http://schemas.microsoft.com/office/drawing/2014/main" id="{9D2FB977-2CD5-4A29-BE38-4FFA9201339C}"/>
            </a:ext>
          </a:extLst>
        </xdr:cNvPr>
        <xdr:cNvSpPr/>
      </xdr:nvSpPr>
      <xdr:spPr>
        <a:xfrm>
          <a:off x="20228560" y="18427698"/>
          <a:ext cx="6844454" cy="1109981"/>
        </a:xfrm>
        <a:prstGeom prst="wedgeRoundRectCallout">
          <a:avLst>
            <a:gd name="adj1" fmla="val -95734"/>
            <a:gd name="adj2" fmla="val 157549"/>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2">
                  <a:lumMod val="50000"/>
                </a:schemeClr>
              </a:solidFill>
            </a:rPr>
            <a:t>請求書、請求明細書、納品書、領収書等に記載の項目名および台数</a:t>
          </a:r>
          <a:r>
            <a:rPr kumimoji="1" lang="en-US" altLang="ja-JP" sz="2000" b="1" kern="1200">
              <a:solidFill>
                <a:schemeClr val="tx2">
                  <a:lumMod val="50000"/>
                </a:schemeClr>
              </a:solidFill>
            </a:rPr>
            <a:t>/</a:t>
          </a:r>
          <a:r>
            <a:rPr kumimoji="1" lang="ja-JP" altLang="en-US" sz="2000" b="1" kern="1200">
              <a:solidFill>
                <a:schemeClr val="tx2">
                  <a:lumMod val="50000"/>
                </a:schemeClr>
              </a:solidFill>
            </a:rPr>
            <a:t>個数</a:t>
          </a:r>
          <a:r>
            <a:rPr kumimoji="1" lang="en-US" altLang="ja-JP" sz="2000" b="1" kern="1200">
              <a:solidFill>
                <a:schemeClr val="tx2">
                  <a:lumMod val="50000"/>
                </a:schemeClr>
              </a:solidFill>
            </a:rPr>
            <a:t>/</a:t>
          </a:r>
          <a:r>
            <a:rPr kumimoji="1" lang="ja-JP" altLang="en-US" sz="2000" b="1" kern="1200">
              <a:solidFill>
                <a:schemeClr val="tx2">
                  <a:lumMod val="50000"/>
                </a:schemeClr>
              </a:solidFill>
            </a:rPr>
            <a:t>枚数、税抜き単価を入力ください。</a:t>
          </a:r>
        </a:p>
      </xdr:txBody>
    </xdr:sp>
    <xdr:clientData/>
  </xdr:oneCellAnchor>
  <xdr:twoCellAnchor>
    <xdr:from>
      <xdr:col>1</xdr:col>
      <xdr:colOff>352425</xdr:colOff>
      <xdr:row>60</xdr:row>
      <xdr:rowOff>285750</xdr:rowOff>
    </xdr:from>
    <xdr:to>
      <xdr:col>10</xdr:col>
      <xdr:colOff>92710</xdr:colOff>
      <xdr:row>66</xdr:row>
      <xdr:rowOff>97790</xdr:rowOff>
    </xdr:to>
    <xdr:sp macro="" textlink="">
      <xdr:nvSpPr>
        <xdr:cNvPr id="20" name="正方形/長方形 19">
          <a:extLst>
            <a:ext uri="{FF2B5EF4-FFF2-40B4-BE49-F238E27FC236}">
              <a16:creationId xmlns:a16="http://schemas.microsoft.com/office/drawing/2014/main" id="{D9EFE373-8544-4946-8C29-6B062C0E23AE}"/>
            </a:ext>
          </a:extLst>
        </xdr:cNvPr>
        <xdr:cNvSpPr/>
      </xdr:nvSpPr>
      <xdr:spPr>
        <a:xfrm>
          <a:off x="630555" y="23780115"/>
          <a:ext cx="19382740" cy="224091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10</xdr:col>
      <xdr:colOff>821266</xdr:colOff>
      <xdr:row>65</xdr:row>
      <xdr:rowOff>528320</xdr:rowOff>
    </xdr:from>
    <xdr:ext cx="10288693" cy="2672080"/>
    <xdr:sp macro="" textlink="">
      <xdr:nvSpPr>
        <xdr:cNvPr id="21" name="吹き出し: 角を丸めた四角形 20">
          <a:extLst>
            <a:ext uri="{FF2B5EF4-FFF2-40B4-BE49-F238E27FC236}">
              <a16:creationId xmlns:a16="http://schemas.microsoft.com/office/drawing/2014/main" id="{12BB1BF2-E321-408C-AF64-0FED1C5D5525}"/>
            </a:ext>
          </a:extLst>
        </xdr:cNvPr>
        <xdr:cNvSpPr/>
      </xdr:nvSpPr>
      <xdr:spPr>
        <a:xfrm>
          <a:off x="20770426" y="25948640"/>
          <a:ext cx="10288693" cy="2672080"/>
        </a:xfrm>
        <a:prstGeom prst="wedgeRoundRectCallout">
          <a:avLst>
            <a:gd name="adj1" fmla="val -55180"/>
            <a:gd name="adj2" fmla="val -69361"/>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2">
                  <a:lumMod val="50000"/>
                </a:schemeClr>
              </a:solidFill>
            </a:rPr>
            <a:t>メモリーカードについて導入枚数と単価を入力ください。</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デジタル式運行記録計、映像記録型ドライブレコーダーについては</a:t>
          </a:r>
          <a:r>
            <a:rPr kumimoji="1" lang="en-US" altLang="ja-JP" sz="2000" b="1" kern="1200">
              <a:solidFill>
                <a:schemeClr val="tx2">
                  <a:lumMod val="50000"/>
                </a:schemeClr>
              </a:solidFill>
            </a:rPr>
            <a:t>1</a:t>
          </a:r>
          <a:r>
            <a:rPr kumimoji="1" lang="ja-JP" altLang="en-US" sz="2000" b="1" kern="1200">
              <a:solidFill>
                <a:schemeClr val="tx2">
                  <a:lumMod val="50000"/>
                </a:schemeClr>
              </a:solidFill>
            </a:rPr>
            <a:t>台につき</a:t>
          </a:r>
          <a:r>
            <a:rPr kumimoji="1" lang="en-US" altLang="ja-JP" sz="2000" b="1" kern="1200">
              <a:solidFill>
                <a:schemeClr val="tx2">
                  <a:lumMod val="50000"/>
                </a:schemeClr>
              </a:solidFill>
            </a:rPr>
            <a:t>1</a:t>
          </a:r>
          <a:r>
            <a:rPr kumimoji="1" lang="ja-JP" altLang="en-US" sz="2000" b="1" kern="1200">
              <a:solidFill>
                <a:schemeClr val="tx2">
                  <a:lumMod val="50000"/>
                </a:schemeClr>
              </a:solidFill>
            </a:rPr>
            <a:t>枚、</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一体型、通信機能付き一体型については</a:t>
          </a:r>
          <a:r>
            <a:rPr kumimoji="1" lang="en-US" altLang="ja-JP" sz="2000" b="1" kern="1200">
              <a:solidFill>
                <a:schemeClr val="tx2">
                  <a:lumMod val="50000"/>
                </a:schemeClr>
              </a:solidFill>
            </a:rPr>
            <a:t>1</a:t>
          </a:r>
          <a:r>
            <a:rPr kumimoji="1" lang="ja-JP" altLang="en-US" sz="2000" b="1" kern="1200">
              <a:solidFill>
                <a:schemeClr val="tx2">
                  <a:lumMod val="50000"/>
                </a:schemeClr>
              </a:solidFill>
            </a:rPr>
            <a:t>台につき</a:t>
          </a:r>
          <a:r>
            <a:rPr kumimoji="1" lang="en-US" altLang="ja-JP" sz="2000" b="1" kern="1200">
              <a:solidFill>
                <a:schemeClr val="tx2">
                  <a:lumMod val="50000"/>
                </a:schemeClr>
              </a:solidFill>
            </a:rPr>
            <a:t>2</a:t>
          </a:r>
          <a:r>
            <a:rPr kumimoji="1" lang="ja-JP" altLang="en-US" sz="2000" b="1" kern="1200">
              <a:solidFill>
                <a:schemeClr val="tx2">
                  <a:lumMod val="50000"/>
                </a:schemeClr>
              </a:solidFill>
            </a:rPr>
            <a:t>枚まで補助対象です。</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補助対象枚数を超えた申請は出来ず、経費金額欄が赤く「</a:t>
          </a:r>
          <a:r>
            <a:rPr kumimoji="1" lang="en-US" altLang="ja-JP" sz="2000" b="1" kern="1200">
              <a:solidFill>
                <a:schemeClr val="tx2">
                  <a:lumMod val="50000"/>
                </a:schemeClr>
              </a:solidFill>
            </a:rPr>
            <a:t>NG</a:t>
          </a:r>
          <a:r>
            <a:rPr kumimoji="1" lang="ja-JP" altLang="en-US" sz="2000" b="1" kern="1200">
              <a:solidFill>
                <a:schemeClr val="tx2">
                  <a:lumMod val="50000"/>
                </a:schemeClr>
              </a:solidFill>
            </a:rPr>
            <a:t>」と表示され経費金額が反映されません。</a:t>
          </a:r>
        </a:p>
        <a:p>
          <a:pPr algn="l"/>
          <a:endParaRPr kumimoji="1" lang="ja-JP" altLang="en-US" sz="1600" b="1" kern="1200">
            <a:solidFill>
              <a:schemeClr val="tx1"/>
            </a:solidFill>
          </a:endParaRPr>
        </a:p>
      </xdr:txBody>
    </xdr:sp>
    <xdr:clientData/>
  </xdr:oneCellAnchor>
  <xdr:twoCellAnchor>
    <xdr:from>
      <xdr:col>0</xdr:col>
      <xdr:colOff>177800</xdr:colOff>
      <xdr:row>24</xdr:row>
      <xdr:rowOff>50800</xdr:rowOff>
    </xdr:from>
    <xdr:to>
      <xdr:col>2</xdr:col>
      <xdr:colOff>1930400</xdr:colOff>
      <xdr:row>25</xdr:row>
      <xdr:rowOff>114300</xdr:rowOff>
    </xdr:to>
    <xdr:sp macro="" textlink="">
      <xdr:nvSpPr>
        <xdr:cNvPr id="22" name="正方形/長方形 21">
          <a:extLst>
            <a:ext uri="{FF2B5EF4-FFF2-40B4-BE49-F238E27FC236}">
              <a16:creationId xmlns:a16="http://schemas.microsoft.com/office/drawing/2014/main" id="{7CEF663A-4FAF-455F-ADC6-5C55DD8893B3}"/>
            </a:ext>
          </a:extLst>
        </xdr:cNvPr>
        <xdr:cNvSpPr/>
      </xdr:nvSpPr>
      <xdr:spPr>
        <a:xfrm>
          <a:off x="173990" y="17571085"/>
          <a:ext cx="2543175" cy="44069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2</xdr:col>
      <xdr:colOff>620606</xdr:colOff>
      <xdr:row>23</xdr:row>
      <xdr:rowOff>243840</xdr:rowOff>
    </xdr:from>
    <xdr:ext cx="8294794" cy="1188720"/>
    <xdr:sp macro="" textlink="">
      <xdr:nvSpPr>
        <xdr:cNvPr id="23" name="吹き出し: 角を丸めた四角形 22">
          <a:extLst>
            <a:ext uri="{FF2B5EF4-FFF2-40B4-BE49-F238E27FC236}">
              <a16:creationId xmlns:a16="http://schemas.microsoft.com/office/drawing/2014/main" id="{BF017D1D-BD33-41A1-A1CB-92709AC2EFF9}"/>
            </a:ext>
          </a:extLst>
        </xdr:cNvPr>
        <xdr:cNvSpPr/>
      </xdr:nvSpPr>
      <xdr:spPr>
        <a:xfrm>
          <a:off x="1413086" y="15788640"/>
          <a:ext cx="8294794" cy="1188720"/>
        </a:xfrm>
        <a:prstGeom prst="wedgeRoundRectCallout">
          <a:avLst>
            <a:gd name="adj1" fmla="val -42670"/>
            <a:gd name="adj2" fmla="val 98266"/>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2">
                  <a:lumMod val="50000"/>
                </a:schemeClr>
              </a:solidFill>
            </a:rPr>
            <a:t>2-1</a:t>
          </a:r>
          <a:r>
            <a:rPr kumimoji="1" lang="ja-JP" altLang="en-US" sz="2000" b="1" kern="1200">
              <a:solidFill>
                <a:schemeClr val="tx2">
                  <a:lumMod val="50000"/>
                </a:schemeClr>
              </a:solidFill>
            </a:rPr>
            <a:t>．補助対象経費（車載器</a:t>
          </a:r>
          <a:r>
            <a:rPr kumimoji="1" lang="en-US" altLang="ja-JP" sz="2000" b="1" kern="1200">
              <a:solidFill>
                <a:schemeClr val="tx2">
                  <a:lumMod val="50000"/>
                </a:schemeClr>
              </a:solidFill>
            </a:rPr>
            <a:t>or</a:t>
          </a:r>
          <a:r>
            <a:rPr kumimoji="1" lang="ja-JP" altLang="en-US" sz="2000" b="1" kern="1200">
              <a:solidFill>
                <a:schemeClr val="tx2">
                  <a:lumMod val="50000"/>
                </a:schemeClr>
              </a:solidFill>
            </a:rPr>
            <a:t>事務所機器）で選択していない、</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補助対象機器一覧には記載のない関連費用を入力する項目になります。</a:t>
          </a:r>
        </a:p>
      </xdr:txBody>
    </xdr:sp>
    <xdr:clientData/>
  </xdr:oneCellAnchor>
  <xdr:twoCellAnchor>
    <xdr:from>
      <xdr:col>1</xdr:col>
      <xdr:colOff>431800</xdr:colOff>
      <xdr:row>68</xdr:row>
      <xdr:rowOff>139700</xdr:rowOff>
    </xdr:from>
    <xdr:to>
      <xdr:col>5</xdr:col>
      <xdr:colOff>1104900</xdr:colOff>
      <xdr:row>72</xdr:row>
      <xdr:rowOff>88900</xdr:rowOff>
    </xdr:to>
    <xdr:sp macro="" textlink="">
      <xdr:nvSpPr>
        <xdr:cNvPr id="24" name="正方形/長方形 23">
          <a:extLst>
            <a:ext uri="{FF2B5EF4-FFF2-40B4-BE49-F238E27FC236}">
              <a16:creationId xmlns:a16="http://schemas.microsoft.com/office/drawing/2014/main" id="{C126767E-084F-4AFF-A3D0-86E55AC4C01C}"/>
            </a:ext>
          </a:extLst>
        </xdr:cNvPr>
        <xdr:cNvSpPr/>
      </xdr:nvSpPr>
      <xdr:spPr>
        <a:xfrm>
          <a:off x="711835" y="26672540"/>
          <a:ext cx="8594090" cy="133794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6</xdr:col>
      <xdr:colOff>76200</xdr:colOff>
      <xdr:row>71</xdr:row>
      <xdr:rowOff>104140</xdr:rowOff>
    </xdr:from>
    <xdr:ext cx="7650480" cy="7073900"/>
    <xdr:sp macro="" textlink="">
      <xdr:nvSpPr>
        <xdr:cNvPr id="25" name="吹き出し: 角を丸めた四角形 24">
          <a:extLst>
            <a:ext uri="{FF2B5EF4-FFF2-40B4-BE49-F238E27FC236}">
              <a16:creationId xmlns:a16="http://schemas.microsoft.com/office/drawing/2014/main" id="{6520F264-DAF6-484A-B320-926DA414C8E3}"/>
            </a:ext>
          </a:extLst>
        </xdr:cNvPr>
        <xdr:cNvSpPr/>
      </xdr:nvSpPr>
      <xdr:spPr>
        <a:xfrm>
          <a:off x="10637520" y="27764740"/>
          <a:ext cx="7650480" cy="7073900"/>
        </a:xfrm>
        <a:prstGeom prst="wedgeRoundRectCallout">
          <a:avLst>
            <a:gd name="adj1" fmla="val -87702"/>
            <a:gd name="adj2" fmla="val -44493"/>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2">
                  <a:lumMod val="50000"/>
                </a:schemeClr>
              </a:solidFill>
            </a:rPr>
            <a:t>複数シートの使用有無によって、いずれかの経費金額をマイページ内の補助対象経費欄</a:t>
          </a:r>
          <a:r>
            <a:rPr kumimoji="1" lang="ja-JP" altLang="en-US" sz="2000" b="1" kern="1200">
              <a:solidFill>
                <a:srgbClr val="FF0000"/>
              </a:solidFill>
            </a:rPr>
            <a:t>（下記③）</a:t>
          </a:r>
          <a:r>
            <a:rPr kumimoji="1" lang="ja-JP" altLang="en-US" sz="2000" b="1" kern="1200">
              <a:solidFill>
                <a:schemeClr val="tx2">
                  <a:lumMod val="50000"/>
                </a:schemeClr>
              </a:solidFill>
            </a:rPr>
            <a:t>に入力ください。</a:t>
          </a:r>
        </a:p>
      </xdr:txBody>
    </xdr:sp>
    <xdr:clientData/>
  </xdr:oneCellAnchor>
  <xdr:twoCellAnchor>
    <xdr:from>
      <xdr:col>0</xdr:col>
      <xdr:colOff>228600</xdr:colOff>
      <xdr:row>121</xdr:row>
      <xdr:rowOff>139700</xdr:rowOff>
    </xdr:from>
    <xdr:to>
      <xdr:col>8</xdr:col>
      <xdr:colOff>127000</xdr:colOff>
      <xdr:row>124</xdr:row>
      <xdr:rowOff>76200</xdr:rowOff>
    </xdr:to>
    <xdr:sp macro="" textlink="">
      <xdr:nvSpPr>
        <xdr:cNvPr id="27" name="正方形/長方形 26">
          <a:extLst>
            <a:ext uri="{FF2B5EF4-FFF2-40B4-BE49-F238E27FC236}">
              <a16:creationId xmlns:a16="http://schemas.microsoft.com/office/drawing/2014/main" id="{6506F055-AE0D-4BEC-8F65-14FD8F1BCE7A}"/>
            </a:ext>
          </a:extLst>
        </xdr:cNvPr>
        <xdr:cNvSpPr/>
      </xdr:nvSpPr>
      <xdr:spPr>
        <a:xfrm>
          <a:off x="228600" y="37654865"/>
          <a:ext cx="15132685" cy="101663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9</xdr:col>
      <xdr:colOff>942340</xdr:colOff>
      <xdr:row>100</xdr:row>
      <xdr:rowOff>157479</xdr:rowOff>
    </xdr:from>
    <xdr:ext cx="7957820" cy="6822441"/>
    <xdr:sp macro="" textlink="">
      <xdr:nvSpPr>
        <xdr:cNvPr id="28" name="吹き出し: 角を丸めた四角形 27">
          <a:extLst>
            <a:ext uri="{FF2B5EF4-FFF2-40B4-BE49-F238E27FC236}">
              <a16:creationId xmlns:a16="http://schemas.microsoft.com/office/drawing/2014/main" id="{B999D835-5B58-4AF2-AD81-208B135643AE}"/>
            </a:ext>
          </a:extLst>
        </xdr:cNvPr>
        <xdr:cNvSpPr/>
      </xdr:nvSpPr>
      <xdr:spPr>
        <a:xfrm>
          <a:off x="18544540" y="32953959"/>
          <a:ext cx="7957820" cy="6822441"/>
        </a:xfrm>
        <a:prstGeom prst="wedgeRoundRectCallout">
          <a:avLst>
            <a:gd name="adj1" fmla="val -88631"/>
            <a:gd name="adj2" fmla="val 25177"/>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2">
                  <a:lumMod val="50000"/>
                </a:schemeClr>
              </a:solidFill>
            </a:rPr>
            <a:t>複数シートの使用有無によって、いずれかの交付申請額を</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マイページ内の補助対象経費欄</a:t>
          </a:r>
          <a:r>
            <a:rPr kumimoji="1" lang="ja-JP" altLang="en-US" sz="2000" b="1" kern="1200">
              <a:solidFill>
                <a:srgbClr val="FF0000"/>
              </a:solidFill>
            </a:rPr>
            <a:t>（下記④）</a:t>
          </a:r>
          <a:r>
            <a:rPr kumimoji="1" lang="ja-JP" altLang="en-US" sz="2000" b="1" kern="1200">
              <a:solidFill>
                <a:schemeClr val="tx2">
                  <a:lumMod val="50000"/>
                </a:schemeClr>
              </a:solidFill>
            </a:rPr>
            <a:t>に入力ください。</a:t>
          </a:r>
        </a:p>
      </xdr:txBody>
    </xdr:sp>
    <xdr:clientData/>
  </xdr:oneCellAnchor>
  <xdr:twoCellAnchor>
    <xdr:from>
      <xdr:col>1</xdr:col>
      <xdr:colOff>397510</xdr:colOff>
      <xdr:row>134</xdr:row>
      <xdr:rowOff>76200</xdr:rowOff>
    </xdr:from>
    <xdr:to>
      <xdr:col>6</xdr:col>
      <xdr:colOff>97790</xdr:colOff>
      <xdr:row>136</xdr:row>
      <xdr:rowOff>54610</xdr:rowOff>
    </xdr:to>
    <xdr:sp macro="" textlink="">
      <xdr:nvSpPr>
        <xdr:cNvPr id="30" name="正方形/長方形 29">
          <a:extLst>
            <a:ext uri="{FF2B5EF4-FFF2-40B4-BE49-F238E27FC236}">
              <a16:creationId xmlns:a16="http://schemas.microsoft.com/office/drawing/2014/main" id="{8F24E3F4-4CC0-4638-B6CC-9752406B6E98}"/>
            </a:ext>
          </a:extLst>
        </xdr:cNvPr>
        <xdr:cNvSpPr/>
      </xdr:nvSpPr>
      <xdr:spPr>
        <a:xfrm>
          <a:off x="677545" y="41138475"/>
          <a:ext cx="9960610" cy="53467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6</xdr:col>
      <xdr:colOff>1289684</xdr:colOff>
      <xdr:row>129</xdr:row>
      <xdr:rowOff>160654</xdr:rowOff>
    </xdr:from>
    <xdr:ext cx="9073515" cy="1851025"/>
    <xdr:sp macro="" textlink="">
      <xdr:nvSpPr>
        <xdr:cNvPr id="31" name="吹き出し: 角を丸めた四角形 30">
          <a:extLst>
            <a:ext uri="{FF2B5EF4-FFF2-40B4-BE49-F238E27FC236}">
              <a16:creationId xmlns:a16="http://schemas.microsoft.com/office/drawing/2014/main" id="{8417BE75-A084-43E9-B6D8-ADF5DF1B5072}"/>
            </a:ext>
          </a:extLst>
        </xdr:cNvPr>
        <xdr:cNvSpPr/>
      </xdr:nvSpPr>
      <xdr:spPr>
        <a:xfrm>
          <a:off x="11851004" y="40013254"/>
          <a:ext cx="9073515" cy="1851025"/>
        </a:xfrm>
        <a:prstGeom prst="wedgeRoundRectCallout">
          <a:avLst>
            <a:gd name="adj1" fmla="val -62397"/>
            <a:gd name="adj2" fmla="val 29653"/>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2">
                  <a:lumMod val="50000"/>
                </a:schemeClr>
              </a:solidFill>
            </a:rPr>
            <a:t>2-1</a:t>
          </a:r>
          <a:r>
            <a:rPr kumimoji="1" lang="ja-JP" altLang="en-US" sz="2000" b="1" kern="1200">
              <a:solidFill>
                <a:schemeClr val="tx2">
                  <a:lumMod val="50000"/>
                </a:schemeClr>
              </a:solidFill>
            </a:rPr>
            <a:t>．補助対象経費（車載器</a:t>
          </a:r>
          <a:r>
            <a:rPr kumimoji="1" lang="en-US" altLang="ja-JP" sz="2000" b="1" kern="1200">
              <a:solidFill>
                <a:schemeClr val="tx2">
                  <a:lumMod val="50000"/>
                </a:schemeClr>
              </a:solidFill>
            </a:rPr>
            <a:t>or</a:t>
          </a:r>
          <a:r>
            <a:rPr kumimoji="1" lang="ja-JP" altLang="en-US" sz="2000" b="1" kern="1200">
              <a:solidFill>
                <a:schemeClr val="tx2">
                  <a:lumMod val="50000"/>
                </a:schemeClr>
              </a:solidFill>
            </a:rPr>
            <a:t>事務所機器）で選択した機器の導入台数分の入力が不足していると当該セルが赤く表示され、下記エラーメッセージが表示されます。導入した台数の機器コード番号を選択し、入力してください。</a:t>
          </a:r>
        </a:p>
      </xdr:txBody>
    </xdr:sp>
    <xdr:clientData/>
  </xdr:oneCellAnchor>
  <xdr:twoCellAnchor editAs="oneCell">
    <xdr:from>
      <xdr:col>6</xdr:col>
      <xdr:colOff>1927859</xdr:colOff>
      <xdr:row>135</xdr:row>
      <xdr:rowOff>97790</xdr:rowOff>
    </xdr:from>
    <xdr:to>
      <xdr:col>9</xdr:col>
      <xdr:colOff>1584794</xdr:colOff>
      <xdr:row>136</xdr:row>
      <xdr:rowOff>8890</xdr:rowOff>
    </xdr:to>
    <xdr:pic>
      <xdr:nvPicPr>
        <xdr:cNvPr id="32" name="図 31">
          <a:extLst>
            <a:ext uri="{FF2B5EF4-FFF2-40B4-BE49-F238E27FC236}">
              <a16:creationId xmlns:a16="http://schemas.microsoft.com/office/drawing/2014/main" id="{7037CC6E-C543-4733-9F5A-1CE09823A96D}"/>
            </a:ext>
          </a:extLst>
        </xdr:cNvPr>
        <xdr:cNvPicPr>
          <a:picLocks noChangeAspect="1"/>
        </xdr:cNvPicPr>
      </xdr:nvPicPr>
      <xdr:blipFill>
        <a:blip xmlns:r="http://schemas.openxmlformats.org/officeDocument/2006/relationships" r:embed="rId3"/>
        <a:stretch>
          <a:fillRect/>
        </a:stretch>
      </xdr:blipFill>
      <xdr:spPr>
        <a:xfrm>
          <a:off x="12489179" y="41443910"/>
          <a:ext cx="6697815" cy="292100"/>
        </a:xfrm>
        <a:prstGeom prst="rect">
          <a:avLst/>
        </a:prstGeom>
      </xdr:spPr>
    </xdr:pic>
    <xdr:clientData/>
  </xdr:twoCellAnchor>
  <xdr:twoCellAnchor>
    <xdr:from>
      <xdr:col>1</xdr:col>
      <xdr:colOff>391160</xdr:colOff>
      <xdr:row>137</xdr:row>
      <xdr:rowOff>533400</xdr:rowOff>
    </xdr:from>
    <xdr:to>
      <xdr:col>9</xdr:col>
      <xdr:colOff>86360</xdr:colOff>
      <xdr:row>139</xdr:row>
      <xdr:rowOff>111760</xdr:rowOff>
    </xdr:to>
    <xdr:sp macro="" textlink="">
      <xdr:nvSpPr>
        <xdr:cNvPr id="33" name="正方形/長方形 32">
          <a:extLst>
            <a:ext uri="{FF2B5EF4-FFF2-40B4-BE49-F238E27FC236}">
              <a16:creationId xmlns:a16="http://schemas.microsoft.com/office/drawing/2014/main" id="{7287592F-A2D1-49F1-ACF9-FAAEEA1F5C5F}"/>
            </a:ext>
          </a:extLst>
        </xdr:cNvPr>
        <xdr:cNvSpPr/>
      </xdr:nvSpPr>
      <xdr:spPr>
        <a:xfrm>
          <a:off x="669290" y="42386250"/>
          <a:ext cx="16992600" cy="83566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9</xdr:col>
      <xdr:colOff>1042670</xdr:colOff>
      <xdr:row>137</xdr:row>
      <xdr:rowOff>408304</xdr:rowOff>
    </xdr:from>
    <xdr:ext cx="9366250" cy="1755775"/>
    <xdr:sp macro="" textlink="">
      <xdr:nvSpPr>
        <xdr:cNvPr id="34" name="吹き出し: 角を丸めた四角形 33">
          <a:extLst>
            <a:ext uri="{FF2B5EF4-FFF2-40B4-BE49-F238E27FC236}">
              <a16:creationId xmlns:a16="http://schemas.microsoft.com/office/drawing/2014/main" id="{D1B678CE-55BC-48D6-B71D-C570C82990F3}"/>
            </a:ext>
          </a:extLst>
        </xdr:cNvPr>
        <xdr:cNvSpPr/>
      </xdr:nvSpPr>
      <xdr:spPr>
        <a:xfrm>
          <a:off x="18644870" y="42379264"/>
          <a:ext cx="9366250" cy="1755775"/>
        </a:xfrm>
        <a:prstGeom prst="wedgeRoundRectCallout">
          <a:avLst>
            <a:gd name="adj1" fmla="val -59090"/>
            <a:gd name="adj2" fmla="val -17509"/>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2">
                  <a:lumMod val="50000"/>
                </a:schemeClr>
              </a:solidFill>
            </a:rPr>
            <a:t>2-1</a:t>
          </a:r>
          <a:r>
            <a:rPr kumimoji="1" lang="ja-JP" altLang="en-US" sz="2000" b="1" kern="1200">
              <a:solidFill>
                <a:schemeClr val="tx2">
                  <a:lumMod val="50000"/>
                </a:schemeClr>
              </a:solidFill>
            </a:rPr>
            <a:t>．補助対象経費（車載器</a:t>
          </a:r>
          <a:r>
            <a:rPr kumimoji="1" lang="en-US" altLang="ja-JP" sz="2000" b="1" kern="1200">
              <a:solidFill>
                <a:schemeClr val="tx2">
                  <a:lumMod val="50000"/>
                </a:schemeClr>
              </a:solidFill>
            </a:rPr>
            <a:t>or</a:t>
          </a:r>
          <a:r>
            <a:rPr kumimoji="1" lang="ja-JP" altLang="en-US" sz="2000" b="1" kern="1200">
              <a:solidFill>
                <a:schemeClr val="tx2">
                  <a:lumMod val="50000"/>
                </a:schemeClr>
              </a:solidFill>
            </a:rPr>
            <a:t>事務所機器）で選択した機器コード番号を導入台数分選択し、導入する営業所名、導入機器の製品番号（シリアル</a:t>
          </a:r>
          <a:r>
            <a:rPr kumimoji="1" lang="en-US" altLang="ja-JP" sz="2000" b="1" kern="1200">
              <a:solidFill>
                <a:schemeClr val="tx2">
                  <a:lumMod val="50000"/>
                </a:schemeClr>
              </a:solidFill>
            </a:rPr>
            <a:t>No</a:t>
          </a:r>
          <a:r>
            <a:rPr kumimoji="1" lang="ja-JP" altLang="en-US" sz="2000" b="1" kern="1200">
              <a:solidFill>
                <a:schemeClr val="tx2">
                  <a:lumMod val="50000"/>
                </a:schemeClr>
              </a:solidFill>
            </a:rPr>
            <a:t>）、加えて車載器は取り付ける車両の登録番号（ナンバー）を入力してください。</a:t>
          </a:r>
        </a:p>
      </xdr:txBody>
    </xdr:sp>
    <xdr:clientData/>
  </xdr:oneCellAnchor>
  <xdr:twoCellAnchor>
    <xdr:from>
      <xdr:col>1</xdr:col>
      <xdr:colOff>419100</xdr:colOff>
      <xdr:row>239</xdr:row>
      <xdr:rowOff>434975</xdr:rowOff>
    </xdr:from>
    <xdr:to>
      <xdr:col>6</xdr:col>
      <xdr:colOff>326390</xdr:colOff>
      <xdr:row>261</xdr:row>
      <xdr:rowOff>55880</xdr:rowOff>
    </xdr:to>
    <xdr:sp macro="" textlink="">
      <xdr:nvSpPr>
        <xdr:cNvPr id="35" name="正方形/長方形 34">
          <a:extLst>
            <a:ext uri="{FF2B5EF4-FFF2-40B4-BE49-F238E27FC236}">
              <a16:creationId xmlns:a16="http://schemas.microsoft.com/office/drawing/2014/main" id="{543F9C4A-25B1-434E-A21D-6007AA5BDCBA}"/>
            </a:ext>
          </a:extLst>
        </xdr:cNvPr>
        <xdr:cNvSpPr/>
      </xdr:nvSpPr>
      <xdr:spPr>
        <a:xfrm>
          <a:off x="695325" y="45663485"/>
          <a:ext cx="10171430" cy="93535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2540000</xdr:colOff>
      <xdr:row>18</xdr:row>
      <xdr:rowOff>843280</xdr:rowOff>
    </xdr:from>
    <xdr:to>
      <xdr:col>10</xdr:col>
      <xdr:colOff>162560</xdr:colOff>
      <xdr:row>20</xdr:row>
      <xdr:rowOff>106680</xdr:rowOff>
    </xdr:to>
    <xdr:sp macro="" textlink="">
      <xdr:nvSpPr>
        <xdr:cNvPr id="36" name="正方形/長方形 35">
          <a:extLst>
            <a:ext uri="{FF2B5EF4-FFF2-40B4-BE49-F238E27FC236}">
              <a16:creationId xmlns:a16="http://schemas.microsoft.com/office/drawing/2014/main" id="{28CD4952-7B17-4FFB-8D98-0416A430A020}"/>
            </a:ext>
          </a:extLst>
        </xdr:cNvPr>
        <xdr:cNvSpPr/>
      </xdr:nvSpPr>
      <xdr:spPr>
        <a:xfrm>
          <a:off x="3318933" y="11680613"/>
          <a:ext cx="16706427" cy="112606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6</xdr:col>
      <xdr:colOff>1028701</xdr:colOff>
      <xdr:row>239</xdr:row>
      <xdr:rowOff>59055</xdr:rowOff>
    </xdr:from>
    <xdr:ext cx="10181166" cy="2193079"/>
    <xdr:sp macro="" textlink="">
      <xdr:nvSpPr>
        <xdr:cNvPr id="38" name="吹き出し: 角を丸めた四角形 37">
          <a:extLst>
            <a:ext uri="{FF2B5EF4-FFF2-40B4-BE49-F238E27FC236}">
              <a16:creationId xmlns:a16="http://schemas.microsoft.com/office/drawing/2014/main" id="{AA2BF7EA-F0FC-4921-A815-1E23032C6AE6}"/>
            </a:ext>
          </a:extLst>
        </xdr:cNvPr>
        <xdr:cNvSpPr/>
      </xdr:nvSpPr>
      <xdr:spPr>
        <a:xfrm>
          <a:off x="11544301" y="45846788"/>
          <a:ext cx="10181166" cy="2193079"/>
        </a:xfrm>
        <a:prstGeom prst="wedgeRoundRectCallout">
          <a:avLst>
            <a:gd name="adj1" fmla="val -56545"/>
            <a:gd name="adj2" fmla="val -11225"/>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400" b="1" kern="1200">
              <a:solidFill>
                <a:srgbClr val="FF0000"/>
              </a:solidFill>
            </a:rPr>
            <a:t>【</a:t>
          </a:r>
          <a:r>
            <a:rPr kumimoji="1" lang="ja-JP" altLang="en-US" sz="2400" b="1" kern="1200">
              <a:solidFill>
                <a:srgbClr val="FF0000"/>
              </a:solidFill>
            </a:rPr>
            <a:t>ご注意</a:t>
          </a:r>
          <a:r>
            <a:rPr kumimoji="1" lang="en-US" altLang="ja-JP" sz="2400" b="1" kern="1200">
              <a:solidFill>
                <a:srgbClr val="FF0000"/>
              </a:solidFill>
            </a:rPr>
            <a:t>】</a:t>
          </a:r>
          <a:r>
            <a:rPr kumimoji="1" lang="ja-JP" altLang="en-US" sz="2400" b="1" kern="1200">
              <a:solidFill>
                <a:srgbClr val="FF0000"/>
              </a:solidFill>
            </a:rPr>
            <a:t>入力漏れが多い項目ですのでご留意ください。</a:t>
          </a:r>
          <a:endParaRPr kumimoji="1" lang="en-US" altLang="ja-JP" sz="2400" b="1" kern="1200">
            <a:solidFill>
              <a:srgbClr val="FF0000"/>
            </a:solidFill>
          </a:endParaRPr>
        </a:p>
        <a:p>
          <a:pPr algn="l"/>
          <a:r>
            <a:rPr kumimoji="1" lang="ja-JP" altLang="en-US" sz="2400" b="1" kern="1200">
              <a:solidFill>
                <a:srgbClr val="FF0000"/>
              </a:solidFill>
            </a:rPr>
            <a:t>　　　　　複数シート利用時は、シート①に集約して入力ください。</a:t>
          </a:r>
          <a:endParaRPr kumimoji="1" lang="en-US" altLang="ja-JP" sz="2400" b="1" kern="1200">
            <a:solidFill>
              <a:srgbClr val="FF0000"/>
            </a:solidFill>
          </a:endParaRPr>
        </a:p>
        <a:p>
          <a:pPr algn="l"/>
          <a:r>
            <a:rPr kumimoji="1" lang="ja-JP" altLang="en-US" sz="1800" b="1" kern="1200">
              <a:solidFill>
                <a:schemeClr val="tx2">
                  <a:lumMod val="50000"/>
                </a:schemeClr>
              </a:solidFill>
            </a:rPr>
            <a:t>                          </a:t>
          </a:r>
          <a:r>
            <a:rPr kumimoji="1" lang="ja-JP" altLang="en-US" sz="2000" b="1" kern="1200">
              <a:solidFill>
                <a:schemeClr val="tx2">
                  <a:lumMod val="50000"/>
                </a:schemeClr>
              </a:solidFill>
            </a:rPr>
            <a:t>（シート②、シート③には本項目の入力欄はありません）</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                             営業所名および各営業所の届出（認定）車両数を入力してください。</a:t>
          </a:r>
        </a:p>
      </xdr:txBody>
    </xdr:sp>
    <xdr:clientData/>
  </xdr:oneCellAnchor>
  <xdr:twoCellAnchor>
    <xdr:from>
      <xdr:col>2</xdr:col>
      <xdr:colOff>828040</xdr:colOff>
      <xdr:row>15</xdr:row>
      <xdr:rowOff>490220</xdr:rowOff>
    </xdr:from>
    <xdr:to>
      <xdr:col>9</xdr:col>
      <xdr:colOff>2038350</xdr:colOff>
      <xdr:row>18</xdr:row>
      <xdr:rowOff>104140</xdr:rowOff>
    </xdr:to>
    <xdr:sp macro="" textlink="">
      <xdr:nvSpPr>
        <xdr:cNvPr id="39" name="四角形: 角を丸くする 38">
          <a:extLst>
            <a:ext uri="{FF2B5EF4-FFF2-40B4-BE49-F238E27FC236}">
              <a16:creationId xmlns:a16="http://schemas.microsoft.com/office/drawing/2014/main" id="{5D5C6EC8-EA23-4215-8212-51B8798916CA}"/>
            </a:ext>
          </a:extLst>
        </xdr:cNvPr>
        <xdr:cNvSpPr/>
      </xdr:nvSpPr>
      <xdr:spPr>
        <a:xfrm>
          <a:off x="1616710" y="8536940"/>
          <a:ext cx="17991455" cy="2414270"/>
        </a:xfrm>
        <a:prstGeom prst="roundRect">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800" b="1" kern="1200">
              <a:solidFill>
                <a:srgbClr val="FF0000"/>
              </a:solidFill>
            </a:rPr>
            <a:t>【</a:t>
          </a:r>
          <a:r>
            <a:rPr kumimoji="1" lang="ja-JP" altLang="en-US" sz="2800" b="1" kern="1200">
              <a:solidFill>
                <a:srgbClr val="FF0000"/>
              </a:solidFill>
            </a:rPr>
            <a:t>重要</a:t>
          </a:r>
          <a:r>
            <a:rPr kumimoji="1" lang="en-US" altLang="ja-JP" sz="2800" b="1" kern="1200">
              <a:solidFill>
                <a:srgbClr val="FF0000"/>
              </a:solidFill>
            </a:rPr>
            <a:t>】</a:t>
          </a:r>
          <a:r>
            <a:rPr kumimoji="1" lang="ja-JP" altLang="en-US" sz="2800" b="1" kern="1200">
              <a:solidFill>
                <a:srgbClr val="FF0000"/>
              </a:solidFill>
            </a:rPr>
            <a:t>既に</a:t>
          </a:r>
          <a:r>
            <a:rPr lang="ja-JP" altLang="en-US" sz="2800" b="1" i="0" u="none" strike="noStrike" baseline="0">
              <a:solidFill>
                <a:srgbClr val="FF0000"/>
              </a:solidFill>
              <a:latin typeface="+mn-lt"/>
              <a:ea typeface="+mn-ea"/>
              <a:cs typeface="+mn-cs"/>
            </a:rPr>
            <a:t>認定機器一覧に掲げる機器を導入済みで、関連する機器や付属費用のみを申請する場合</a:t>
          </a:r>
          <a:endParaRPr lang="en-US" altLang="ja-JP" sz="2800" b="1" i="0" u="none" strike="noStrike" baseline="0">
            <a:solidFill>
              <a:srgbClr val="FF0000"/>
            </a:solidFill>
            <a:latin typeface="+mn-lt"/>
            <a:ea typeface="+mn-ea"/>
            <a:cs typeface="+mn-cs"/>
          </a:endParaRPr>
        </a:p>
        <a:p>
          <a:pPr algn="l"/>
          <a:endParaRPr kumimoji="1" lang="en-US" altLang="ja-JP" sz="2000" b="1" i="0" u="none" strike="noStrike" kern="1200" baseline="0">
            <a:solidFill>
              <a:srgbClr val="FF0000"/>
            </a:solidFill>
            <a:latin typeface="+mn-lt"/>
            <a:ea typeface="+mn-ea"/>
            <a:cs typeface="+mn-cs"/>
          </a:endParaRPr>
        </a:p>
        <a:p>
          <a:pPr algn="l"/>
          <a:r>
            <a:rPr kumimoji="1" lang="ja-JP" altLang="en-US" sz="2000" b="1" i="0" u="none" strike="noStrike" kern="1200" baseline="0">
              <a:solidFill>
                <a:schemeClr val="tx2">
                  <a:lumMod val="50000"/>
                </a:schemeClr>
              </a:solidFill>
              <a:latin typeface="+mn-lt"/>
              <a:ea typeface="+mn-ea"/>
              <a:cs typeface="+mn-cs"/>
            </a:rPr>
            <a:t>「</a:t>
          </a:r>
          <a:r>
            <a:rPr kumimoji="1" lang="en-US" altLang="ja-JP" sz="2000" b="1" i="0" u="none" strike="noStrike" kern="1200" baseline="0">
              <a:solidFill>
                <a:schemeClr val="tx2">
                  <a:lumMod val="50000"/>
                </a:schemeClr>
              </a:solidFill>
              <a:latin typeface="+mn-lt"/>
              <a:ea typeface="+mn-ea"/>
              <a:cs typeface="+mn-cs"/>
            </a:rPr>
            <a:t>2-1</a:t>
          </a:r>
          <a:r>
            <a:rPr kumimoji="1" lang="ja-JP" altLang="en-US" sz="2000" b="1" i="0" u="none" strike="noStrike" kern="1200" baseline="0">
              <a:solidFill>
                <a:schemeClr val="tx2">
                  <a:lumMod val="50000"/>
                </a:schemeClr>
              </a:solidFill>
              <a:latin typeface="+mn-lt"/>
              <a:ea typeface="+mn-ea"/>
              <a:cs typeface="+mn-cs"/>
            </a:rPr>
            <a:t>．補助対象経費（車載器</a:t>
          </a:r>
          <a:r>
            <a:rPr kumimoji="1" lang="en-US" altLang="ja-JP" sz="2000" b="1" i="0" u="none" strike="noStrike" kern="1200" baseline="0">
              <a:solidFill>
                <a:schemeClr val="tx2">
                  <a:lumMod val="50000"/>
                </a:schemeClr>
              </a:solidFill>
              <a:latin typeface="+mn-lt"/>
              <a:ea typeface="+mn-ea"/>
              <a:cs typeface="+mn-cs"/>
            </a:rPr>
            <a:t>or</a:t>
          </a:r>
          <a:r>
            <a:rPr kumimoji="1" lang="ja-JP" altLang="en-US" sz="2000" b="1" i="0" u="none" strike="noStrike" kern="1200" baseline="0">
              <a:solidFill>
                <a:schemeClr val="tx2">
                  <a:lumMod val="50000"/>
                </a:schemeClr>
              </a:solidFill>
              <a:latin typeface="+mn-lt"/>
              <a:ea typeface="+mn-ea"/>
              <a:cs typeface="+mn-cs"/>
            </a:rPr>
            <a:t>事務所機器）」には、既に導入済み機器の機器コードを選択、台数欄には導入台数、単価欄は </a:t>
          </a:r>
          <a:r>
            <a:rPr kumimoji="1" lang="en-US" altLang="ja-JP" sz="2000" b="1" i="0" u="none" strike="noStrike" kern="1200" baseline="0">
              <a:solidFill>
                <a:schemeClr val="tx2">
                  <a:lumMod val="50000"/>
                </a:schemeClr>
              </a:solidFill>
              <a:latin typeface="+mn-lt"/>
              <a:ea typeface="+mn-ea"/>
              <a:cs typeface="+mn-cs"/>
            </a:rPr>
            <a:t>0 </a:t>
          </a:r>
          <a:r>
            <a:rPr kumimoji="1" lang="ja-JP" altLang="en-US" sz="2000" b="1" i="0" u="none" strike="noStrike" kern="1200" baseline="0">
              <a:solidFill>
                <a:schemeClr val="tx2">
                  <a:lumMod val="50000"/>
                </a:schemeClr>
              </a:solidFill>
              <a:latin typeface="+mn-lt"/>
              <a:ea typeface="+mn-ea"/>
              <a:cs typeface="+mn-cs"/>
            </a:rPr>
            <a:t>と入力いただき、</a:t>
          </a:r>
          <a:endParaRPr kumimoji="1" lang="en-US" altLang="ja-JP" sz="2000" b="1" i="0" u="none" strike="noStrike" kern="1200" baseline="0">
            <a:solidFill>
              <a:schemeClr val="tx2">
                <a:lumMod val="50000"/>
              </a:schemeClr>
            </a:solidFill>
            <a:latin typeface="+mn-lt"/>
            <a:ea typeface="+mn-ea"/>
            <a:cs typeface="+mn-cs"/>
          </a:endParaRPr>
        </a:p>
        <a:p>
          <a:pPr algn="l"/>
          <a:r>
            <a:rPr kumimoji="1" lang="ja-JP" altLang="en-US" sz="2000" b="1" i="0" u="none" strike="noStrike" kern="1200" baseline="0">
              <a:solidFill>
                <a:schemeClr val="tx2">
                  <a:lumMod val="50000"/>
                </a:schemeClr>
              </a:solidFill>
              <a:latin typeface="+mn-lt"/>
              <a:ea typeface="+mn-ea"/>
              <a:cs typeface="+mn-cs"/>
            </a:rPr>
            <a:t>「</a:t>
          </a:r>
          <a:r>
            <a:rPr kumimoji="1" lang="en-US" altLang="ja-JP" sz="2000" b="1" i="0" baseline="0">
              <a:solidFill>
                <a:schemeClr val="tx2">
                  <a:lumMod val="50000"/>
                </a:schemeClr>
              </a:solidFill>
              <a:effectLst/>
              <a:latin typeface="+mn-lt"/>
              <a:ea typeface="+mn-ea"/>
              <a:cs typeface="+mn-cs"/>
            </a:rPr>
            <a:t>2-2</a:t>
          </a:r>
          <a:r>
            <a:rPr kumimoji="1" lang="ja-JP" altLang="en-US" sz="2000" b="1" i="0" u="none" strike="noStrike" kern="1200" baseline="0">
              <a:solidFill>
                <a:schemeClr val="tx2">
                  <a:lumMod val="50000"/>
                </a:schemeClr>
              </a:solidFill>
              <a:latin typeface="+mn-lt"/>
              <a:ea typeface="+mn-ea"/>
              <a:cs typeface="+mn-cs"/>
            </a:rPr>
            <a:t>．補助対象経費（その他機器）」欄および「５．機器を導入した営業所、車両登録番号、製品番号（シリアル</a:t>
          </a:r>
          <a:r>
            <a:rPr kumimoji="1" lang="en-US" altLang="ja-JP" sz="2000" b="1" i="0" u="none" strike="noStrike" kern="1200" baseline="0">
              <a:solidFill>
                <a:schemeClr val="tx2">
                  <a:lumMod val="50000"/>
                </a:schemeClr>
              </a:solidFill>
              <a:latin typeface="+mn-lt"/>
              <a:ea typeface="+mn-ea"/>
              <a:cs typeface="+mn-cs"/>
            </a:rPr>
            <a:t>No</a:t>
          </a:r>
          <a:r>
            <a:rPr kumimoji="1" lang="ja-JP" altLang="en-US" sz="2000" b="1" i="0" u="none" strike="noStrike" kern="1200" baseline="0">
              <a:solidFill>
                <a:schemeClr val="tx2">
                  <a:lumMod val="50000"/>
                </a:schemeClr>
              </a:solidFill>
              <a:latin typeface="+mn-lt"/>
              <a:ea typeface="+mn-ea"/>
              <a:cs typeface="+mn-cs"/>
            </a:rPr>
            <a:t>）等」欄に詳細を入力ください。</a:t>
          </a:r>
          <a:endParaRPr kumimoji="1" lang="ja-JP" altLang="en-US" sz="2000" b="1" kern="1200">
            <a:solidFill>
              <a:schemeClr val="tx2">
                <a:lumMod val="50000"/>
              </a:schemeClr>
            </a:solidFill>
          </a:endParaRPr>
        </a:p>
      </xdr:txBody>
    </xdr:sp>
    <xdr:clientData/>
  </xdr:twoCellAnchor>
  <xdr:oneCellAnchor>
    <xdr:from>
      <xdr:col>10</xdr:col>
      <xdr:colOff>653627</xdr:colOff>
      <xdr:row>20</xdr:row>
      <xdr:rowOff>-1</xdr:rowOff>
    </xdr:from>
    <xdr:ext cx="10100734" cy="5571068"/>
    <xdr:sp macro="" textlink="">
      <xdr:nvSpPr>
        <xdr:cNvPr id="40" name="吹き出し: 角を丸めた四角形 39">
          <a:extLst>
            <a:ext uri="{FF2B5EF4-FFF2-40B4-BE49-F238E27FC236}">
              <a16:creationId xmlns:a16="http://schemas.microsoft.com/office/drawing/2014/main" id="{C1AA66D3-4EC1-49FF-9E50-D3CCC3983331}"/>
            </a:ext>
          </a:extLst>
        </xdr:cNvPr>
        <xdr:cNvSpPr/>
      </xdr:nvSpPr>
      <xdr:spPr>
        <a:xfrm>
          <a:off x="20602787" y="12755879"/>
          <a:ext cx="10100734" cy="5571068"/>
        </a:xfrm>
        <a:prstGeom prst="wedgeRoundRectCallout">
          <a:avLst>
            <a:gd name="adj1" fmla="val -130953"/>
            <a:gd name="adj2" fmla="val -47859"/>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重要</a:t>
          </a:r>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導入機器に値引きがあった場合、</a:t>
          </a:r>
          <a:endParaRPr kumimoji="1" lang="en-US" altLang="ja-JP" sz="2800" b="1" i="0" u="sng" strike="noStrike" kern="1200" cap="none" spc="0" normalizeH="0" baseline="0" noProof="0">
            <a:ln>
              <a:noFill/>
            </a:ln>
            <a:solidFill>
              <a:srgbClr val="FF0000"/>
            </a:solidFill>
            <a:effectLst/>
            <a:uLnTx/>
            <a:uFillTx/>
            <a:latin typeface="+mn-lt"/>
            <a:ea typeface="+mn-ea"/>
            <a:cs typeface="+mn-cs"/>
          </a:endParaRPr>
        </a:p>
        <a:p>
          <a:pPr algn="l"/>
          <a:r>
            <a:rPr kumimoji="1" lang="en-US" altLang="ja-JP" sz="2400" b="1" u="sng" kern="1200">
              <a:solidFill>
                <a:srgbClr val="FF0000"/>
              </a:solidFill>
            </a:rPr>
            <a:t>20</a:t>
          </a:r>
          <a:r>
            <a:rPr kumimoji="1" lang="ja-JP" altLang="en-US" sz="2400" b="1" u="sng" kern="1200">
              <a:solidFill>
                <a:srgbClr val="FF0000"/>
              </a:solidFill>
            </a:rPr>
            <a:t>行目～</a:t>
          </a:r>
          <a:r>
            <a:rPr kumimoji="1" lang="en-US" altLang="ja-JP" sz="2400" b="1" u="sng" kern="1200">
              <a:solidFill>
                <a:srgbClr val="FF0000"/>
              </a:solidFill>
            </a:rPr>
            <a:t>22</a:t>
          </a:r>
          <a:r>
            <a:rPr kumimoji="1" lang="ja-JP" altLang="en-US" sz="2400" b="1" u="sng" kern="1200">
              <a:solidFill>
                <a:srgbClr val="FF0000"/>
              </a:solidFill>
            </a:rPr>
            <a:t>行目の値引き入力欄</a:t>
          </a:r>
          <a:r>
            <a:rPr kumimoji="1" lang="ja-JP" altLang="en-US" sz="2400" b="1" kern="1200">
              <a:solidFill>
                <a:srgbClr val="FF0000"/>
              </a:solidFill>
            </a:rPr>
            <a:t>に</a:t>
          </a:r>
          <a:r>
            <a:rPr kumimoji="1" lang="ja-JP" altLang="en-US" sz="2000" b="1" kern="1200">
              <a:solidFill>
                <a:srgbClr val="FF0000"/>
              </a:solidFill>
            </a:rPr>
            <a:t>、</a:t>
          </a:r>
          <a:endParaRPr kumimoji="1" lang="en-US" altLang="ja-JP" sz="2000" b="1" kern="1200">
            <a:solidFill>
              <a:srgbClr val="FF0000"/>
            </a:solidFill>
          </a:endParaRPr>
        </a:p>
        <a:p>
          <a:pPr algn="l"/>
          <a:r>
            <a:rPr kumimoji="1" lang="ja-JP" altLang="en-US" sz="2400" b="1" kern="1200">
              <a:solidFill>
                <a:srgbClr val="FF0000"/>
              </a:solidFill>
            </a:rPr>
            <a:t>値引きを受けた</a:t>
          </a:r>
          <a:r>
            <a:rPr kumimoji="1" lang="ja-JP" altLang="en-US" sz="3200" b="1" u="sng" kern="1200">
              <a:solidFill>
                <a:srgbClr val="FF0000"/>
              </a:solidFill>
            </a:rPr>
            <a:t>機器コードを選択</a:t>
          </a:r>
          <a:r>
            <a:rPr kumimoji="1" lang="ja-JP" altLang="en-US" sz="1600" b="1" kern="1200">
              <a:solidFill>
                <a:srgbClr val="FF0000"/>
              </a:solidFill>
            </a:rPr>
            <a:t>、</a:t>
          </a:r>
          <a:r>
            <a:rPr kumimoji="1" lang="ja-JP" altLang="en-US" sz="3200" b="1" u="sng" kern="1200">
              <a:solidFill>
                <a:srgbClr val="FF0000"/>
              </a:solidFill>
            </a:rPr>
            <a:t>台数欄に </a:t>
          </a:r>
          <a:r>
            <a:rPr kumimoji="1" lang="en-US" altLang="ja-JP" sz="3200" b="1" u="sng" kern="1200">
              <a:solidFill>
                <a:srgbClr val="FF0000"/>
              </a:solidFill>
            </a:rPr>
            <a:t>1 </a:t>
          </a:r>
          <a:r>
            <a:rPr kumimoji="1" lang="ja-JP" altLang="en-US" sz="3200" b="1" u="sng" kern="1200">
              <a:solidFill>
                <a:srgbClr val="FF0000"/>
              </a:solidFill>
            </a:rPr>
            <a:t>と入力</a:t>
          </a:r>
          <a:r>
            <a:rPr kumimoji="1" lang="ja-JP" altLang="en-US" sz="1600" b="1" kern="1200">
              <a:solidFill>
                <a:srgbClr val="FF0000"/>
              </a:solidFill>
            </a:rPr>
            <a:t>、</a:t>
          </a:r>
          <a:endParaRPr kumimoji="1" lang="en-US" altLang="ja-JP" sz="1600" b="1" kern="1200">
            <a:solidFill>
              <a:srgbClr val="FF0000"/>
            </a:solidFill>
          </a:endParaRPr>
        </a:p>
        <a:p>
          <a:pPr algn="l"/>
          <a:r>
            <a:rPr kumimoji="1" lang="ja-JP" altLang="en-US" sz="2400" b="1" kern="1200">
              <a:solidFill>
                <a:srgbClr val="FF0000"/>
              </a:solidFill>
            </a:rPr>
            <a:t>単価欄は値引き金額の総額を</a:t>
          </a:r>
          <a:r>
            <a:rPr kumimoji="1" lang="ja-JP" altLang="en-US" sz="3200" b="1" u="sng" kern="1200">
              <a:solidFill>
                <a:srgbClr val="FF0000"/>
              </a:solidFill>
            </a:rPr>
            <a:t>マイナス金額にて入力</a:t>
          </a:r>
          <a:r>
            <a:rPr kumimoji="1" lang="ja-JP" altLang="en-US" sz="2400" b="1" kern="1200">
              <a:solidFill>
                <a:srgbClr val="FF0000"/>
              </a:solidFill>
            </a:rPr>
            <a:t>ください</a:t>
          </a:r>
          <a:r>
            <a:rPr kumimoji="1" lang="ja-JP" altLang="en-US" sz="1600" b="1" kern="1200">
              <a:solidFill>
                <a:srgbClr val="FF0000"/>
              </a:solidFill>
            </a:rPr>
            <a:t>。</a:t>
          </a:r>
          <a:endParaRPr kumimoji="1" lang="en-US" altLang="ja-JP" sz="1600" b="1" kern="1200">
            <a:solidFill>
              <a:srgbClr val="FF0000"/>
            </a:solidFill>
          </a:endParaRPr>
        </a:p>
        <a:p>
          <a:pPr algn="l"/>
          <a:endParaRPr kumimoji="1" lang="en-US" altLang="ja-JP" sz="1600" b="1" kern="1200">
            <a:solidFill>
              <a:srgbClr val="FF0000"/>
            </a:solidFill>
          </a:endParaRPr>
        </a:p>
        <a:p>
          <a:pPr algn="l"/>
          <a:r>
            <a:rPr kumimoji="1" lang="en-US" altLang="ja-JP" sz="3200" b="1" kern="1200">
              <a:solidFill>
                <a:srgbClr val="FF0000"/>
              </a:solidFill>
            </a:rPr>
            <a:t>※</a:t>
          </a:r>
          <a:r>
            <a:rPr kumimoji="1" lang="ja-JP" altLang="en-US" sz="3200" b="1" kern="1200">
              <a:solidFill>
                <a:srgbClr val="FF0000"/>
              </a:solidFill>
            </a:rPr>
            <a:t>機器コード選択、台数、値引き金額を全て入力しないと正しい金額が集計されません！！</a:t>
          </a:r>
          <a:endParaRPr kumimoji="1" lang="en-US" altLang="ja-JP" sz="3200" b="1" kern="1200">
            <a:solidFill>
              <a:srgbClr val="FF0000"/>
            </a:solidFill>
          </a:endParaRPr>
        </a:p>
        <a:p>
          <a:pPr algn="l"/>
          <a:r>
            <a:rPr kumimoji="1" lang="en-US" altLang="ja-JP" sz="2000" b="1" kern="1200">
              <a:solidFill>
                <a:schemeClr val="tx2">
                  <a:lumMod val="50000"/>
                </a:schemeClr>
              </a:solidFill>
            </a:rPr>
            <a:t>※</a:t>
          </a:r>
          <a:r>
            <a:rPr kumimoji="1" lang="ja-JP" altLang="en-US" sz="2000" b="1" kern="1200">
              <a:solidFill>
                <a:schemeClr val="tx2">
                  <a:lumMod val="50000"/>
                </a:schemeClr>
              </a:solidFill>
            </a:rPr>
            <a:t>マイナス金額入力とは？</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例：値引き総額が</a:t>
          </a:r>
          <a:r>
            <a:rPr kumimoji="1" lang="en-US" altLang="ja-JP" sz="2000" b="1" kern="1200">
              <a:solidFill>
                <a:schemeClr val="tx2">
                  <a:lumMod val="50000"/>
                </a:schemeClr>
              </a:solidFill>
            </a:rPr>
            <a:t>1</a:t>
          </a:r>
          <a:r>
            <a:rPr kumimoji="1" lang="ja-JP" altLang="en-US" sz="2000" b="1" kern="1200">
              <a:solidFill>
                <a:schemeClr val="tx2">
                  <a:lumMod val="50000"/>
                </a:schemeClr>
              </a:solidFill>
            </a:rPr>
            <a:t>万円だった場合→単価欄には、</a:t>
          </a:r>
          <a:r>
            <a:rPr kumimoji="1" lang="en-US" altLang="ja-JP" sz="2000" b="1" kern="1200">
              <a:solidFill>
                <a:schemeClr val="tx2">
                  <a:lumMod val="50000"/>
                </a:schemeClr>
              </a:solidFill>
            </a:rPr>
            <a:t>-10,000</a:t>
          </a:r>
          <a:r>
            <a:rPr kumimoji="1" lang="ja-JP" altLang="en-US" sz="2000" b="1" kern="1200">
              <a:solidFill>
                <a:schemeClr val="tx2">
                  <a:lumMod val="50000"/>
                </a:schemeClr>
              </a:solidFill>
            </a:rPr>
            <a:t>と入力</a:t>
          </a:r>
          <a:endParaRPr kumimoji="1" lang="en-US" altLang="ja-JP" sz="2000" b="1" kern="1200">
            <a:solidFill>
              <a:schemeClr val="tx2">
                <a:lumMod val="50000"/>
              </a:schemeClr>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twoCellAnchor>
    <xdr:from>
      <xdr:col>0</xdr:col>
      <xdr:colOff>91440</xdr:colOff>
      <xdr:row>18</xdr:row>
      <xdr:rowOff>685800</xdr:rowOff>
    </xdr:from>
    <xdr:to>
      <xdr:col>10</xdr:col>
      <xdr:colOff>304800</xdr:colOff>
      <xdr:row>22</xdr:row>
      <xdr:rowOff>152400</xdr:rowOff>
    </xdr:to>
    <xdr:sp macro="" textlink="">
      <xdr:nvSpPr>
        <xdr:cNvPr id="41" name="正方形/長方形 40">
          <a:extLst>
            <a:ext uri="{FF2B5EF4-FFF2-40B4-BE49-F238E27FC236}">
              <a16:creationId xmlns:a16="http://schemas.microsoft.com/office/drawing/2014/main" id="{5304EF64-92D2-4798-ABD8-E463C2569E20}"/>
            </a:ext>
          </a:extLst>
        </xdr:cNvPr>
        <xdr:cNvSpPr/>
      </xdr:nvSpPr>
      <xdr:spPr>
        <a:xfrm>
          <a:off x="95250" y="11534775"/>
          <a:ext cx="20126325" cy="320040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226060</xdr:colOff>
      <xdr:row>55</xdr:row>
      <xdr:rowOff>304800</xdr:rowOff>
    </xdr:from>
    <xdr:to>
      <xdr:col>10</xdr:col>
      <xdr:colOff>152400</xdr:colOff>
      <xdr:row>62</xdr:row>
      <xdr:rowOff>54610</xdr:rowOff>
    </xdr:to>
    <xdr:sp macro="" textlink="">
      <xdr:nvSpPr>
        <xdr:cNvPr id="42" name="正方形/長方形 41">
          <a:extLst>
            <a:ext uri="{FF2B5EF4-FFF2-40B4-BE49-F238E27FC236}">
              <a16:creationId xmlns:a16="http://schemas.microsoft.com/office/drawing/2014/main" id="{1F91F722-71F5-4A93-88DD-432BFA34E7E3}"/>
            </a:ext>
          </a:extLst>
        </xdr:cNvPr>
        <xdr:cNvSpPr/>
      </xdr:nvSpPr>
      <xdr:spPr>
        <a:xfrm>
          <a:off x="226060" y="21897975"/>
          <a:ext cx="19843115" cy="203962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2186940</xdr:colOff>
      <xdr:row>56</xdr:row>
      <xdr:rowOff>324557</xdr:rowOff>
    </xdr:from>
    <xdr:to>
      <xdr:col>10</xdr:col>
      <xdr:colOff>77470</xdr:colOff>
      <xdr:row>58</xdr:row>
      <xdr:rowOff>97789</xdr:rowOff>
    </xdr:to>
    <xdr:sp macro="" textlink="">
      <xdr:nvSpPr>
        <xdr:cNvPr id="43" name="正方形/長方形 42">
          <a:extLst>
            <a:ext uri="{FF2B5EF4-FFF2-40B4-BE49-F238E27FC236}">
              <a16:creationId xmlns:a16="http://schemas.microsoft.com/office/drawing/2014/main" id="{76F512A0-9D2C-418F-A0B0-CCFE412D1517}"/>
            </a:ext>
          </a:extLst>
        </xdr:cNvPr>
        <xdr:cNvSpPr/>
      </xdr:nvSpPr>
      <xdr:spPr>
        <a:xfrm>
          <a:off x="15078075" y="22294922"/>
          <a:ext cx="4916170" cy="53523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2641600</xdr:colOff>
      <xdr:row>56</xdr:row>
      <xdr:rowOff>317500</xdr:rowOff>
    </xdr:from>
    <xdr:to>
      <xdr:col>5</xdr:col>
      <xdr:colOff>63500</xdr:colOff>
      <xdr:row>58</xdr:row>
      <xdr:rowOff>63500</xdr:rowOff>
    </xdr:to>
    <xdr:sp macro="" textlink="">
      <xdr:nvSpPr>
        <xdr:cNvPr id="44" name="正方形/長方形 43">
          <a:extLst>
            <a:ext uri="{FF2B5EF4-FFF2-40B4-BE49-F238E27FC236}">
              <a16:creationId xmlns:a16="http://schemas.microsoft.com/office/drawing/2014/main" id="{48C73487-474D-4E81-B506-CAFD1AB6AC26}"/>
            </a:ext>
          </a:extLst>
        </xdr:cNvPr>
        <xdr:cNvSpPr/>
      </xdr:nvSpPr>
      <xdr:spPr>
        <a:xfrm>
          <a:off x="3435985" y="22295485"/>
          <a:ext cx="4824730" cy="50038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419100</xdr:colOff>
      <xdr:row>130</xdr:row>
      <xdr:rowOff>203200</xdr:rowOff>
    </xdr:from>
    <xdr:to>
      <xdr:col>5</xdr:col>
      <xdr:colOff>81915</xdr:colOff>
      <xdr:row>132</xdr:row>
      <xdr:rowOff>55880</xdr:rowOff>
    </xdr:to>
    <xdr:sp macro="" textlink="">
      <xdr:nvSpPr>
        <xdr:cNvPr id="45" name="正方形/長方形 44">
          <a:extLst>
            <a:ext uri="{FF2B5EF4-FFF2-40B4-BE49-F238E27FC236}">
              <a16:creationId xmlns:a16="http://schemas.microsoft.com/office/drawing/2014/main" id="{BD514985-407E-4DBB-9588-2AF0AF9BDC24}"/>
            </a:ext>
          </a:extLst>
        </xdr:cNvPr>
        <xdr:cNvSpPr/>
      </xdr:nvSpPr>
      <xdr:spPr>
        <a:xfrm>
          <a:off x="695325" y="40192960"/>
          <a:ext cx="7589520" cy="30988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5</xdr:col>
      <xdr:colOff>281940</xdr:colOff>
      <xdr:row>126</xdr:row>
      <xdr:rowOff>91440</xdr:rowOff>
    </xdr:from>
    <xdr:ext cx="9364980" cy="640080"/>
    <xdr:sp macro="" textlink="">
      <xdr:nvSpPr>
        <xdr:cNvPr id="46" name="吹き出し: 角を丸めた四角形 45">
          <a:extLst>
            <a:ext uri="{FF2B5EF4-FFF2-40B4-BE49-F238E27FC236}">
              <a16:creationId xmlns:a16="http://schemas.microsoft.com/office/drawing/2014/main" id="{A96F1805-61B5-48A6-858D-4237D89CB080}"/>
            </a:ext>
          </a:extLst>
        </xdr:cNvPr>
        <xdr:cNvSpPr/>
      </xdr:nvSpPr>
      <xdr:spPr>
        <a:xfrm>
          <a:off x="8496300" y="39227760"/>
          <a:ext cx="9364980" cy="640080"/>
        </a:xfrm>
        <a:prstGeom prst="wedgeRoundRectCallout">
          <a:avLst>
            <a:gd name="adj1" fmla="val -51784"/>
            <a:gd name="adj2" fmla="val 137917"/>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2">
                  <a:lumMod val="50000"/>
                </a:schemeClr>
              </a:solidFill>
            </a:rPr>
            <a:t>補助申請者がリース事業者の場合には、貸渡し先運送事業者名を記載ください。</a:t>
          </a:r>
        </a:p>
      </xdr:txBody>
    </xdr:sp>
    <xdr:clientData/>
  </xdr:oneCellAnchor>
  <xdr:oneCellAnchor>
    <xdr:from>
      <xdr:col>10</xdr:col>
      <xdr:colOff>836507</xdr:colOff>
      <xdr:row>30</xdr:row>
      <xdr:rowOff>213360</xdr:rowOff>
    </xdr:from>
    <xdr:ext cx="10100734" cy="5571068"/>
    <xdr:sp macro="" textlink="">
      <xdr:nvSpPr>
        <xdr:cNvPr id="48" name="吹き出し: 角を丸めた四角形 47">
          <a:extLst>
            <a:ext uri="{FF2B5EF4-FFF2-40B4-BE49-F238E27FC236}">
              <a16:creationId xmlns:a16="http://schemas.microsoft.com/office/drawing/2014/main" id="{A2048E66-C4DC-409E-968B-9E398DC19422}"/>
            </a:ext>
          </a:extLst>
        </xdr:cNvPr>
        <xdr:cNvSpPr/>
      </xdr:nvSpPr>
      <xdr:spPr>
        <a:xfrm>
          <a:off x="20785667" y="19903440"/>
          <a:ext cx="10100734" cy="5571068"/>
        </a:xfrm>
        <a:prstGeom prst="wedgeRoundRectCallout">
          <a:avLst>
            <a:gd name="adj1" fmla="val -173182"/>
            <a:gd name="adj2" fmla="val 621"/>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重要</a:t>
          </a:r>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導入機器に値引きがあった場合、</a:t>
          </a:r>
          <a:endParaRPr kumimoji="1" lang="en-US" altLang="ja-JP" sz="2800" b="1" i="0" u="sng" strike="noStrike" kern="1200" cap="none" spc="0" normalizeH="0" baseline="0" noProof="0">
            <a:ln>
              <a:noFill/>
            </a:ln>
            <a:solidFill>
              <a:srgbClr val="FF0000"/>
            </a:solidFill>
            <a:effectLst/>
            <a:uLnTx/>
            <a:uFillTx/>
            <a:latin typeface="+mn-lt"/>
            <a:ea typeface="+mn-ea"/>
            <a:cs typeface="+mn-cs"/>
          </a:endParaRPr>
        </a:p>
        <a:p>
          <a:pPr algn="l"/>
          <a:r>
            <a:rPr kumimoji="1" lang="en-US" altLang="ja-JP" sz="2400" b="1" u="sng" kern="1200">
              <a:solidFill>
                <a:srgbClr val="FF0000"/>
              </a:solidFill>
            </a:rPr>
            <a:t>57</a:t>
          </a:r>
          <a:r>
            <a:rPr kumimoji="1" lang="ja-JP" altLang="en-US" sz="2400" b="1" u="sng" kern="1200">
              <a:solidFill>
                <a:srgbClr val="FF0000"/>
              </a:solidFill>
            </a:rPr>
            <a:t>行目～</a:t>
          </a:r>
          <a:r>
            <a:rPr kumimoji="1" lang="en-US" altLang="ja-JP" sz="2400" b="1" u="sng" kern="1200">
              <a:solidFill>
                <a:srgbClr val="FF0000"/>
              </a:solidFill>
            </a:rPr>
            <a:t>61</a:t>
          </a:r>
          <a:r>
            <a:rPr kumimoji="1" lang="ja-JP" altLang="en-US" sz="2400" b="1" u="sng" kern="1200">
              <a:solidFill>
                <a:srgbClr val="FF0000"/>
              </a:solidFill>
            </a:rPr>
            <a:t>行目の値引き入力欄</a:t>
          </a:r>
          <a:r>
            <a:rPr kumimoji="1" lang="ja-JP" altLang="en-US" sz="2400" b="1" kern="1200">
              <a:solidFill>
                <a:srgbClr val="FF0000"/>
              </a:solidFill>
            </a:rPr>
            <a:t>に</a:t>
          </a:r>
          <a:r>
            <a:rPr kumimoji="1" lang="ja-JP" altLang="en-US" sz="2000" b="1" kern="1200">
              <a:solidFill>
                <a:srgbClr val="FF0000"/>
              </a:solidFill>
            </a:rPr>
            <a:t>、</a:t>
          </a:r>
          <a:endParaRPr kumimoji="1" lang="en-US" altLang="ja-JP" sz="2000" b="1" kern="1200">
            <a:solidFill>
              <a:srgbClr val="FF0000"/>
            </a:solidFill>
          </a:endParaRPr>
        </a:p>
        <a:p>
          <a:pPr algn="l"/>
          <a:r>
            <a:rPr kumimoji="1" lang="ja-JP" altLang="en-US" sz="2400" b="1" kern="1200">
              <a:solidFill>
                <a:srgbClr val="FF0000"/>
              </a:solidFill>
            </a:rPr>
            <a:t>値引きを受けた</a:t>
          </a:r>
          <a:r>
            <a:rPr kumimoji="1" lang="ja-JP" altLang="en-US" sz="3200" b="1" u="sng" kern="1200">
              <a:solidFill>
                <a:srgbClr val="FF0000"/>
              </a:solidFill>
            </a:rPr>
            <a:t>機器コードを選択</a:t>
          </a:r>
          <a:r>
            <a:rPr kumimoji="1" lang="ja-JP" altLang="en-US" sz="1600" b="1" kern="1200">
              <a:solidFill>
                <a:srgbClr val="FF0000"/>
              </a:solidFill>
            </a:rPr>
            <a:t>、</a:t>
          </a:r>
          <a:r>
            <a:rPr kumimoji="1" lang="ja-JP" altLang="en-US" sz="3200" b="1" u="sng" kern="1200">
              <a:solidFill>
                <a:srgbClr val="FF0000"/>
              </a:solidFill>
            </a:rPr>
            <a:t>台数欄に </a:t>
          </a:r>
          <a:r>
            <a:rPr kumimoji="1" lang="en-US" altLang="ja-JP" sz="3200" b="1" u="sng" kern="1200">
              <a:solidFill>
                <a:srgbClr val="FF0000"/>
              </a:solidFill>
            </a:rPr>
            <a:t>1 </a:t>
          </a:r>
          <a:r>
            <a:rPr kumimoji="1" lang="ja-JP" altLang="en-US" sz="3200" b="1" u="sng" kern="1200">
              <a:solidFill>
                <a:srgbClr val="FF0000"/>
              </a:solidFill>
            </a:rPr>
            <a:t>と入力</a:t>
          </a:r>
          <a:r>
            <a:rPr kumimoji="1" lang="ja-JP" altLang="en-US" sz="1600" b="1" kern="1200">
              <a:solidFill>
                <a:srgbClr val="FF0000"/>
              </a:solidFill>
            </a:rPr>
            <a:t>、</a:t>
          </a:r>
          <a:endParaRPr kumimoji="1" lang="en-US" altLang="ja-JP" sz="1600" b="1" kern="1200">
            <a:solidFill>
              <a:srgbClr val="FF0000"/>
            </a:solidFill>
          </a:endParaRPr>
        </a:p>
        <a:p>
          <a:pPr algn="l"/>
          <a:r>
            <a:rPr kumimoji="1" lang="ja-JP" altLang="en-US" sz="2400" b="1" kern="1200">
              <a:solidFill>
                <a:srgbClr val="FF0000"/>
              </a:solidFill>
            </a:rPr>
            <a:t>単価欄は値引き金額の総額を</a:t>
          </a:r>
          <a:r>
            <a:rPr kumimoji="1" lang="ja-JP" altLang="en-US" sz="3200" b="1" u="sng" kern="1200">
              <a:solidFill>
                <a:srgbClr val="FF0000"/>
              </a:solidFill>
            </a:rPr>
            <a:t>マイナス金額にて入力</a:t>
          </a:r>
          <a:r>
            <a:rPr kumimoji="1" lang="ja-JP" altLang="en-US" sz="2400" b="1" kern="1200">
              <a:solidFill>
                <a:srgbClr val="FF0000"/>
              </a:solidFill>
            </a:rPr>
            <a:t>ください</a:t>
          </a:r>
          <a:r>
            <a:rPr kumimoji="1" lang="ja-JP" altLang="en-US" sz="1600" b="1" kern="1200">
              <a:solidFill>
                <a:srgbClr val="FF0000"/>
              </a:solidFill>
            </a:rPr>
            <a:t>。</a:t>
          </a:r>
          <a:endParaRPr kumimoji="1" lang="en-US" altLang="ja-JP" sz="1600" b="1" kern="1200">
            <a:solidFill>
              <a:srgbClr val="FF0000"/>
            </a:solidFill>
          </a:endParaRPr>
        </a:p>
        <a:p>
          <a:pPr algn="l"/>
          <a:endParaRPr kumimoji="1" lang="en-US" altLang="ja-JP" sz="1600" b="1" kern="1200">
            <a:solidFill>
              <a:srgbClr val="FF0000"/>
            </a:solidFill>
          </a:endParaRPr>
        </a:p>
        <a:p>
          <a:pPr algn="l"/>
          <a:r>
            <a:rPr kumimoji="1" lang="en-US" altLang="ja-JP" sz="3200" b="1" kern="1200">
              <a:solidFill>
                <a:srgbClr val="FF0000"/>
              </a:solidFill>
            </a:rPr>
            <a:t>※</a:t>
          </a:r>
          <a:r>
            <a:rPr kumimoji="1" lang="ja-JP" altLang="en-US" sz="3200" b="1" kern="1200">
              <a:solidFill>
                <a:srgbClr val="FF0000"/>
              </a:solidFill>
            </a:rPr>
            <a:t>機器コード選択、台数、値引き金額を全て入力しないと正しい金額が集計されません！！</a:t>
          </a:r>
          <a:endParaRPr kumimoji="1" lang="en-US" altLang="ja-JP" sz="3200" b="1" kern="1200">
            <a:solidFill>
              <a:srgbClr val="FF0000"/>
            </a:solidFill>
          </a:endParaRPr>
        </a:p>
        <a:p>
          <a:pPr algn="l"/>
          <a:r>
            <a:rPr kumimoji="1" lang="en-US" altLang="ja-JP" sz="2000" b="1" kern="1200">
              <a:solidFill>
                <a:schemeClr val="tx2">
                  <a:lumMod val="50000"/>
                </a:schemeClr>
              </a:solidFill>
            </a:rPr>
            <a:t>※</a:t>
          </a:r>
          <a:r>
            <a:rPr kumimoji="1" lang="ja-JP" altLang="en-US" sz="2000" b="1" kern="1200">
              <a:solidFill>
                <a:schemeClr val="tx2">
                  <a:lumMod val="50000"/>
                </a:schemeClr>
              </a:solidFill>
            </a:rPr>
            <a:t>マイナス金額入力とは？</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例：値引き総額が</a:t>
          </a:r>
          <a:r>
            <a:rPr kumimoji="1" lang="en-US" altLang="ja-JP" sz="2000" b="1" kern="1200">
              <a:solidFill>
                <a:schemeClr val="tx2">
                  <a:lumMod val="50000"/>
                </a:schemeClr>
              </a:solidFill>
            </a:rPr>
            <a:t>1</a:t>
          </a:r>
          <a:r>
            <a:rPr kumimoji="1" lang="ja-JP" altLang="en-US" sz="2000" b="1" kern="1200">
              <a:solidFill>
                <a:schemeClr val="tx2">
                  <a:lumMod val="50000"/>
                </a:schemeClr>
              </a:solidFill>
            </a:rPr>
            <a:t>万円だった場合→単価欄には、</a:t>
          </a:r>
          <a:r>
            <a:rPr kumimoji="1" lang="en-US" altLang="ja-JP" sz="2000" b="1" kern="1200">
              <a:solidFill>
                <a:schemeClr val="tx2">
                  <a:lumMod val="50000"/>
                </a:schemeClr>
              </a:solidFill>
            </a:rPr>
            <a:t>-10,000</a:t>
          </a:r>
          <a:r>
            <a:rPr kumimoji="1" lang="ja-JP" altLang="en-US" sz="2000" b="1" kern="1200">
              <a:solidFill>
                <a:schemeClr val="tx2">
                  <a:lumMod val="50000"/>
                </a:schemeClr>
              </a:solidFill>
            </a:rPr>
            <a:t>と入力</a:t>
          </a:r>
          <a:endParaRPr kumimoji="1" lang="en-US" altLang="ja-JP" sz="2000" b="1" kern="1200">
            <a:solidFill>
              <a:schemeClr val="tx2">
                <a:lumMod val="50000"/>
              </a:schemeClr>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twoCellAnchor editAs="oneCell">
    <xdr:from>
      <xdr:col>13</xdr:col>
      <xdr:colOff>228600</xdr:colOff>
      <xdr:row>14</xdr:row>
      <xdr:rowOff>868681</xdr:rowOff>
    </xdr:from>
    <xdr:to>
      <xdr:col>21</xdr:col>
      <xdr:colOff>556374</xdr:colOff>
      <xdr:row>19</xdr:row>
      <xdr:rowOff>259081</xdr:rowOff>
    </xdr:to>
    <xdr:pic>
      <xdr:nvPicPr>
        <xdr:cNvPr id="37" name="図 36">
          <a:extLst>
            <a:ext uri="{FF2B5EF4-FFF2-40B4-BE49-F238E27FC236}">
              <a16:creationId xmlns:a16="http://schemas.microsoft.com/office/drawing/2014/main" id="{DF854EA5-9408-B109-5773-14B8B85D65BB}"/>
            </a:ext>
          </a:extLst>
        </xdr:cNvPr>
        <xdr:cNvPicPr>
          <a:picLocks noChangeAspect="1"/>
        </xdr:cNvPicPr>
      </xdr:nvPicPr>
      <xdr:blipFill>
        <a:blip xmlns:r="http://schemas.openxmlformats.org/officeDocument/2006/relationships" r:embed="rId4"/>
        <a:stretch>
          <a:fillRect/>
        </a:stretch>
      </xdr:blipFill>
      <xdr:spPr>
        <a:xfrm>
          <a:off x="21366480" y="8046721"/>
          <a:ext cx="8069694" cy="4038600"/>
        </a:xfrm>
        <a:prstGeom prst="rect">
          <a:avLst/>
        </a:prstGeom>
      </xdr:spPr>
    </xdr:pic>
    <xdr:clientData/>
  </xdr:twoCellAnchor>
  <xdr:twoCellAnchor>
    <xdr:from>
      <xdr:col>13</xdr:col>
      <xdr:colOff>325968</xdr:colOff>
      <xdr:row>15</xdr:row>
      <xdr:rowOff>691727</xdr:rowOff>
    </xdr:from>
    <xdr:to>
      <xdr:col>14</xdr:col>
      <xdr:colOff>172720</xdr:colOff>
      <xdr:row>19</xdr:row>
      <xdr:rowOff>298026</xdr:rowOff>
    </xdr:to>
    <xdr:sp macro="" textlink="">
      <xdr:nvSpPr>
        <xdr:cNvPr id="12" name="正方形/長方形 11">
          <a:extLst>
            <a:ext uri="{FF2B5EF4-FFF2-40B4-BE49-F238E27FC236}">
              <a16:creationId xmlns:a16="http://schemas.microsoft.com/office/drawing/2014/main" id="{A6DE24A6-0ADF-47F7-B853-87A7C82078E6}"/>
            </a:ext>
          </a:extLst>
        </xdr:cNvPr>
        <xdr:cNvSpPr/>
      </xdr:nvSpPr>
      <xdr:spPr>
        <a:xfrm>
          <a:off x="21463848" y="8799407"/>
          <a:ext cx="502072" cy="332485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6</xdr:col>
      <xdr:colOff>1051561</xdr:colOff>
      <xdr:row>83</xdr:row>
      <xdr:rowOff>213360</xdr:rowOff>
    </xdr:from>
    <xdr:to>
      <xdr:col>8</xdr:col>
      <xdr:colOff>1463041</xdr:colOff>
      <xdr:row>106</xdr:row>
      <xdr:rowOff>162444</xdr:rowOff>
    </xdr:to>
    <xdr:pic>
      <xdr:nvPicPr>
        <xdr:cNvPr id="47" name="図 46">
          <a:extLst>
            <a:ext uri="{FF2B5EF4-FFF2-40B4-BE49-F238E27FC236}">
              <a16:creationId xmlns:a16="http://schemas.microsoft.com/office/drawing/2014/main" id="{2B4729B0-9337-A747-B3FF-4E4695D38A88}"/>
            </a:ext>
          </a:extLst>
        </xdr:cNvPr>
        <xdr:cNvPicPr>
          <a:picLocks noChangeAspect="1"/>
        </xdr:cNvPicPr>
      </xdr:nvPicPr>
      <xdr:blipFill>
        <a:blip xmlns:r="http://schemas.openxmlformats.org/officeDocument/2006/relationships" r:embed="rId5"/>
        <a:stretch>
          <a:fillRect/>
        </a:stretch>
      </xdr:blipFill>
      <xdr:spPr>
        <a:xfrm>
          <a:off x="11612881" y="29123640"/>
          <a:ext cx="5105400" cy="5206884"/>
        </a:xfrm>
        <a:prstGeom prst="rect">
          <a:avLst/>
        </a:prstGeom>
      </xdr:spPr>
    </xdr:pic>
    <xdr:clientData/>
  </xdr:twoCellAnchor>
  <xdr:twoCellAnchor editAs="oneCell">
    <xdr:from>
      <xdr:col>9</xdr:col>
      <xdr:colOff>2209800</xdr:colOff>
      <xdr:row>106</xdr:row>
      <xdr:rowOff>121920</xdr:rowOff>
    </xdr:from>
    <xdr:to>
      <xdr:col>18</xdr:col>
      <xdr:colOff>304800</xdr:colOff>
      <xdr:row>127</xdr:row>
      <xdr:rowOff>131964</xdr:rowOff>
    </xdr:to>
    <xdr:pic>
      <xdr:nvPicPr>
        <xdr:cNvPr id="49" name="図 48">
          <a:extLst>
            <a:ext uri="{FF2B5EF4-FFF2-40B4-BE49-F238E27FC236}">
              <a16:creationId xmlns:a16="http://schemas.microsoft.com/office/drawing/2014/main" id="{E1DA47C9-DBD3-425F-AEE9-876EF69D0AA7}"/>
            </a:ext>
          </a:extLst>
        </xdr:cNvPr>
        <xdr:cNvPicPr>
          <a:picLocks noChangeAspect="1"/>
        </xdr:cNvPicPr>
      </xdr:nvPicPr>
      <xdr:blipFill>
        <a:blip xmlns:r="http://schemas.openxmlformats.org/officeDocument/2006/relationships" r:embed="rId5"/>
        <a:stretch>
          <a:fillRect/>
        </a:stretch>
      </xdr:blipFill>
      <xdr:spPr>
        <a:xfrm>
          <a:off x="19812000" y="34290000"/>
          <a:ext cx="5105400" cy="52068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0</xdr:colOff>
      <xdr:row>52</xdr:row>
      <xdr:rowOff>0</xdr:rowOff>
    </xdr:from>
    <xdr:ext cx="513956" cy="4467"/>
    <xdr:pic>
      <xdr:nvPicPr>
        <xdr:cNvPr id="45" name="図 44">
          <a:extLst>
            <a:ext uri="{FF2B5EF4-FFF2-40B4-BE49-F238E27FC236}">
              <a16:creationId xmlns:a16="http://schemas.microsoft.com/office/drawing/2014/main" id="{9FEC071B-9831-4B36-9099-4E6520938A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766300" y="22980650"/>
          <a:ext cx="513956" cy="4467"/>
        </a:xfrm>
        <a:prstGeom prst="rect">
          <a:avLst/>
        </a:prstGeom>
      </xdr:spPr>
    </xdr:pic>
    <xdr:clientData/>
  </xdr:oneCellAnchor>
  <xdr:oneCellAnchor>
    <xdr:from>
      <xdr:col>5</xdr:col>
      <xdr:colOff>0</xdr:colOff>
      <xdr:row>82</xdr:row>
      <xdr:rowOff>0</xdr:rowOff>
    </xdr:from>
    <xdr:ext cx="513956" cy="4467"/>
    <xdr:pic>
      <xdr:nvPicPr>
        <xdr:cNvPr id="46" name="図 45">
          <a:extLst>
            <a:ext uri="{FF2B5EF4-FFF2-40B4-BE49-F238E27FC236}">
              <a16:creationId xmlns:a16="http://schemas.microsoft.com/office/drawing/2014/main" id="{DCB936D9-11FD-40FB-A904-BD3F8F744B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766300" y="82746850"/>
          <a:ext cx="513956" cy="4467"/>
        </a:xfrm>
        <a:prstGeom prst="rect">
          <a:avLst/>
        </a:prstGeom>
      </xdr:spPr>
    </xdr:pic>
    <xdr:clientData/>
  </xdr:oneCellAnchor>
  <xdr:twoCellAnchor>
    <xdr:from>
      <xdr:col>4</xdr:col>
      <xdr:colOff>97699</xdr:colOff>
      <xdr:row>49</xdr:row>
      <xdr:rowOff>207576</xdr:rowOff>
    </xdr:from>
    <xdr:to>
      <xdr:col>4</xdr:col>
      <xdr:colOff>2105296</xdr:colOff>
      <xdr:row>49</xdr:row>
      <xdr:rowOff>207576</xdr:rowOff>
    </xdr:to>
    <xdr:grpSp>
      <xdr:nvGrpSpPr>
        <xdr:cNvPr id="51" name="グループ化 50">
          <a:extLst>
            <a:ext uri="{FF2B5EF4-FFF2-40B4-BE49-F238E27FC236}">
              <a16:creationId xmlns:a16="http://schemas.microsoft.com/office/drawing/2014/main" id="{F6B7084F-E006-4337-8D9C-61DF0979F808}"/>
            </a:ext>
          </a:extLst>
        </xdr:cNvPr>
        <xdr:cNvGrpSpPr/>
      </xdr:nvGrpSpPr>
      <xdr:grpSpPr>
        <a:xfrm>
          <a:off x="6955699" y="85048656"/>
          <a:ext cx="1687557" cy="0"/>
          <a:chOff x="7434943" y="9002961"/>
          <a:chExt cx="2253342" cy="1469571"/>
        </a:xfrm>
      </xdr:grpSpPr>
      <xdr:pic>
        <xdr:nvPicPr>
          <xdr:cNvPr id="52" name="図 51">
            <a:extLst>
              <a:ext uri="{FF2B5EF4-FFF2-40B4-BE49-F238E27FC236}">
                <a16:creationId xmlns:a16="http://schemas.microsoft.com/office/drawing/2014/main" id="{88AB662D-0812-EF01-D61E-E1F0E24FB8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34943" y="9002961"/>
            <a:ext cx="1469571" cy="1469571"/>
          </a:xfrm>
          <a:prstGeom prst="rect">
            <a:avLst/>
          </a:prstGeom>
        </xdr:spPr>
      </xdr:pic>
      <xdr:pic>
        <xdr:nvPicPr>
          <xdr:cNvPr id="53" name="図 52">
            <a:extLst>
              <a:ext uri="{FF2B5EF4-FFF2-40B4-BE49-F238E27FC236}">
                <a16:creationId xmlns:a16="http://schemas.microsoft.com/office/drawing/2014/main" id="{E33BF37D-9746-46EB-B256-7927A0D925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28313" y="9662302"/>
            <a:ext cx="859972" cy="668494"/>
          </a:xfrm>
          <a:prstGeom prst="rect">
            <a:avLst/>
          </a:prstGeom>
        </xdr:spPr>
      </xdr:pic>
    </xdr:grpSp>
    <xdr:clientData/>
  </xdr:twoCellAnchor>
  <xdr:twoCellAnchor editAs="oneCell">
    <xdr:from>
      <xdr:col>5</xdr:col>
      <xdr:colOff>0</xdr:colOff>
      <xdr:row>87</xdr:row>
      <xdr:rowOff>0</xdr:rowOff>
    </xdr:from>
    <xdr:to>
      <xdr:col>5</xdr:col>
      <xdr:colOff>513956</xdr:colOff>
      <xdr:row>87</xdr:row>
      <xdr:rowOff>0</xdr:rowOff>
    </xdr:to>
    <xdr:pic>
      <xdr:nvPicPr>
        <xdr:cNvPr id="129" name="図 128">
          <a:extLst>
            <a:ext uri="{FF2B5EF4-FFF2-40B4-BE49-F238E27FC236}">
              <a16:creationId xmlns:a16="http://schemas.microsoft.com/office/drawing/2014/main" id="{8A761ABA-9E26-44D7-8547-DEA76C8E23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twoCellAnchor editAs="oneCell">
    <xdr:from>
      <xdr:col>5</xdr:col>
      <xdr:colOff>0</xdr:colOff>
      <xdr:row>87</xdr:row>
      <xdr:rowOff>0</xdr:rowOff>
    </xdr:from>
    <xdr:to>
      <xdr:col>5</xdr:col>
      <xdr:colOff>513956</xdr:colOff>
      <xdr:row>87</xdr:row>
      <xdr:rowOff>0</xdr:rowOff>
    </xdr:to>
    <xdr:pic>
      <xdr:nvPicPr>
        <xdr:cNvPr id="130" name="図 129">
          <a:extLst>
            <a:ext uri="{FF2B5EF4-FFF2-40B4-BE49-F238E27FC236}">
              <a16:creationId xmlns:a16="http://schemas.microsoft.com/office/drawing/2014/main" id="{F6B2F4C5-14E4-4831-A197-C08E023D0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oneCellAnchor>
    <xdr:from>
      <xdr:col>5</xdr:col>
      <xdr:colOff>0</xdr:colOff>
      <xdr:row>87</xdr:row>
      <xdr:rowOff>0</xdr:rowOff>
    </xdr:from>
    <xdr:ext cx="513956" cy="4467"/>
    <xdr:pic>
      <xdr:nvPicPr>
        <xdr:cNvPr id="131" name="図 130">
          <a:extLst>
            <a:ext uri="{FF2B5EF4-FFF2-40B4-BE49-F238E27FC236}">
              <a16:creationId xmlns:a16="http://schemas.microsoft.com/office/drawing/2014/main" id="{CCCAB42B-32EC-4441-9DBE-E490595C16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4467"/>
        </a:xfrm>
        <a:prstGeom prst="rect">
          <a:avLst/>
        </a:prstGeom>
      </xdr:spPr>
    </xdr:pic>
    <xdr:clientData/>
  </xdr:oneCellAnchor>
  <xdr:twoCellAnchor editAs="oneCell">
    <xdr:from>
      <xdr:col>5</xdr:col>
      <xdr:colOff>0</xdr:colOff>
      <xdr:row>87</xdr:row>
      <xdr:rowOff>0</xdr:rowOff>
    </xdr:from>
    <xdr:to>
      <xdr:col>5</xdr:col>
      <xdr:colOff>513956</xdr:colOff>
      <xdr:row>87</xdr:row>
      <xdr:rowOff>0</xdr:rowOff>
    </xdr:to>
    <xdr:pic>
      <xdr:nvPicPr>
        <xdr:cNvPr id="132" name="図 131">
          <a:extLst>
            <a:ext uri="{FF2B5EF4-FFF2-40B4-BE49-F238E27FC236}">
              <a16:creationId xmlns:a16="http://schemas.microsoft.com/office/drawing/2014/main" id="{09762ECF-22A3-451A-AA4A-7B87F36A0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twoCellAnchor editAs="oneCell">
    <xdr:from>
      <xdr:col>5</xdr:col>
      <xdr:colOff>0</xdr:colOff>
      <xdr:row>87</xdr:row>
      <xdr:rowOff>0</xdr:rowOff>
    </xdr:from>
    <xdr:to>
      <xdr:col>5</xdr:col>
      <xdr:colOff>513956</xdr:colOff>
      <xdr:row>87</xdr:row>
      <xdr:rowOff>0</xdr:rowOff>
    </xdr:to>
    <xdr:pic>
      <xdr:nvPicPr>
        <xdr:cNvPr id="133" name="図 132">
          <a:extLst>
            <a:ext uri="{FF2B5EF4-FFF2-40B4-BE49-F238E27FC236}">
              <a16:creationId xmlns:a16="http://schemas.microsoft.com/office/drawing/2014/main" id="{8E3A8552-5AFF-4AAF-8DD1-013001338D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oneCellAnchor>
    <xdr:from>
      <xdr:col>5</xdr:col>
      <xdr:colOff>0</xdr:colOff>
      <xdr:row>87</xdr:row>
      <xdr:rowOff>0</xdr:rowOff>
    </xdr:from>
    <xdr:ext cx="513956" cy="4467"/>
    <xdr:pic>
      <xdr:nvPicPr>
        <xdr:cNvPr id="134" name="図 133">
          <a:extLst>
            <a:ext uri="{FF2B5EF4-FFF2-40B4-BE49-F238E27FC236}">
              <a16:creationId xmlns:a16="http://schemas.microsoft.com/office/drawing/2014/main" id="{09698276-9A7A-4602-890B-1EEBC327AF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4467"/>
        </a:xfrm>
        <a:prstGeom prst="rect">
          <a:avLst/>
        </a:prstGeom>
      </xdr:spPr>
    </xdr:pic>
    <xdr:clientData/>
  </xdr:oneCellAnchor>
  <xdr:oneCellAnchor>
    <xdr:from>
      <xdr:col>5</xdr:col>
      <xdr:colOff>0</xdr:colOff>
      <xdr:row>86</xdr:row>
      <xdr:rowOff>0</xdr:rowOff>
    </xdr:from>
    <xdr:ext cx="513956" cy="0"/>
    <xdr:pic>
      <xdr:nvPicPr>
        <xdr:cNvPr id="135" name="図 134">
          <a:extLst>
            <a:ext uri="{FF2B5EF4-FFF2-40B4-BE49-F238E27FC236}">
              <a16:creationId xmlns:a16="http://schemas.microsoft.com/office/drawing/2014/main" id="{4972EA28-FBB6-428E-B0DF-D91D4D4080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0"/>
        </a:xfrm>
        <a:prstGeom prst="rect">
          <a:avLst/>
        </a:prstGeom>
      </xdr:spPr>
    </xdr:pic>
    <xdr:clientData/>
  </xdr:oneCellAnchor>
  <xdr:oneCellAnchor>
    <xdr:from>
      <xdr:col>5</xdr:col>
      <xdr:colOff>0</xdr:colOff>
      <xdr:row>86</xdr:row>
      <xdr:rowOff>0</xdr:rowOff>
    </xdr:from>
    <xdr:ext cx="513956" cy="0"/>
    <xdr:pic>
      <xdr:nvPicPr>
        <xdr:cNvPr id="136" name="図 135">
          <a:extLst>
            <a:ext uri="{FF2B5EF4-FFF2-40B4-BE49-F238E27FC236}">
              <a16:creationId xmlns:a16="http://schemas.microsoft.com/office/drawing/2014/main" id="{46A616D1-9105-48EF-9CC1-B19FE208CD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0"/>
        </a:xfrm>
        <a:prstGeom prst="rect">
          <a:avLst/>
        </a:prstGeom>
      </xdr:spPr>
    </xdr:pic>
    <xdr:clientData/>
  </xdr:oneCellAnchor>
  <xdr:oneCellAnchor>
    <xdr:from>
      <xdr:col>5</xdr:col>
      <xdr:colOff>0</xdr:colOff>
      <xdr:row>86</xdr:row>
      <xdr:rowOff>0</xdr:rowOff>
    </xdr:from>
    <xdr:ext cx="513956" cy="4467"/>
    <xdr:pic>
      <xdr:nvPicPr>
        <xdr:cNvPr id="137" name="図 136">
          <a:extLst>
            <a:ext uri="{FF2B5EF4-FFF2-40B4-BE49-F238E27FC236}">
              <a16:creationId xmlns:a16="http://schemas.microsoft.com/office/drawing/2014/main" id="{8CACDFED-5A46-4B2A-BC8D-6191B92790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4467"/>
        </a:xfrm>
        <a:prstGeom prst="rect">
          <a:avLst/>
        </a:prstGeom>
      </xdr:spPr>
    </xdr:pic>
    <xdr:clientData/>
  </xdr:oneCellAnchor>
  <xdr:oneCellAnchor>
    <xdr:from>
      <xdr:col>5</xdr:col>
      <xdr:colOff>0</xdr:colOff>
      <xdr:row>86</xdr:row>
      <xdr:rowOff>0</xdr:rowOff>
    </xdr:from>
    <xdr:ext cx="513956" cy="0"/>
    <xdr:pic>
      <xdr:nvPicPr>
        <xdr:cNvPr id="138" name="図 137">
          <a:extLst>
            <a:ext uri="{FF2B5EF4-FFF2-40B4-BE49-F238E27FC236}">
              <a16:creationId xmlns:a16="http://schemas.microsoft.com/office/drawing/2014/main" id="{6C1E346B-8C55-47B1-B377-E124FE720D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0"/>
        </a:xfrm>
        <a:prstGeom prst="rect">
          <a:avLst/>
        </a:prstGeom>
      </xdr:spPr>
    </xdr:pic>
    <xdr:clientData/>
  </xdr:oneCellAnchor>
  <xdr:oneCellAnchor>
    <xdr:from>
      <xdr:col>5</xdr:col>
      <xdr:colOff>0</xdr:colOff>
      <xdr:row>86</xdr:row>
      <xdr:rowOff>0</xdr:rowOff>
    </xdr:from>
    <xdr:ext cx="513956" cy="0"/>
    <xdr:pic>
      <xdr:nvPicPr>
        <xdr:cNvPr id="139" name="図 138">
          <a:extLst>
            <a:ext uri="{FF2B5EF4-FFF2-40B4-BE49-F238E27FC236}">
              <a16:creationId xmlns:a16="http://schemas.microsoft.com/office/drawing/2014/main" id="{8FA0A1EB-CBFC-4C51-AFD3-67A41CAB7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0"/>
        </a:xfrm>
        <a:prstGeom prst="rect">
          <a:avLst/>
        </a:prstGeom>
      </xdr:spPr>
    </xdr:pic>
    <xdr:clientData/>
  </xdr:oneCellAnchor>
  <xdr:oneCellAnchor>
    <xdr:from>
      <xdr:col>5</xdr:col>
      <xdr:colOff>0</xdr:colOff>
      <xdr:row>86</xdr:row>
      <xdr:rowOff>0</xdr:rowOff>
    </xdr:from>
    <xdr:ext cx="513956" cy="4467"/>
    <xdr:pic>
      <xdr:nvPicPr>
        <xdr:cNvPr id="140" name="図 139">
          <a:extLst>
            <a:ext uri="{FF2B5EF4-FFF2-40B4-BE49-F238E27FC236}">
              <a16:creationId xmlns:a16="http://schemas.microsoft.com/office/drawing/2014/main" id="{140A22A9-3875-4EBA-AE3B-C50C35CEE8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4467"/>
        </a:xfrm>
        <a:prstGeom prst="rect">
          <a:avLst/>
        </a:prstGeom>
      </xdr:spPr>
    </xdr:pic>
    <xdr:clientData/>
  </xdr:oneCellAnchor>
  <xdr:twoCellAnchor editAs="oneCell">
    <xdr:from>
      <xdr:col>5</xdr:col>
      <xdr:colOff>0</xdr:colOff>
      <xdr:row>87</xdr:row>
      <xdr:rowOff>0</xdr:rowOff>
    </xdr:from>
    <xdr:to>
      <xdr:col>5</xdr:col>
      <xdr:colOff>513956</xdr:colOff>
      <xdr:row>87</xdr:row>
      <xdr:rowOff>0</xdr:rowOff>
    </xdr:to>
    <xdr:pic>
      <xdr:nvPicPr>
        <xdr:cNvPr id="141" name="図 140">
          <a:extLst>
            <a:ext uri="{FF2B5EF4-FFF2-40B4-BE49-F238E27FC236}">
              <a16:creationId xmlns:a16="http://schemas.microsoft.com/office/drawing/2014/main" id="{D88A06C5-6B47-4B51-8FF1-9DC63CC7F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twoCellAnchor editAs="oneCell">
    <xdr:from>
      <xdr:col>5</xdr:col>
      <xdr:colOff>0</xdr:colOff>
      <xdr:row>87</xdr:row>
      <xdr:rowOff>0</xdr:rowOff>
    </xdr:from>
    <xdr:to>
      <xdr:col>5</xdr:col>
      <xdr:colOff>513956</xdr:colOff>
      <xdr:row>87</xdr:row>
      <xdr:rowOff>0</xdr:rowOff>
    </xdr:to>
    <xdr:pic>
      <xdr:nvPicPr>
        <xdr:cNvPr id="142" name="図 141">
          <a:extLst>
            <a:ext uri="{FF2B5EF4-FFF2-40B4-BE49-F238E27FC236}">
              <a16:creationId xmlns:a16="http://schemas.microsoft.com/office/drawing/2014/main" id="{7A336B3E-31FF-4A10-8B6E-A1E3421F8C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oneCellAnchor>
    <xdr:from>
      <xdr:col>5</xdr:col>
      <xdr:colOff>0</xdr:colOff>
      <xdr:row>87</xdr:row>
      <xdr:rowOff>0</xdr:rowOff>
    </xdr:from>
    <xdr:ext cx="513956" cy="4467"/>
    <xdr:pic>
      <xdr:nvPicPr>
        <xdr:cNvPr id="143" name="図 142">
          <a:extLst>
            <a:ext uri="{FF2B5EF4-FFF2-40B4-BE49-F238E27FC236}">
              <a16:creationId xmlns:a16="http://schemas.microsoft.com/office/drawing/2014/main" id="{FBBF83DD-8328-45A7-80F3-32A3C0D3D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4467"/>
        </a:xfrm>
        <a:prstGeom prst="rect">
          <a:avLst/>
        </a:prstGeom>
      </xdr:spPr>
    </xdr:pic>
    <xdr:clientData/>
  </xdr:oneCellAnchor>
  <xdr:twoCellAnchor editAs="oneCell">
    <xdr:from>
      <xdr:col>5</xdr:col>
      <xdr:colOff>0</xdr:colOff>
      <xdr:row>87</xdr:row>
      <xdr:rowOff>0</xdr:rowOff>
    </xdr:from>
    <xdr:to>
      <xdr:col>5</xdr:col>
      <xdr:colOff>513956</xdr:colOff>
      <xdr:row>87</xdr:row>
      <xdr:rowOff>0</xdr:rowOff>
    </xdr:to>
    <xdr:pic>
      <xdr:nvPicPr>
        <xdr:cNvPr id="144" name="図 143">
          <a:extLst>
            <a:ext uri="{FF2B5EF4-FFF2-40B4-BE49-F238E27FC236}">
              <a16:creationId xmlns:a16="http://schemas.microsoft.com/office/drawing/2014/main" id="{B5D0D3C6-EF19-411F-8025-076A2E375A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twoCellAnchor editAs="oneCell">
    <xdr:from>
      <xdr:col>5</xdr:col>
      <xdr:colOff>0</xdr:colOff>
      <xdr:row>87</xdr:row>
      <xdr:rowOff>0</xdr:rowOff>
    </xdr:from>
    <xdr:to>
      <xdr:col>5</xdr:col>
      <xdr:colOff>513956</xdr:colOff>
      <xdr:row>87</xdr:row>
      <xdr:rowOff>0</xdr:rowOff>
    </xdr:to>
    <xdr:pic>
      <xdr:nvPicPr>
        <xdr:cNvPr id="145" name="図 144">
          <a:extLst>
            <a:ext uri="{FF2B5EF4-FFF2-40B4-BE49-F238E27FC236}">
              <a16:creationId xmlns:a16="http://schemas.microsoft.com/office/drawing/2014/main" id="{5FE15E16-38C8-40B3-B9A2-C189720F1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oneCellAnchor>
    <xdr:from>
      <xdr:col>5</xdr:col>
      <xdr:colOff>0</xdr:colOff>
      <xdr:row>87</xdr:row>
      <xdr:rowOff>0</xdr:rowOff>
    </xdr:from>
    <xdr:ext cx="513956" cy="4467"/>
    <xdr:pic>
      <xdr:nvPicPr>
        <xdr:cNvPr id="146" name="図 145">
          <a:extLst>
            <a:ext uri="{FF2B5EF4-FFF2-40B4-BE49-F238E27FC236}">
              <a16:creationId xmlns:a16="http://schemas.microsoft.com/office/drawing/2014/main" id="{3FD59F63-0B14-4E0A-9706-C9D939A92E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4467"/>
        </a:xfrm>
        <a:prstGeom prst="rect">
          <a:avLst/>
        </a:prstGeom>
      </xdr:spPr>
    </xdr:pic>
    <xdr:clientData/>
  </xdr:oneCellAnchor>
  <xdr:twoCellAnchor editAs="oneCell">
    <xdr:from>
      <xdr:col>5</xdr:col>
      <xdr:colOff>0</xdr:colOff>
      <xdr:row>108</xdr:row>
      <xdr:rowOff>0</xdr:rowOff>
    </xdr:from>
    <xdr:to>
      <xdr:col>5</xdr:col>
      <xdr:colOff>860561</xdr:colOff>
      <xdr:row>108</xdr:row>
      <xdr:rowOff>0</xdr:rowOff>
    </xdr:to>
    <xdr:pic>
      <xdr:nvPicPr>
        <xdr:cNvPr id="161" name="図 160">
          <a:extLst>
            <a:ext uri="{FF2B5EF4-FFF2-40B4-BE49-F238E27FC236}">
              <a16:creationId xmlns:a16="http://schemas.microsoft.com/office/drawing/2014/main" id="{57B9B542-89A2-4E31-A670-947B1A13C85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321800" y="31070550"/>
          <a:ext cx="86056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108</xdr:row>
      <xdr:rowOff>0</xdr:rowOff>
    </xdr:from>
    <xdr:to>
      <xdr:col>5</xdr:col>
      <xdr:colOff>476250</xdr:colOff>
      <xdr:row>108</xdr:row>
      <xdr:rowOff>0</xdr:rowOff>
    </xdr:to>
    <xdr:pic>
      <xdr:nvPicPr>
        <xdr:cNvPr id="162" name="図 161">
          <a:extLst>
            <a:ext uri="{FF2B5EF4-FFF2-40B4-BE49-F238E27FC236}">
              <a16:creationId xmlns:a16="http://schemas.microsoft.com/office/drawing/2014/main" id="{3789AA80-0E88-4F93-862D-76AEF871ECA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321800" y="31070550"/>
          <a:ext cx="476250" cy="0"/>
        </a:xfrm>
        <a:prstGeom prst="rect">
          <a:avLst/>
        </a:prstGeom>
      </xdr:spPr>
    </xdr:pic>
    <xdr:clientData/>
  </xdr:twoCellAnchor>
  <xdr:twoCellAnchor editAs="oneCell">
    <xdr:from>
      <xdr:col>5</xdr:col>
      <xdr:colOff>0</xdr:colOff>
      <xdr:row>108</xdr:row>
      <xdr:rowOff>0</xdr:rowOff>
    </xdr:from>
    <xdr:to>
      <xdr:col>5</xdr:col>
      <xdr:colOff>476250</xdr:colOff>
      <xdr:row>108</xdr:row>
      <xdr:rowOff>0</xdr:rowOff>
    </xdr:to>
    <xdr:pic>
      <xdr:nvPicPr>
        <xdr:cNvPr id="163" name="図 162">
          <a:extLst>
            <a:ext uri="{FF2B5EF4-FFF2-40B4-BE49-F238E27FC236}">
              <a16:creationId xmlns:a16="http://schemas.microsoft.com/office/drawing/2014/main" id="{EA1B61CE-663C-4494-AC5D-6243BFBCE04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321800" y="31070550"/>
          <a:ext cx="476250" cy="0"/>
        </a:xfrm>
        <a:prstGeom prst="rect">
          <a:avLst/>
        </a:prstGeom>
      </xdr:spPr>
    </xdr:pic>
    <xdr:clientData/>
  </xdr:twoCellAnchor>
  <xdr:twoCellAnchor editAs="oneCell">
    <xdr:from>
      <xdr:col>5</xdr:col>
      <xdr:colOff>0</xdr:colOff>
      <xdr:row>108</xdr:row>
      <xdr:rowOff>0</xdr:rowOff>
    </xdr:from>
    <xdr:to>
      <xdr:col>5</xdr:col>
      <xdr:colOff>476250</xdr:colOff>
      <xdr:row>108</xdr:row>
      <xdr:rowOff>0</xdr:rowOff>
    </xdr:to>
    <xdr:pic>
      <xdr:nvPicPr>
        <xdr:cNvPr id="164" name="図 163">
          <a:extLst>
            <a:ext uri="{FF2B5EF4-FFF2-40B4-BE49-F238E27FC236}">
              <a16:creationId xmlns:a16="http://schemas.microsoft.com/office/drawing/2014/main" id="{5EBDAC0A-D7B5-4961-952E-7A6AEC6B85D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321800" y="31070550"/>
          <a:ext cx="47625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47</xdr:row>
      <xdr:rowOff>0</xdr:rowOff>
    </xdr:from>
    <xdr:to>
      <xdr:col>5</xdr:col>
      <xdr:colOff>517766</xdr:colOff>
      <xdr:row>47</xdr:row>
      <xdr:rowOff>15262</xdr:rowOff>
    </xdr:to>
    <xdr:pic>
      <xdr:nvPicPr>
        <xdr:cNvPr id="2" name="図 1">
          <a:extLst>
            <a:ext uri="{FF2B5EF4-FFF2-40B4-BE49-F238E27FC236}">
              <a16:creationId xmlns:a16="http://schemas.microsoft.com/office/drawing/2014/main" id="{9501128E-4F13-4FFF-83AA-AF28205957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776460" y="84917280"/>
          <a:ext cx="517766" cy="15262"/>
        </a:xfrm>
        <a:prstGeom prst="rect">
          <a:avLst/>
        </a:prstGeom>
      </xdr:spPr>
    </xdr:pic>
    <xdr:clientData/>
  </xdr:twoCellAnchor>
  <xdr:oneCellAnchor>
    <xdr:from>
      <xdr:col>5</xdr:col>
      <xdr:colOff>0</xdr:colOff>
      <xdr:row>16</xdr:row>
      <xdr:rowOff>0</xdr:rowOff>
    </xdr:from>
    <xdr:ext cx="513956" cy="4467"/>
    <xdr:pic>
      <xdr:nvPicPr>
        <xdr:cNvPr id="3" name="図 2">
          <a:extLst>
            <a:ext uri="{FF2B5EF4-FFF2-40B4-BE49-F238E27FC236}">
              <a16:creationId xmlns:a16="http://schemas.microsoft.com/office/drawing/2014/main" id="{2E27B688-B556-49C9-9CD6-FE78861485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9193510">
          <a:off x="9776460" y="22837140"/>
          <a:ext cx="513956" cy="4467"/>
        </a:xfrm>
        <a:prstGeom prst="rect">
          <a:avLst/>
        </a:prstGeom>
      </xdr:spPr>
    </xdr:pic>
    <xdr:clientData/>
  </xdr:oneCellAnchor>
  <xdr:oneCellAnchor>
    <xdr:from>
      <xdr:col>5</xdr:col>
      <xdr:colOff>0</xdr:colOff>
      <xdr:row>46</xdr:row>
      <xdr:rowOff>0</xdr:rowOff>
    </xdr:from>
    <xdr:ext cx="513956" cy="4467"/>
    <xdr:pic>
      <xdr:nvPicPr>
        <xdr:cNvPr id="4" name="図 3">
          <a:extLst>
            <a:ext uri="{FF2B5EF4-FFF2-40B4-BE49-F238E27FC236}">
              <a16:creationId xmlns:a16="http://schemas.microsoft.com/office/drawing/2014/main" id="{72DC68C5-56E1-4F56-98FA-01C0492F0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9193510">
          <a:off x="9776460" y="82608420"/>
          <a:ext cx="513956" cy="44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9</xdr:row>
      <xdr:rowOff>0</xdr:rowOff>
    </xdr:from>
    <xdr:to>
      <xdr:col>5</xdr:col>
      <xdr:colOff>513956</xdr:colOff>
      <xdr:row>9</xdr:row>
      <xdr:rowOff>0</xdr:rowOff>
    </xdr:to>
    <xdr:pic>
      <xdr:nvPicPr>
        <xdr:cNvPr id="2" name="図 1">
          <a:extLst>
            <a:ext uri="{FF2B5EF4-FFF2-40B4-BE49-F238E27FC236}">
              <a16:creationId xmlns:a16="http://schemas.microsoft.com/office/drawing/2014/main" id="{E80E0D11-A8C1-4122-8B73-C6E1FFA9EE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twoCellAnchor editAs="oneCell">
    <xdr:from>
      <xdr:col>5</xdr:col>
      <xdr:colOff>0</xdr:colOff>
      <xdr:row>9</xdr:row>
      <xdr:rowOff>0</xdr:rowOff>
    </xdr:from>
    <xdr:to>
      <xdr:col>5</xdr:col>
      <xdr:colOff>513956</xdr:colOff>
      <xdr:row>9</xdr:row>
      <xdr:rowOff>0</xdr:rowOff>
    </xdr:to>
    <xdr:pic>
      <xdr:nvPicPr>
        <xdr:cNvPr id="3" name="図 2">
          <a:extLst>
            <a:ext uri="{FF2B5EF4-FFF2-40B4-BE49-F238E27FC236}">
              <a16:creationId xmlns:a16="http://schemas.microsoft.com/office/drawing/2014/main" id="{401FD366-482D-4B2F-8F6D-4441B8016D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oneCellAnchor>
    <xdr:from>
      <xdr:col>5</xdr:col>
      <xdr:colOff>0</xdr:colOff>
      <xdr:row>9</xdr:row>
      <xdr:rowOff>0</xdr:rowOff>
    </xdr:from>
    <xdr:ext cx="513956" cy="4467"/>
    <xdr:pic>
      <xdr:nvPicPr>
        <xdr:cNvPr id="4" name="図 3">
          <a:extLst>
            <a:ext uri="{FF2B5EF4-FFF2-40B4-BE49-F238E27FC236}">
              <a16:creationId xmlns:a16="http://schemas.microsoft.com/office/drawing/2014/main" id="{78D0C8BB-99D5-4C97-92D3-604CB8A2D3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3956" cy="4467"/>
        </a:xfrm>
        <a:prstGeom prst="rect">
          <a:avLst/>
        </a:prstGeom>
      </xdr:spPr>
    </xdr:pic>
    <xdr:clientData/>
  </xdr:oneCellAnchor>
  <xdr:twoCellAnchor editAs="oneCell">
    <xdr:from>
      <xdr:col>5</xdr:col>
      <xdr:colOff>0</xdr:colOff>
      <xdr:row>9</xdr:row>
      <xdr:rowOff>0</xdr:rowOff>
    </xdr:from>
    <xdr:to>
      <xdr:col>5</xdr:col>
      <xdr:colOff>513956</xdr:colOff>
      <xdr:row>9</xdr:row>
      <xdr:rowOff>0</xdr:rowOff>
    </xdr:to>
    <xdr:pic>
      <xdr:nvPicPr>
        <xdr:cNvPr id="5" name="図 4">
          <a:extLst>
            <a:ext uri="{FF2B5EF4-FFF2-40B4-BE49-F238E27FC236}">
              <a16:creationId xmlns:a16="http://schemas.microsoft.com/office/drawing/2014/main" id="{A8E287F3-ACD9-4BBC-854E-69F17147B8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twoCellAnchor editAs="oneCell">
    <xdr:from>
      <xdr:col>5</xdr:col>
      <xdr:colOff>0</xdr:colOff>
      <xdr:row>9</xdr:row>
      <xdr:rowOff>0</xdr:rowOff>
    </xdr:from>
    <xdr:to>
      <xdr:col>5</xdr:col>
      <xdr:colOff>513956</xdr:colOff>
      <xdr:row>9</xdr:row>
      <xdr:rowOff>0</xdr:rowOff>
    </xdr:to>
    <xdr:pic>
      <xdr:nvPicPr>
        <xdr:cNvPr id="6" name="図 5">
          <a:extLst>
            <a:ext uri="{FF2B5EF4-FFF2-40B4-BE49-F238E27FC236}">
              <a16:creationId xmlns:a16="http://schemas.microsoft.com/office/drawing/2014/main" id="{570A66DD-3F7A-4222-9425-D2D5232117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oneCellAnchor>
    <xdr:from>
      <xdr:col>5</xdr:col>
      <xdr:colOff>0</xdr:colOff>
      <xdr:row>9</xdr:row>
      <xdr:rowOff>0</xdr:rowOff>
    </xdr:from>
    <xdr:ext cx="513956" cy="4467"/>
    <xdr:pic>
      <xdr:nvPicPr>
        <xdr:cNvPr id="7" name="図 6">
          <a:extLst>
            <a:ext uri="{FF2B5EF4-FFF2-40B4-BE49-F238E27FC236}">
              <a16:creationId xmlns:a16="http://schemas.microsoft.com/office/drawing/2014/main" id="{4EE915D2-4696-42D0-8843-5B22B83D46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3956" cy="4467"/>
        </a:xfrm>
        <a:prstGeom prst="rect">
          <a:avLst/>
        </a:prstGeom>
      </xdr:spPr>
    </xdr:pic>
    <xdr:clientData/>
  </xdr:oneCellAnchor>
  <xdr:oneCellAnchor>
    <xdr:from>
      <xdr:col>5</xdr:col>
      <xdr:colOff>0</xdr:colOff>
      <xdr:row>8</xdr:row>
      <xdr:rowOff>0</xdr:rowOff>
    </xdr:from>
    <xdr:ext cx="513956" cy="0"/>
    <xdr:pic>
      <xdr:nvPicPr>
        <xdr:cNvPr id="8" name="図 7">
          <a:extLst>
            <a:ext uri="{FF2B5EF4-FFF2-40B4-BE49-F238E27FC236}">
              <a16:creationId xmlns:a16="http://schemas.microsoft.com/office/drawing/2014/main" id="{F5F528BB-865E-412E-8F01-9F72940078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0"/>
        </a:xfrm>
        <a:prstGeom prst="rect">
          <a:avLst/>
        </a:prstGeom>
      </xdr:spPr>
    </xdr:pic>
    <xdr:clientData/>
  </xdr:oneCellAnchor>
  <xdr:oneCellAnchor>
    <xdr:from>
      <xdr:col>5</xdr:col>
      <xdr:colOff>0</xdr:colOff>
      <xdr:row>8</xdr:row>
      <xdr:rowOff>0</xdr:rowOff>
    </xdr:from>
    <xdr:ext cx="513956" cy="0"/>
    <xdr:pic>
      <xdr:nvPicPr>
        <xdr:cNvPr id="9" name="図 8">
          <a:extLst>
            <a:ext uri="{FF2B5EF4-FFF2-40B4-BE49-F238E27FC236}">
              <a16:creationId xmlns:a16="http://schemas.microsoft.com/office/drawing/2014/main" id="{19FE1910-5F26-4552-B3B0-02EA37D26E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0"/>
        </a:xfrm>
        <a:prstGeom prst="rect">
          <a:avLst/>
        </a:prstGeom>
      </xdr:spPr>
    </xdr:pic>
    <xdr:clientData/>
  </xdr:oneCellAnchor>
  <xdr:oneCellAnchor>
    <xdr:from>
      <xdr:col>5</xdr:col>
      <xdr:colOff>0</xdr:colOff>
      <xdr:row>8</xdr:row>
      <xdr:rowOff>0</xdr:rowOff>
    </xdr:from>
    <xdr:ext cx="513956" cy="4467"/>
    <xdr:pic>
      <xdr:nvPicPr>
        <xdr:cNvPr id="10" name="図 9">
          <a:extLst>
            <a:ext uri="{FF2B5EF4-FFF2-40B4-BE49-F238E27FC236}">
              <a16:creationId xmlns:a16="http://schemas.microsoft.com/office/drawing/2014/main" id="{560B524A-4181-462E-826C-BCABFECB26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4467"/>
        </a:xfrm>
        <a:prstGeom prst="rect">
          <a:avLst/>
        </a:prstGeom>
      </xdr:spPr>
    </xdr:pic>
    <xdr:clientData/>
  </xdr:oneCellAnchor>
  <xdr:oneCellAnchor>
    <xdr:from>
      <xdr:col>5</xdr:col>
      <xdr:colOff>0</xdr:colOff>
      <xdr:row>8</xdr:row>
      <xdr:rowOff>0</xdr:rowOff>
    </xdr:from>
    <xdr:ext cx="513956" cy="0"/>
    <xdr:pic>
      <xdr:nvPicPr>
        <xdr:cNvPr id="11" name="図 10">
          <a:extLst>
            <a:ext uri="{FF2B5EF4-FFF2-40B4-BE49-F238E27FC236}">
              <a16:creationId xmlns:a16="http://schemas.microsoft.com/office/drawing/2014/main" id="{A4ADCA8C-2748-45F0-B002-26D2AB1A8E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0"/>
        </a:xfrm>
        <a:prstGeom prst="rect">
          <a:avLst/>
        </a:prstGeom>
      </xdr:spPr>
    </xdr:pic>
    <xdr:clientData/>
  </xdr:oneCellAnchor>
  <xdr:oneCellAnchor>
    <xdr:from>
      <xdr:col>5</xdr:col>
      <xdr:colOff>0</xdr:colOff>
      <xdr:row>8</xdr:row>
      <xdr:rowOff>0</xdr:rowOff>
    </xdr:from>
    <xdr:ext cx="513956" cy="0"/>
    <xdr:pic>
      <xdr:nvPicPr>
        <xdr:cNvPr id="12" name="図 11">
          <a:extLst>
            <a:ext uri="{FF2B5EF4-FFF2-40B4-BE49-F238E27FC236}">
              <a16:creationId xmlns:a16="http://schemas.microsoft.com/office/drawing/2014/main" id="{D731AFFF-DD39-4CC8-9D55-E193C7D8B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0"/>
        </a:xfrm>
        <a:prstGeom prst="rect">
          <a:avLst/>
        </a:prstGeom>
      </xdr:spPr>
    </xdr:pic>
    <xdr:clientData/>
  </xdr:oneCellAnchor>
  <xdr:oneCellAnchor>
    <xdr:from>
      <xdr:col>5</xdr:col>
      <xdr:colOff>0</xdr:colOff>
      <xdr:row>8</xdr:row>
      <xdr:rowOff>0</xdr:rowOff>
    </xdr:from>
    <xdr:ext cx="513956" cy="4467"/>
    <xdr:pic>
      <xdr:nvPicPr>
        <xdr:cNvPr id="13" name="図 12">
          <a:extLst>
            <a:ext uri="{FF2B5EF4-FFF2-40B4-BE49-F238E27FC236}">
              <a16:creationId xmlns:a16="http://schemas.microsoft.com/office/drawing/2014/main" id="{86547B1D-D999-4A65-B9A9-307FCE18E2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4467"/>
        </a:xfrm>
        <a:prstGeom prst="rect">
          <a:avLst/>
        </a:prstGeom>
      </xdr:spPr>
    </xdr:pic>
    <xdr:clientData/>
  </xdr:oneCellAnchor>
  <xdr:twoCellAnchor editAs="oneCell">
    <xdr:from>
      <xdr:col>5</xdr:col>
      <xdr:colOff>0</xdr:colOff>
      <xdr:row>9</xdr:row>
      <xdr:rowOff>0</xdr:rowOff>
    </xdr:from>
    <xdr:to>
      <xdr:col>5</xdr:col>
      <xdr:colOff>513956</xdr:colOff>
      <xdr:row>9</xdr:row>
      <xdr:rowOff>0</xdr:rowOff>
    </xdr:to>
    <xdr:pic>
      <xdr:nvPicPr>
        <xdr:cNvPr id="14" name="図 13">
          <a:extLst>
            <a:ext uri="{FF2B5EF4-FFF2-40B4-BE49-F238E27FC236}">
              <a16:creationId xmlns:a16="http://schemas.microsoft.com/office/drawing/2014/main" id="{81850107-093B-4B46-92F8-9A3571C89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twoCellAnchor editAs="oneCell">
    <xdr:from>
      <xdr:col>5</xdr:col>
      <xdr:colOff>0</xdr:colOff>
      <xdr:row>9</xdr:row>
      <xdr:rowOff>0</xdr:rowOff>
    </xdr:from>
    <xdr:to>
      <xdr:col>5</xdr:col>
      <xdr:colOff>513956</xdr:colOff>
      <xdr:row>9</xdr:row>
      <xdr:rowOff>0</xdr:rowOff>
    </xdr:to>
    <xdr:pic>
      <xdr:nvPicPr>
        <xdr:cNvPr id="15" name="図 14">
          <a:extLst>
            <a:ext uri="{FF2B5EF4-FFF2-40B4-BE49-F238E27FC236}">
              <a16:creationId xmlns:a16="http://schemas.microsoft.com/office/drawing/2014/main" id="{9340A0D0-EF38-40A6-BAA4-E2184E68B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oneCellAnchor>
    <xdr:from>
      <xdr:col>5</xdr:col>
      <xdr:colOff>0</xdr:colOff>
      <xdr:row>9</xdr:row>
      <xdr:rowOff>0</xdr:rowOff>
    </xdr:from>
    <xdr:ext cx="513956" cy="4467"/>
    <xdr:pic>
      <xdr:nvPicPr>
        <xdr:cNvPr id="16" name="図 15">
          <a:extLst>
            <a:ext uri="{FF2B5EF4-FFF2-40B4-BE49-F238E27FC236}">
              <a16:creationId xmlns:a16="http://schemas.microsoft.com/office/drawing/2014/main" id="{47583C51-2F61-4F91-99F4-6087474C0C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3956" cy="4467"/>
        </a:xfrm>
        <a:prstGeom prst="rect">
          <a:avLst/>
        </a:prstGeom>
      </xdr:spPr>
    </xdr:pic>
    <xdr:clientData/>
  </xdr:oneCellAnchor>
  <xdr:twoCellAnchor editAs="oneCell">
    <xdr:from>
      <xdr:col>5</xdr:col>
      <xdr:colOff>0</xdr:colOff>
      <xdr:row>9</xdr:row>
      <xdr:rowOff>0</xdr:rowOff>
    </xdr:from>
    <xdr:to>
      <xdr:col>5</xdr:col>
      <xdr:colOff>513956</xdr:colOff>
      <xdr:row>9</xdr:row>
      <xdr:rowOff>0</xdr:rowOff>
    </xdr:to>
    <xdr:pic>
      <xdr:nvPicPr>
        <xdr:cNvPr id="17" name="図 16">
          <a:extLst>
            <a:ext uri="{FF2B5EF4-FFF2-40B4-BE49-F238E27FC236}">
              <a16:creationId xmlns:a16="http://schemas.microsoft.com/office/drawing/2014/main" id="{EB494F54-96AA-4082-B7C2-043FF821AD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twoCellAnchor editAs="oneCell">
    <xdr:from>
      <xdr:col>5</xdr:col>
      <xdr:colOff>0</xdr:colOff>
      <xdr:row>9</xdr:row>
      <xdr:rowOff>0</xdr:rowOff>
    </xdr:from>
    <xdr:to>
      <xdr:col>5</xdr:col>
      <xdr:colOff>513956</xdr:colOff>
      <xdr:row>9</xdr:row>
      <xdr:rowOff>0</xdr:rowOff>
    </xdr:to>
    <xdr:pic>
      <xdr:nvPicPr>
        <xdr:cNvPr id="18" name="図 17">
          <a:extLst>
            <a:ext uri="{FF2B5EF4-FFF2-40B4-BE49-F238E27FC236}">
              <a16:creationId xmlns:a16="http://schemas.microsoft.com/office/drawing/2014/main" id="{EA4020DE-C46E-4495-ABA5-AD9CBC896F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oneCellAnchor>
    <xdr:from>
      <xdr:col>5</xdr:col>
      <xdr:colOff>0</xdr:colOff>
      <xdr:row>9</xdr:row>
      <xdr:rowOff>0</xdr:rowOff>
    </xdr:from>
    <xdr:ext cx="513956" cy="4467"/>
    <xdr:pic>
      <xdr:nvPicPr>
        <xdr:cNvPr id="19" name="図 18">
          <a:extLst>
            <a:ext uri="{FF2B5EF4-FFF2-40B4-BE49-F238E27FC236}">
              <a16:creationId xmlns:a16="http://schemas.microsoft.com/office/drawing/2014/main" id="{E2775855-8869-4D2B-AB7B-38E5F7ACE0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3956" cy="4467"/>
        </a:xfrm>
        <a:prstGeom prst="rect">
          <a:avLst/>
        </a:prstGeom>
      </xdr:spPr>
    </xdr:pic>
    <xdr:clientData/>
  </xdr:oneCellAnchor>
  <xdr:oneCellAnchor>
    <xdr:from>
      <xdr:col>5</xdr:col>
      <xdr:colOff>0</xdr:colOff>
      <xdr:row>10</xdr:row>
      <xdr:rowOff>0</xdr:rowOff>
    </xdr:from>
    <xdr:ext cx="513956" cy="0"/>
    <xdr:pic>
      <xdr:nvPicPr>
        <xdr:cNvPr id="35" name="図 34">
          <a:extLst>
            <a:ext uri="{FF2B5EF4-FFF2-40B4-BE49-F238E27FC236}">
              <a16:creationId xmlns:a16="http://schemas.microsoft.com/office/drawing/2014/main" id="{388F5BA3-4519-489B-983D-CBEB15EEE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0"/>
    <xdr:pic>
      <xdr:nvPicPr>
        <xdr:cNvPr id="36" name="図 35">
          <a:extLst>
            <a:ext uri="{FF2B5EF4-FFF2-40B4-BE49-F238E27FC236}">
              <a16:creationId xmlns:a16="http://schemas.microsoft.com/office/drawing/2014/main" id="{A9367B0E-61E2-462B-A77A-2949962344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4467"/>
    <xdr:pic>
      <xdr:nvPicPr>
        <xdr:cNvPr id="37" name="図 36">
          <a:extLst>
            <a:ext uri="{FF2B5EF4-FFF2-40B4-BE49-F238E27FC236}">
              <a16:creationId xmlns:a16="http://schemas.microsoft.com/office/drawing/2014/main" id="{9E5A561A-A2D4-4D85-A3D9-38673EFD0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10</xdr:row>
      <xdr:rowOff>0</xdr:rowOff>
    </xdr:from>
    <xdr:ext cx="513956" cy="0"/>
    <xdr:pic>
      <xdr:nvPicPr>
        <xdr:cNvPr id="38" name="図 37">
          <a:extLst>
            <a:ext uri="{FF2B5EF4-FFF2-40B4-BE49-F238E27FC236}">
              <a16:creationId xmlns:a16="http://schemas.microsoft.com/office/drawing/2014/main" id="{1728B92A-014A-4095-B45C-70A3335CFB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0"/>
    <xdr:pic>
      <xdr:nvPicPr>
        <xdr:cNvPr id="39" name="図 38">
          <a:extLst>
            <a:ext uri="{FF2B5EF4-FFF2-40B4-BE49-F238E27FC236}">
              <a16:creationId xmlns:a16="http://schemas.microsoft.com/office/drawing/2014/main" id="{154E2674-EA7C-4022-8725-993D8A919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4467"/>
    <xdr:pic>
      <xdr:nvPicPr>
        <xdr:cNvPr id="40" name="図 39">
          <a:extLst>
            <a:ext uri="{FF2B5EF4-FFF2-40B4-BE49-F238E27FC236}">
              <a16:creationId xmlns:a16="http://schemas.microsoft.com/office/drawing/2014/main" id="{1B9001BB-C05C-4F45-A162-2F0F2497A5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10</xdr:row>
      <xdr:rowOff>0</xdr:rowOff>
    </xdr:from>
    <xdr:ext cx="513956" cy="0"/>
    <xdr:pic>
      <xdr:nvPicPr>
        <xdr:cNvPr id="41" name="図 40">
          <a:extLst>
            <a:ext uri="{FF2B5EF4-FFF2-40B4-BE49-F238E27FC236}">
              <a16:creationId xmlns:a16="http://schemas.microsoft.com/office/drawing/2014/main" id="{8CFF1BFC-95B8-41FD-9E29-90355C7EEC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0"/>
    <xdr:pic>
      <xdr:nvPicPr>
        <xdr:cNvPr id="42" name="図 41">
          <a:extLst>
            <a:ext uri="{FF2B5EF4-FFF2-40B4-BE49-F238E27FC236}">
              <a16:creationId xmlns:a16="http://schemas.microsoft.com/office/drawing/2014/main" id="{83EA4896-6901-4656-801C-153D92F01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4467"/>
    <xdr:pic>
      <xdr:nvPicPr>
        <xdr:cNvPr id="43" name="図 42">
          <a:extLst>
            <a:ext uri="{FF2B5EF4-FFF2-40B4-BE49-F238E27FC236}">
              <a16:creationId xmlns:a16="http://schemas.microsoft.com/office/drawing/2014/main" id="{02295A71-8D43-4D94-9C6C-735EB96AFA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10</xdr:row>
      <xdr:rowOff>0</xdr:rowOff>
    </xdr:from>
    <xdr:ext cx="513956" cy="0"/>
    <xdr:pic>
      <xdr:nvPicPr>
        <xdr:cNvPr id="44" name="図 43">
          <a:extLst>
            <a:ext uri="{FF2B5EF4-FFF2-40B4-BE49-F238E27FC236}">
              <a16:creationId xmlns:a16="http://schemas.microsoft.com/office/drawing/2014/main" id="{54CFCBBD-C323-43FC-9EE2-9212E98CC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0"/>
    <xdr:pic>
      <xdr:nvPicPr>
        <xdr:cNvPr id="45" name="図 44">
          <a:extLst>
            <a:ext uri="{FF2B5EF4-FFF2-40B4-BE49-F238E27FC236}">
              <a16:creationId xmlns:a16="http://schemas.microsoft.com/office/drawing/2014/main" id="{DB91895A-2D7D-48A0-986D-0A43B4D841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4467"/>
    <xdr:pic>
      <xdr:nvPicPr>
        <xdr:cNvPr id="46" name="図 45">
          <a:extLst>
            <a:ext uri="{FF2B5EF4-FFF2-40B4-BE49-F238E27FC236}">
              <a16:creationId xmlns:a16="http://schemas.microsoft.com/office/drawing/2014/main" id="{20769FF0-131D-4A1D-9E32-4314030250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11</xdr:row>
      <xdr:rowOff>0</xdr:rowOff>
    </xdr:from>
    <xdr:ext cx="513956" cy="0"/>
    <xdr:pic>
      <xdr:nvPicPr>
        <xdr:cNvPr id="47" name="図 46">
          <a:extLst>
            <a:ext uri="{FF2B5EF4-FFF2-40B4-BE49-F238E27FC236}">
              <a16:creationId xmlns:a16="http://schemas.microsoft.com/office/drawing/2014/main" id="{23487386-7B19-42E0-99EC-2DCEA50DB4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0"/>
    <xdr:pic>
      <xdr:nvPicPr>
        <xdr:cNvPr id="48" name="図 47">
          <a:extLst>
            <a:ext uri="{FF2B5EF4-FFF2-40B4-BE49-F238E27FC236}">
              <a16:creationId xmlns:a16="http://schemas.microsoft.com/office/drawing/2014/main" id="{259218D1-DD8D-4EA9-AC49-0CB470312F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4467"/>
    <xdr:pic>
      <xdr:nvPicPr>
        <xdr:cNvPr id="49" name="図 48">
          <a:extLst>
            <a:ext uri="{FF2B5EF4-FFF2-40B4-BE49-F238E27FC236}">
              <a16:creationId xmlns:a16="http://schemas.microsoft.com/office/drawing/2014/main" id="{5CFBE10D-7DB7-4011-BBE6-5EDE102075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11</xdr:row>
      <xdr:rowOff>0</xdr:rowOff>
    </xdr:from>
    <xdr:ext cx="513956" cy="0"/>
    <xdr:pic>
      <xdr:nvPicPr>
        <xdr:cNvPr id="50" name="図 49">
          <a:extLst>
            <a:ext uri="{FF2B5EF4-FFF2-40B4-BE49-F238E27FC236}">
              <a16:creationId xmlns:a16="http://schemas.microsoft.com/office/drawing/2014/main" id="{33668316-241C-424F-88E5-195A8FAF21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0"/>
    <xdr:pic>
      <xdr:nvPicPr>
        <xdr:cNvPr id="51" name="図 50">
          <a:extLst>
            <a:ext uri="{FF2B5EF4-FFF2-40B4-BE49-F238E27FC236}">
              <a16:creationId xmlns:a16="http://schemas.microsoft.com/office/drawing/2014/main" id="{B5231444-67F2-4BBE-ADFC-93813339B9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4467"/>
    <xdr:pic>
      <xdr:nvPicPr>
        <xdr:cNvPr id="52" name="図 51">
          <a:extLst>
            <a:ext uri="{FF2B5EF4-FFF2-40B4-BE49-F238E27FC236}">
              <a16:creationId xmlns:a16="http://schemas.microsoft.com/office/drawing/2014/main" id="{AD85EAD7-2FCB-460C-84A4-3481B33C6E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11</xdr:row>
      <xdr:rowOff>0</xdr:rowOff>
    </xdr:from>
    <xdr:ext cx="513956" cy="0"/>
    <xdr:pic>
      <xdr:nvPicPr>
        <xdr:cNvPr id="53" name="図 52">
          <a:extLst>
            <a:ext uri="{FF2B5EF4-FFF2-40B4-BE49-F238E27FC236}">
              <a16:creationId xmlns:a16="http://schemas.microsoft.com/office/drawing/2014/main" id="{B779E235-D484-4FBC-8E08-8340490B2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0"/>
    <xdr:pic>
      <xdr:nvPicPr>
        <xdr:cNvPr id="54" name="図 53">
          <a:extLst>
            <a:ext uri="{FF2B5EF4-FFF2-40B4-BE49-F238E27FC236}">
              <a16:creationId xmlns:a16="http://schemas.microsoft.com/office/drawing/2014/main" id="{AB41E4F1-A2AB-4B68-8F7D-B2DE8A1CCF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4467"/>
    <xdr:pic>
      <xdr:nvPicPr>
        <xdr:cNvPr id="55" name="図 54">
          <a:extLst>
            <a:ext uri="{FF2B5EF4-FFF2-40B4-BE49-F238E27FC236}">
              <a16:creationId xmlns:a16="http://schemas.microsoft.com/office/drawing/2014/main" id="{387D4D36-00B7-48EA-88E0-AC9D3E3F9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11</xdr:row>
      <xdr:rowOff>0</xdr:rowOff>
    </xdr:from>
    <xdr:ext cx="513956" cy="0"/>
    <xdr:pic>
      <xdr:nvPicPr>
        <xdr:cNvPr id="56" name="図 55">
          <a:extLst>
            <a:ext uri="{FF2B5EF4-FFF2-40B4-BE49-F238E27FC236}">
              <a16:creationId xmlns:a16="http://schemas.microsoft.com/office/drawing/2014/main" id="{649A97AE-79D7-46B8-8E22-7AB71AD9C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0"/>
    <xdr:pic>
      <xdr:nvPicPr>
        <xdr:cNvPr id="57" name="図 56">
          <a:extLst>
            <a:ext uri="{FF2B5EF4-FFF2-40B4-BE49-F238E27FC236}">
              <a16:creationId xmlns:a16="http://schemas.microsoft.com/office/drawing/2014/main" id="{489E172B-3861-4565-92EA-7996756A0D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4467"/>
    <xdr:pic>
      <xdr:nvPicPr>
        <xdr:cNvPr id="58" name="図 57">
          <a:extLst>
            <a:ext uri="{FF2B5EF4-FFF2-40B4-BE49-F238E27FC236}">
              <a16:creationId xmlns:a16="http://schemas.microsoft.com/office/drawing/2014/main" id="{03E477D5-6ABF-4238-807D-8B74D060D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12</xdr:row>
      <xdr:rowOff>0</xdr:rowOff>
    </xdr:from>
    <xdr:ext cx="513956" cy="0"/>
    <xdr:pic>
      <xdr:nvPicPr>
        <xdr:cNvPr id="59" name="図 58">
          <a:extLst>
            <a:ext uri="{FF2B5EF4-FFF2-40B4-BE49-F238E27FC236}">
              <a16:creationId xmlns:a16="http://schemas.microsoft.com/office/drawing/2014/main" id="{1841A657-E8FD-4434-A95A-38BCC6BE3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0"/>
    <xdr:pic>
      <xdr:nvPicPr>
        <xdr:cNvPr id="60" name="図 59">
          <a:extLst>
            <a:ext uri="{FF2B5EF4-FFF2-40B4-BE49-F238E27FC236}">
              <a16:creationId xmlns:a16="http://schemas.microsoft.com/office/drawing/2014/main" id="{76A0677C-0C3B-4E35-AF28-4C4D0B6FE2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4467"/>
    <xdr:pic>
      <xdr:nvPicPr>
        <xdr:cNvPr id="61" name="図 60">
          <a:extLst>
            <a:ext uri="{FF2B5EF4-FFF2-40B4-BE49-F238E27FC236}">
              <a16:creationId xmlns:a16="http://schemas.microsoft.com/office/drawing/2014/main" id="{A67911EF-DC6E-4BDB-96E4-AD3514D5B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12</xdr:row>
      <xdr:rowOff>0</xdr:rowOff>
    </xdr:from>
    <xdr:ext cx="513956" cy="0"/>
    <xdr:pic>
      <xdr:nvPicPr>
        <xdr:cNvPr id="62" name="図 61">
          <a:extLst>
            <a:ext uri="{FF2B5EF4-FFF2-40B4-BE49-F238E27FC236}">
              <a16:creationId xmlns:a16="http://schemas.microsoft.com/office/drawing/2014/main" id="{5438DC65-EDA4-4126-85F1-22DC501123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0"/>
    <xdr:pic>
      <xdr:nvPicPr>
        <xdr:cNvPr id="63" name="図 62">
          <a:extLst>
            <a:ext uri="{FF2B5EF4-FFF2-40B4-BE49-F238E27FC236}">
              <a16:creationId xmlns:a16="http://schemas.microsoft.com/office/drawing/2014/main" id="{8660B949-4DFE-4F06-BD45-853741107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4467"/>
    <xdr:pic>
      <xdr:nvPicPr>
        <xdr:cNvPr id="64" name="図 63">
          <a:extLst>
            <a:ext uri="{FF2B5EF4-FFF2-40B4-BE49-F238E27FC236}">
              <a16:creationId xmlns:a16="http://schemas.microsoft.com/office/drawing/2014/main" id="{4C02C7F1-7491-4BF0-B1F3-8BC3834711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12</xdr:row>
      <xdr:rowOff>0</xdr:rowOff>
    </xdr:from>
    <xdr:ext cx="513956" cy="0"/>
    <xdr:pic>
      <xdr:nvPicPr>
        <xdr:cNvPr id="65" name="図 64">
          <a:extLst>
            <a:ext uri="{FF2B5EF4-FFF2-40B4-BE49-F238E27FC236}">
              <a16:creationId xmlns:a16="http://schemas.microsoft.com/office/drawing/2014/main" id="{EFCBC360-9837-4A9B-B4F1-ECCE366B80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0"/>
    <xdr:pic>
      <xdr:nvPicPr>
        <xdr:cNvPr id="66" name="図 65">
          <a:extLst>
            <a:ext uri="{FF2B5EF4-FFF2-40B4-BE49-F238E27FC236}">
              <a16:creationId xmlns:a16="http://schemas.microsoft.com/office/drawing/2014/main" id="{6D9BD6FE-6BFE-4EA0-85BD-25E525CC17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4467"/>
    <xdr:pic>
      <xdr:nvPicPr>
        <xdr:cNvPr id="67" name="図 66">
          <a:extLst>
            <a:ext uri="{FF2B5EF4-FFF2-40B4-BE49-F238E27FC236}">
              <a16:creationId xmlns:a16="http://schemas.microsoft.com/office/drawing/2014/main" id="{CA653203-F7CB-434C-AF80-B4B9C9B15C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12</xdr:row>
      <xdr:rowOff>0</xdr:rowOff>
    </xdr:from>
    <xdr:ext cx="513956" cy="0"/>
    <xdr:pic>
      <xdr:nvPicPr>
        <xdr:cNvPr id="68" name="図 67">
          <a:extLst>
            <a:ext uri="{FF2B5EF4-FFF2-40B4-BE49-F238E27FC236}">
              <a16:creationId xmlns:a16="http://schemas.microsoft.com/office/drawing/2014/main" id="{F3882782-6216-4F42-922A-9BD09585C6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0"/>
    <xdr:pic>
      <xdr:nvPicPr>
        <xdr:cNvPr id="69" name="図 68">
          <a:extLst>
            <a:ext uri="{FF2B5EF4-FFF2-40B4-BE49-F238E27FC236}">
              <a16:creationId xmlns:a16="http://schemas.microsoft.com/office/drawing/2014/main" id="{EF094488-8778-4D5D-B3BD-9D4F70531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4467"/>
    <xdr:pic>
      <xdr:nvPicPr>
        <xdr:cNvPr id="70" name="図 69">
          <a:extLst>
            <a:ext uri="{FF2B5EF4-FFF2-40B4-BE49-F238E27FC236}">
              <a16:creationId xmlns:a16="http://schemas.microsoft.com/office/drawing/2014/main" id="{9D93CA00-379D-4B33-A4D3-576E75FEBA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12</xdr:row>
      <xdr:rowOff>0</xdr:rowOff>
    </xdr:from>
    <xdr:ext cx="513956" cy="0"/>
    <xdr:pic>
      <xdr:nvPicPr>
        <xdr:cNvPr id="71" name="図 70">
          <a:extLst>
            <a:ext uri="{FF2B5EF4-FFF2-40B4-BE49-F238E27FC236}">
              <a16:creationId xmlns:a16="http://schemas.microsoft.com/office/drawing/2014/main" id="{DF0C28C6-FB58-4033-99AC-0CCF8CD3F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0"/>
    <xdr:pic>
      <xdr:nvPicPr>
        <xdr:cNvPr id="72" name="図 71">
          <a:extLst>
            <a:ext uri="{FF2B5EF4-FFF2-40B4-BE49-F238E27FC236}">
              <a16:creationId xmlns:a16="http://schemas.microsoft.com/office/drawing/2014/main" id="{67C7E35E-43B6-4DEF-AF82-9A8B4B6E14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4467"/>
    <xdr:pic>
      <xdr:nvPicPr>
        <xdr:cNvPr id="73" name="図 72">
          <a:extLst>
            <a:ext uri="{FF2B5EF4-FFF2-40B4-BE49-F238E27FC236}">
              <a16:creationId xmlns:a16="http://schemas.microsoft.com/office/drawing/2014/main" id="{F8DDE76B-8D25-4B4C-A425-DCD415B6B6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12</xdr:row>
      <xdr:rowOff>0</xdr:rowOff>
    </xdr:from>
    <xdr:ext cx="513956" cy="0"/>
    <xdr:pic>
      <xdr:nvPicPr>
        <xdr:cNvPr id="74" name="図 73">
          <a:extLst>
            <a:ext uri="{FF2B5EF4-FFF2-40B4-BE49-F238E27FC236}">
              <a16:creationId xmlns:a16="http://schemas.microsoft.com/office/drawing/2014/main" id="{7CD034C4-D0BC-4A5A-92C3-1EDE6F806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0"/>
    <xdr:pic>
      <xdr:nvPicPr>
        <xdr:cNvPr id="75" name="図 74">
          <a:extLst>
            <a:ext uri="{FF2B5EF4-FFF2-40B4-BE49-F238E27FC236}">
              <a16:creationId xmlns:a16="http://schemas.microsoft.com/office/drawing/2014/main" id="{046D9F5C-ADCD-4A9E-BBDB-43ED504A41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4467"/>
    <xdr:pic>
      <xdr:nvPicPr>
        <xdr:cNvPr id="76" name="図 75">
          <a:extLst>
            <a:ext uri="{FF2B5EF4-FFF2-40B4-BE49-F238E27FC236}">
              <a16:creationId xmlns:a16="http://schemas.microsoft.com/office/drawing/2014/main" id="{AA04D91C-057E-43C9-8B5B-7F19FADF53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12</xdr:row>
      <xdr:rowOff>0</xdr:rowOff>
    </xdr:from>
    <xdr:ext cx="513956" cy="0"/>
    <xdr:pic>
      <xdr:nvPicPr>
        <xdr:cNvPr id="77" name="図 76">
          <a:extLst>
            <a:ext uri="{FF2B5EF4-FFF2-40B4-BE49-F238E27FC236}">
              <a16:creationId xmlns:a16="http://schemas.microsoft.com/office/drawing/2014/main" id="{2436A11F-BBF4-4239-ACCE-8629200156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0"/>
    <xdr:pic>
      <xdr:nvPicPr>
        <xdr:cNvPr id="78" name="図 77">
          <a:extLst>
            <a:ext uri="{FF2B5EF4-FFF2-40B4-BE49-F238E27FC236}">
              <a16:creationId xmlns:a16="http://schemas.microsoft.com/office/drawing/2014/main" id="{6BD4A8CD-5BA3-452A-A6E7-794BBCA23B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4467"/>
    <xdr:pic>
      <xdr:nvPicPr>
        <xdr:cNvPr id="79" name="図 78">
          <a:extLst>
            <a:ext uri="{FF2B5EF4-FFF2-40B4-BE49-F238E27FC236}">
              <a16:creationId xmlns:a16="http://schemas.microsoft.com/office/drawing/2014/main" id="{C6EB9C62-8B85-4F43-ACAC-7F0CC6404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12</xdr:row>
      <xdr:rowOff>0</xdr:rowOff>
    </xdr:from>
    <xdr:ext cx="513956" cy="0"/>
    <xdr:pic>
      <xdr:nvPicPr>
        <xdr:cNvPr id="80" name="図 79">
          <a:extLst>
            <a:ext uri="{FF2B5EF4-FFF2-40B4-BE49-F238E27FC236}">
              <a16:creationId xmlns:a16="http://schemas.microsoft.com/office/drawing/2014/main" id="{04E618A9-8CB9-4830-8B96-2D91306FCC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0"/>
    <xdr:pic>
      <xdr:nvPicPr>
        <xdr:cNvPr id="81" name="図 80">
          <a:extLst>
            <a:ext uri="{FF2B5EF4-FFF2-40B4-BE49-F238E27FC236}">
              <a16:creationId xmlns:a16="http://schemas.microsoft.com/office/drawing/2014/main" id="{5C968D26-6714-4AB4-93F8-20B1EF6ACE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4467"/>
    <xdr:pic>
      <xdr:nvPicPr>
        <xdr:cNvPr id="82" name="図 81">
          <a:extLst>
            <a:ext uri="{FF2B5EF4-FFF2-40B4-BE49-F238E27FC236}">
              <a16:creationId xmlns:a16="http://schemas.microsoft.com/office/drawing/2014/main" id="{349D8263-2350-4D7C-B565-BFF23B3BEE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13</xdr:row>
      <xdr:rowOff>0</xdr:rowOff>
    </xdr:from>
    <xdr:ext cx="513956" cy="0"/>
    <xdr:pic>
      <xdr:nvPicPr>
        <xdr:cNvPr id="83" name="図 82">
          <a:extLst>
            <a:ext uri="{FF2B5EF4-FFF2-40B4-BE49-F238E27FC236}">
              <a16:creationId xmlns:a16="http://schemas.microsoft.com/office/drawing/2014/main" id="{95A8B4CD-4C33-4CE7-8AB8-4B904760CD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0"/>
    <xdr:pic>
      <xdr:nvPicPr>
        <xdr:cNvPr id="84" name="図 83">
          <a:extLst>
            <a:ext uri="{FF2B5EF4-FFF2-40B4-BE49-F238E27FC236}">
              <a16:creationId xmlns:a16="http://schemas.microsoft.com/office/drawing/2014/main" id="{FF6BE5BE-927D-4339-BDDD-3D0ADB11F8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4467"/>
    <xdr:pic>
      <xdr:nvPicPr>
        <xdr:cNvPr id="85" name="図 84">
          <a:extLst>
            <a:ext uri="{FF2B5EF4-FFF2-40B4-BE49-F238E27FC236}">
              <a16:creationId xmlns:a16="http://schemas.microsoft.com/office/drawing/2014/main" id="{569C98F3-913E-4887-96B8-F5B9BFB60F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13</xdr:row>
      <xdr:rowOff>0</xdr:rowOff>
    </xdr:from>
    <xdr:ext cx="513956" cy="0"/>
    <xdr:pic>
      <xdr:nvPicPr>
        <xdr:cNvPr id="86" name="図 85">
          <a:extLst>
            <a:ext uri="{FF2B5EF4-FFF2-40B4-BE49-F238E27FC236}">
              <a16:creationId xmlns:a16="http://schemas.microsoft.com/office/drawing/2014/main" id="{8CCAD604-807D-45A1-B39C-2B9978C215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0"/>
    <xdr:pic>
      <xdr:nvPicPr>
        <xdr:cNvPr id="87" name="図 86">
          <a:extLst>
            <a:ext uri="{FF2B5EF4-FFF2-40B4-BE49-F238E27FC236}">
              <a16:creationId xmlns:a16="http://schemas.microsoft.com/office/drawing/2014/main" id="{6D8801E1-8BAA-4171-B383-A69D81F00D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4467"/>
    <xdr:pic>
      <xdr:nvPicPr>
        <xdr:cNvPr id="88" name="図 87">
          <a:extLst>
            <a:ext uri="{FF2B5EF4-FFF2-40B4-BE49-F238E27FC236}">
              <a16:creationId xmlns:a16="http://schemas.microsoft.com/office/drawing/2014/main" id="{999ACE23-52D2-48E5-BDDA-6F198A9295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13</xdr:row>
      <xdr:rowOff>0</xdr:rowOff>
    </xdr:from>
    <xdr:ext cx="513956" cy="0"/>
    <xdr:pic>
      <xdr:nvPicPr>
        <xdr:cNvPr id="89" name="図 88">
          <a:extLst>
            <a:ext uri="{FF2B5EF4-FFF2-40B4-BE49-F238E27FC236}">
              <a16:creationId xmlns:a16="http://schemas.microsoft.com/office/drawing/2014/main" id="{F0B2D027-958B-479E-94EA-F9460DD3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0"/>
    <xdr:pic>
      <xdr:nvPicPr>
        <xdr:cNvPr id="90" name="図 89">
          <a:extLst>
            <a:ext uri="{FF2B5EF4-FFF2-40B4-BE49-F238E27FC236}">
              <a16:creationId xmlns:a16="http://schemas.microsoft.com/office/drawing/2014/main" id="{54C00C0A-4397-4BAA-906C-7F6DF9E4E1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4467"/>
    <xdr:pic>
      <xdr:nvPicPr>
        <xdr:cNvPr id="91" name="図 90">
          <a:extLst>
            <a:ext uri="{FF2B5EF4-FFF2-40B4-BE49-F238E27FC236}">
              <a16:creationId xmlns:a16="http://schemas.microsoft.com/office/drawing/2014/main" id="{C816E0EC-595C-4D1E-83B6-4B05E835C0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13</xdr:row>
      <xdr:rowOff>0</xdr:rowOff>
    </xdr:from>
    <xdr:ext cx="513956" cy="0"/>
    <xdr:pic>
      <xdr:nvPicPr>
        <xdr:cNvPr id="92" name="図 91">
          <a:extLst>
            <a:ext uri="{FF2B5EF4-FFF2-40B4-BE49-F238E27FC236}">
              <a16:creationId xmlns:a16="http://schemas.microsoft.com/office/drawing/2014/main" id="{2E9B1945-74DD-4007-97B8-4F00EADF4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0"/>
    <xdr:pic>
      <xdr:nvPicPr>
        <xdr:cNvPr id="93" name="図 92">
          <a:extLst>
            <a:ext uri="{FF2B5EF4-FFF2-40B4-BE49-F238E27FC236}">
              <a16:creationId xmlns:a16="http://schemas.microsoft.com/office/drawing/2014/main" id="{AD59B6C4-60D0-4D59-B296-D323B0A6F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4467"/>
    <xdr:pic>
      <xdr:nvPicPr>
        <xdr:cNvPr id="94" name="図 93">
          <a:extLst>
            <a:ext uri="{FF2B5EF4-FFF2-40B4-BE49-F238E27FC236}">
              <a16:creationId xmlns:a16="http://schemas.microsoft.com/office/drawing/2014/main" id="{8C58BCA3-54EB-42E5-B741-0DE2764A01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13</xdr:row>
      <xdr:rowOff>0</xdr:rowOff>
    </xdr:from>
    <xdr:ext cx="513956" cy="0"/>
    <xdr:pic>
      <xdr:nvPicPr>
        <xdr:cNvPr id="95" name="図 94">
          <a:extLst>
            <a:ext uri="{FF2B5EF4-FFF2-40B4-BE49-F238E27FC236}">
              <a16:creationId xmlns:a16="http://schemas.microsoft.com/office/drawing/2014/main" id="{CC7E6D79-74F7-4471-A3F1-1D8A767214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0"/>
    <xdr:pic>
      <xdr:nvPicPr>
        <xdr:cNvPr id="96" name="図 95">
          <a:extLst>
            <a:ext uri="{FF2B5EF4-FFF2-40B4-BE49-F238E27FC236}">
              <a16:creationId xmlns:a16="http://schemas.microsoft.com/office/drawing/2014/main" id="{B9E8EA09-E399-40F5-B8FF-70D8D27DF6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4467"/>
    <xdr:pic>
      <xdr:nvPicPr>
        <xdr:cNvPr id="97" name="図 96">
          <a:extLst>
            <a:ext uri="{FF2B5EF4-FFF2-40B4-BE49-F238E27FC236}">
              <a16:creationId xmlns:a16="http://schemas.microsoft.com/office/drawing/2014/main" id="{CD5E6C7A-50E4-4073-842F-CCCA6D73CD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13</xdr:row>
      <xdr:rowOff>0</xdr:rowOff>
    </xdr:from>
    <xdr:ext cx="513956" cy="0"/>
    <xdr:pic>
      <xdr:nvPicPr>
        <xdr:cNvPr id="98" name="図 97">
          <a:extLst>
            <a:ext uri="{FF2B5EF4-FFF2-40B4-BE49-F238E27FC236}">
              <a16:creationId xmlns:a16="http://schemas.microsoft.com/office/drawing/2014/main" id="{49769E4C-417F-4C52-A858-84F23F868F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0"/>
    <xdr:pic>
      <xdr:nvPicPr>
        <xdr:cNvPr id="99" name="図 98">
          <a:extLst>
            <a:ext uri="{FF2B5EF4-FFF2-40B4-BE49-F238E27FC236}">
              <a16:creationId xmlns:a16="http://schemas.microsoft.com/office/drawing/2014/main" id="{9B5BD58A-7614-4954-BC23-09FDE8E06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4467"/>
    <xdr:pic>
      <xdr:nvPicPr>
        <xdr:cNvPr id="100" name="図 99">
          <a:extLst>
            <a:ext uri="{FF2B5EF4-FFF2-40B4-BE49-F238E27FC236}">
              <a16:creationId xmlns:a16="http://schemas.microsoft.com/office/drawing/2014/main" id="{8ABC181C-455A-41AD-890D-735B730352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13</xdr:row>
      <xdr:rowOff>0</xdr:rowOff>
    </xdr:from>
    <xdr:ext cx="513956" cy="0"/>
    <xdr:pic>
      <xdr:nvPicPr>
        <xdr:cNvPr id="101" name="図 100">
          <a:extLst>
            <a:ext uri="{FF2B5EF4-FFF2-40B4-BE49-F238E27FC236}">
              <a16:creationId xmlns:a16="http://schemas.microsoft.com/office/drawing/2014/main" id="{3A3C0DD4-EF66-4FF6-A1B4-F81582F745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0"/>
    <xdr:pic>
      <xdr:nvPicPr>
        <xdr:cNvPr id="102" name="図 101">
          <a:extLst>
            <a:ext uri="{FF2B5EF4-FFF2-40B4-BE49-F238E27FC236}">
              <a16:creationId xmlns:a16="http://schemas.microsoft.com/office/drawing/2014/main" id="{656401E7-4459-4BF2-A60B-B460DC4425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4467"/>
    <xdr:pic>
      <xdr:nvPicPr>
        <xdr:cNvPr id="103" name="図 102">
          <a:extLst>
            <a:ext uri="{FF2B5EF4-FFF2-40B4-BE49-F238E27FC236}">
              <a16:creationId xmlns:a16="http://schemas.microsoft.com/office/drawing/2014/main" id="{AFCD860C-436E-405B-A0CD-F5343839DB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13</xdr:row>
      <xdr:rowOff>0</xdr:rowOff>
    </xdr:from>
    <xdr:ext cx="513956" cy="0"/>
    <xdr:pic>
      <xdr:nvPicPr>
        <xdr:cNvPr id="104" name="図 103">
          <a:extLst>
            <a:ext uri="{FF2B5EF4-FFF2-40B4-BE49-F238E27FC236}">
              <a16:creationId xmlns:a16="http://schemas.microsoft.com/office/drawing/2014/main" id="{3A8265F4-C79C-40BF-B73E-1FE0FCFAC6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0"/>
    <xdr:pic>
      <xdr:nvPicPr>
        <xdr:cNvPr id="105" name="図 104">
          <a:extLst>
            <a:ext uri="{FF2B5EF4-FFF2-40B4-BE49-F238E27FC236}">
              <a16:creationId xmlns:a16="http://schemas.microsoft.com/office/drawing/2014/main" id="{E633852F-E5BE-4261-A743-F11F7488F5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4467"/>
    <xdr:pic>
      <xdr:nvPicPr>
        <xdr:cNvPr id="106" name="図 105">
          <a:extLst>
            <a:ext uri="{FF2B5EF4-FFF2-40B4-BE49-F238E27FC236}">
              <a16:creationId xmlns:a16="http://schemas.microsoft.com/office/drawing/2014/main" id="{8F176400-85B7-4777-A40F-A679970AEF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14</xdr:row>
      <xdr:rowOff>0</xdr:rowOff>
    </xdr:from>
    <xdr:ext cx="513956" cy="0"/>
    <xdr:pic>
      <xdr:nvPicPr>
        <xdr:cNvPr id="107" name="図 106">
          <a:extLst>
            <a:ext uri="{FF2B5EF4-FFF2-40B4-BE49-F238E27FC236}">
              <a16:creationId xmlns:a16="http://schemas.microsoft.com/office/drawing/2014/main" id="{8875AEBC-4A76-437A-B4F3-04F13DD53E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0"/>
    <xdr:pic>
      <xdr:nvPicPr>
        <xdr:cNvPr id="108" name="図 107">
          <a:extLst>
            <a:ext uri="{FF2B5EF4-FFF2-40B4-BE49-F238E27FC236}">
              <a16:creationId xmlns:a16="http://schemas.microsoft.com/office/drawing/2014/main" id="{478FD76C-80F1-4256-9A71-80288373E0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4467"/>
    <xdr:pic>
      <xdr:nvPicPr>
        <xdr:cNvPr id="109" name="図 108">
          <a:extLst>
            <a:ext uri="{FF2B5EF4-FFF2-40B4-BE49-F238E27FC236}">
              <a16:creationId xmlns:a16="http://schemas.microsoft.com/office/drawing/2014/main" id="{638669AC-F69D-49F0-B5CB-C66FC08C75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14</xdr:row>
      <xdr:rowOff>0</xdr:rowOff>
    </xdr:from>
    <xdr:ext cx="513956" cy="0"/>
    <xdr:pic>
      <xdr:nvPicPr>
        <xdr:cNvPr id="110" name="図 109">
          <a:extLst>
            <a:ext uri="{FF2B5EF4-FFF2-40B4-BE49-F238E27FC236}">
              <a16:creationId xmlns:a16="http://schemas.microsoft.com/office/drawing/2014/main" id="{24AB84F5-E63E-42FC-A4EA-46D4B9D25E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0"/>
    <xdr:pic>
      <xdr:nvPicPr>
        <xdr:cNvPr id="111" name="図 110">
          <a:extLst>
            <a:ext uri="{FF2B5EF4-FFF2-40B4-BE49-F238E27FC236}">
              <a16:creationId xmlns:a16="http://schemas.microsoft.com/office/drawing/2014/main" id="{CA5D73DB-5EF4-4A64-9E2C-2F1A359071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4467"/>
    <xdr:pic>
      <xdr:nvPicPr>
        <xdr:cNvPr id="112" name="図 111">
          <a:extLst>
            <a:ext uri="{FF2B5EF4-FFF2-40B4-BE49-F238E27FC236}">
              <a16:creationId xmlns:a16="http://schemas.microsoft.com/office/drawing/2014/main" id="{4633E908-22D6-4291-8C17-9942B49E6B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14</xdr:row>
      <xdr:rowOff>0</xdr:rowOff>
    </xdr:from>
    <xdr:ext cx="513956" cy="0"/>
    <xdr:pic>
      <xdr:nvPicPr>
        <xdr:cNvPr id="113" name="図 112">
          <a:extLst>
            <a:ext uri="{FF2B5EF4-FFF2-40B4-BE49-F238E27FC236}">
              <a16:creationId xmlns:a16="http://schemas.microsoft.com/office/drawing/2014/main" id="{2241C747-FA69-44EB-BFB4-7A41C6A5D9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0"/>
    <xdr:pic>
      <xdr:nvPicPr>
        <xdr:cNvPr id="114" name="図 113">
          <a:extLst>
            <a:ext uri="{FF2B5EF4-FFF2-40B4-BE49-F238E27FC236}">
              <a16:creationId xmlns:a16="http://schemas.microsoft.com/office/drawing/2014/main" id="{F0D2B319-7DC6-4096-867D-8EB554B29C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4467"/>
    <xdr:pic>
      <xdr:nvPicPr>
        <xdr:cNvPr id="115" name="図 114">
          <a:extLst>
            <a:ext uri="{FF2B5EF4-FFF2-40B4-BE49-F238E27FC236}">
              <a16:creationId xmlns:a16="http://schemas.microsoft.com/office/drawing/2014/main" id="{519D81F8-1343-443A-8B0D-0E5E3F940F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14</xdr:row>
      <xdr:rowOff>0</xdr:rowOff>
    </xdr:from>
    <xdr:ext cx="513956" cy="0"/>
    <xdr:pic>
      <xdr:nvPicPr>
        <xdr:cNvPr id="116" name="図 115">
          <a:extLst>
            <a:ext uri="{FF2B5EF4-FFF2-40B4-BE49-F238E27FC236}">
              <a16:creationId xmlns:a16="http://schemas.microsoft.com/office/drawing/2014/main" id="{110E4542-7D23-4197-94F8-AAB2C54BDF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0"/>
    <xdr:pic>
      <xdr:nvPicPr>
        <xdr:cNvPr id="117" name="図 116">
          <a:extLst>
            <a:ext uri="{FF2B5EF4-FFF2-40B4-BE49-F238E27FC236}">
              <a16:creationId xmlns:a16="http://schemas.microsoft.com/office/drawing/2014/main" id="{A79CB6E6-F94D-4855-91A7-C5BD9512CB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4467"/>
    <xdr:pic>
      <xdr:nvPicPr>
        <xdr:cNvPr id="118" name="図 117">
          <a:extLst>
            <a:ext uri="{FF2B5EF4-FFF2-40B4-BE49-F238E27FC236}">
              <a16:creationId xmlns:a16="http://schemas.microsoft.com/office/drawing/2014/main" id="{BEAF7F84-C06E-4103-B569-D1C762BAFE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14</xdr:row>
      <xdr:rowOff>0</xdr:rowOff>
    </xdr:from>
    <xdr:ext cx="513956" cy="0"/>
    <xdr:pic>
      <xdr:nvPicPr>
        <xdr:cNvPr id="119" name="図 118">
          <a:extLst>
            <a:ext uri="{FF2B5EF4-FFF2-40B4-BE49-F238E27FC236}">
              <a16:creationId xmlns:a16="http://schemas.microsoft.com/office/drawing/2014/main" id="{F417559D-37A1-4E37-84F8-7C2EABA499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0"/>
    <xdr:pic>
      <xdr:nvPicPr>
        <xdr:cNvPr id="120" name="図 119">
          <a:extLst>
            <a:ext uri="{FF2B5EF4-FFF2-40B4-BE49-F238E27FC236}">
              <a16:creationId xmlns:a16="http://schemas.microsoft.com/office/drawing/2014/main" id="{B956A2F9-4D18-4CD3-98A2-5D7A8FF36E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4467"/>
    <xdr:pic>
      <xdr:nvPicPr>
        <xdr:cNvPr id="121" name="図 120">
          <a:extLst>
            <a:ext uri="{FF2B5EF4-FFF2-40B4-BE49-F238E27FC236}">
              <a16:creationId xmlns:a16="http://schemas.microsoft.com/office/drawing/2014/main" id="{89A37732-D30A-49B2-B16B-FD8FADA46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14</xdr:row>
      <xdr:rowOff>0</xdr:rowOff>
    </xdr:from>
    <xdr:ext cx="513956" cy="0"/>
    <xdr:pic>
      <xdr:nvPicPr>
        <xdr:cNvPr id="122" name="図 121">
          <a:extLst>
            <a:ext uri="{FF2B5EF4-FFF2-40B4-BE49-F238E27FC236}">
              <a16:creationId xmlns:a16="http://schemas.microsoft.com/office/drawing/2014/main" id="{1F849847-8B89-47BF-BD2E-7C3298E706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0"/>
    <xdr:pic>
      <xdr:nvPicPr>
        <xdr:cNvPr id="123" name="図 122">
          <a:extLst>
            <a:ext uri="{FF2B5EF4-FFF2-40B4-BE49-F238E27FC236}">
              <a16:creationId xmlns:a16="http://schemas.microsoft.com/office/drawing/2014/main" id="{BCCAB62B-029A-4612-BB47-C8AAE44113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4467"/>
    <xdr:pic>
      <xdr:nvPicPr>
        <xdr:cNvPr id="124" name="図 123">
          <a:extLst>
            <a:ext uri="{FF2B5EF4-FFF2-40B4-BE49-F238E27FC236}">
              <a16:creationId xmlns:a16="http://schemas.microsoft.com/office/drawing/2014/main" id="{8485F08C-0772-4E18-AC98-DA29F33A1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14</xdr:row>
      <xdr:rowOff>0</xdr:rowOff>
    </xdr:from>
    <xdr:ext cx="513956" cy="0"/>
    <xdr:pic>
      <xdr:nvPicPr>
        <xdr:cNvPr id="125" name="図 124">
          <a:extLst>
            <a:ext uri="{FF2B5EF4-FFF2-40B4-BE49-F238E27FC236}">
              <a16:creationId xmlns:a16="http://schemas.microsoft.com/office/drawing/2014/main" id="{2A39520D-6289-41EA-80D9-74811B7088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0"/>
    <xdr:pic>
      <xdr:nvPicPr>
        <xdr:cNvPr id="126" name="図 125">
          <a:extLst>
            <a:ext uri="{FF2B5EF4-FFF2-40B4-BE49-F238E27FC236}">
              <a16:creationId xmlns:a16="http://schemas.microsoft.com/office/drawing/2014/main" id="{78E7C30C-8F1B-48BB-8D94-BB58C05459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4467"/>
    <xdr:pic>
      <xdr:nvPicPr>
        <xdr:cNvPr id="127" name="図 126">
          <a:extLst>
            <a:ext uri="{FF2B5EF4-FFF2-40B4-BE49-F238E27FC236}">
              <a16:creationId xmlns:a16="http://schemas.microsoft.com/office/drawing/2014/main" id="{843399DA-7E43-46EF-BB3B-E14C64B7F3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14</xdr:row>
      <xdr:rowOff>0</xdr:rowOff>
    </xdr:from>
    <xdr:ext cx="513956" cy="0"/>
    <xdr:pic>
      <xdr:nvPicPr>
        <xdr:cNvPr id="128" name="図 127">
          <a:extLst>
            <a:ext uri="{FF2B5EF4-FFF2-40B4-BE49-F238E27FC236}">
              <a16:creationId xmlns:a16="http://schemas.microsoft.com/office/drawing/2014/main" id="{3130925B-D193-4831-ADF1-D86836FDEB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0"/>
    <xdr:pic>
      <xdr:nvPicPr>
        <xdr:cNvPr id="129" name="図 128">
          <a:extLst>
            <a:ext uri="{FF2B5EF4-FFF2-40B4-BE49-F238E27FC236}">
              <a16:creationId xmlns:a16="http://schemas.microsoft.com/office/drawing/2014/main" id="{79A35DB3-820B-456C-8DAD-05319009FF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4467"/>
    <xdr:pic>
      <xdr:nvPicPr>
        <xdr:cNvPr id="130" name="図 129">
          <a:extLst>
            <a:ext uri="{FF2B5EF4-FFF2-40B4-BE49-F238E27FC236}">
              <a16:creationId xmlns:a16="http://schemas.microsoft.com/office/drawing/2014/main" id="{2A00390D-8BE2-4623-B020-69754343FB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15</xdr:row>
      <xdr:rowOff>0</xdr:rowOff>
    </xdr:from>
    <xdr:ext cx="513956" cy="0"/>
    <xdr:pic>
      <xdr:nvPicPr>
        <xdr:cNvPr id="131" name="図 130">
          <a:extLst>
            <a:ext uri="{FF2B5EF4-FFF2-40B4-BE49-F238E27FC236}">
              <a16:creationId xmlns:a16="http://schemas.microsoft.com/office/drawing/2014/main" id="{E27D0CCE-7779-481F-8244-64B105E907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0"/>
    <xdr:pic>
      <xdr:nvPicPr>
        <xdr:cNvPr id="132" name="図 131">
          <a:extLst>
            <a:ext uri="{FF2B5EF4-FFF2-40B4-BE49-F238E27FC236}">
              <a16:creationId xmlns:a16="http://schemas.microsoft.com/office/drawing/2014/main" id="{66569057-DBAE-4352-B3A7-4ED3139D8E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4467"/>
    <xdr:pic>
      <xdr:nvPicPr>
        <xdr:cNvPr id="133" name="図 132">
          <a:extLst>
            <a:ext uri="{FF2B5EF4-FFF2-40B4-BE49-F238E27FC236}">
              <a16:creationId xmlns:a16="http://schemas.microsoft.com/office/drawing/2014/main" id="{3AE4A56E-5733-4FDA-B759-F0C76B6BF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15</xdr:row>
      <xdr:rowOff>0</xdr:rowOff>
    </xdr:from>
    <xdr:ext cx="513956" cy="0"/>
    <xdr:pic>
      <xdr:nvPicPr>
        <xdr:cNvPr id="134" name="図 133">
          <a:extLst>
            <a:ext uri="{FF2B5EF4-FFF2-40B4-BE49-F238E27FC236}">
              <a16:creationId xmlns:a16="http://schemas.microsoft.com/office/drawing/2014/main" id="{E1CF3036-639D-41C4-8DF6-47051679F2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0"/>
    <xdr:pic>
      <xdr:nvPicPr>
        <xdr:cNvPr id="135" name="図 134">
          <a:extLst>
            <a:ext uri="{FF2B5EF4-FFF2-40B4-BE49-F238E27FC236}">
              <a16:creationId xmlns:a16="http://schemas.microsoft.com/office/drawing/2014/main" id="{0BDA848F-7713-4410-A79A-B0B9E0B8E9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4467"/>
    <xdr:pic>
      <xdr:nvPicPr>
        <xdr:cNvPr id="136" name="図 135">
          <a:extLst>
            <a:ext uri="{FF2B5EF4-FFF2-40B4-BE49-F238E27FC236}">
              <a16:creationId xmlns:a16="http://schemas.microsoft.com/office/drawing/2014/main" id="{79A8752D-8774-4593-B858-F3AFBBE52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15</xdr:row>
      <xdr:rowOff>0</xdr:rowOff>
    </xdr:from>
    <xdr:ext cx="513956" cy="0"/>
    <xdr:pic>
      <xdr:nvPicPr>
        <xdr:cNvPr id="137" name="図 136">
          <a:extLst>
            <a:ext uri="{FF2B5EF4-FFF2-40B4-BE49-F238E27FC236}">
              <a16:creationId xmlns:a16="http://schemas.microsoft.com/office/drawing/2014/main" id="{12F3D279-D265-4364-853D-21118EDAF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0"/>
    <xdr:pic>
      <xdr:nvPicPr>
        <xdr:cNvPr id="138" name="図 137">
          <a:extLst>
            <a:ext uri="{FF2B5EF4-FFF2-40B4-BE49-F238E27FC236}">
              <a16:creationId xmlns:a16="http://schemas.microsoft.com/office/drawing/2014/main" id="{C229397B-BA93-4BCE-B7C0-43C090B327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4467"/>
    <xdr:pic>
      <xdr:nvPicPr>
        <xdr:cNvPr id="139" name="図 138">
          <a:extLst>
            <a:ext uri="{FF2B5EF4-FFF2-40B4-BE49-F238E27FC236}">
              <a16:creationId xmlns:a16="http://schemas.microsoft.com/office/drawing/2014/main" id="{D27B206C-39A4-4D38-AB1F-63033122F0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15</xdr:row>
      <xdr:rowOff>0</xdr:rowOff>
    </xdr:from>
    <xdr:ext cx="513956" cy="0"/>
    <xdr:pic>
      <xdr:nvPicPr>
        <xdr:cNvPr id="140" name="図 139">
          <a:extLst>
            <a:ext uri="{FF2B5EF4-FFF2-40B4-BE49-F238E27FC236}">
              <a16:creationId xmlns:a16="http://schemas.microsoft.com/office/drawing/2014/main" id="{54DAE4B9-4D6C-4AA0-A5E2-DF8D1DF7BE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0"/>
    <xdr:pic>
      <xdr:nvPicPr>
        <xdr:cNvPr id="141" name="図 140">
          <a:extLst>
            <a:ext uri="{FF2B5EF4-FFF2-40B4-BE49-F238E27FC236}">
              <a16:creationId xmlns:a16="http://schemas.microsoft.com/office/drawing/2014/main" id="{09C9F81D-89CF-4661-A213-C3F861306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4467"/>
    <xdr:pic>
      <xdr:nvPicPr>
        <xdr:cNvPr id="142" name="図 141">
          <a:extLst>
            <a:ext uri="{FF2B5EF4-FFF2-40B4-BE49-F238E27FC236}">
              <a16:creationId xmlns:a16="http://schemas.microsoft.com/office/drawing/2014/main" id="{29360F3C-59ED-4954-A08D-AC1EA8F19C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20</xdr:row>
      <xdr:rowOff>0</xdr:rowOff>
    </xdr:from>
    <xdr:to>
      <xdr:col>6</xdr:col>
      <xdr:colOff>244611</xdr:colOff>
      <xdr:row>20</xdr:row>
      <xdr:rowOff>0</xdr:rowOff>
    </xdr:to>
    <xdr:pic>
      <xdr:nvPicPr>
        <xdr:cNvPr id="2" name="図 1">
          <a:extLst>
            <a:ext uri="{FF2B5EF4-FFF2-40B4-BE49-F238E27FC236}">
              <a16:creationId xmlns:a16="http://schemas.microsoft.com/office/drawing/2014/main" id="{791D34C2-F8DB-438D-95C9-717C56F642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6880" y="30960060"/>
          <a:ext cx="86373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476250</xdr:colOff>
      <xdr:row>20</xdr:row>
      <xdr:rowOff>0</xdr:rowOff>
    </xdr:to>
    <xdr:pic>
      <xdr:nvPicPr>
        <xdr:cNvPr id="3" name="図 2">
          <a:extLst>
            <a:ext uri="{FF2B5EF4-FFF2-40B4-BE49-F238E27FC236}">
              <a16:creationId xmlns:a16="http://schemas.microsoft.com/office/drawing/2014/main" id="{D519C55A-93AC-45B6-9FF5-9811E945E2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26880" y="30960060"/>
          <a:ext cx="476250" cy="0"/>
        </a:xfrm>
        <a:prstGeom prst="rect">
          <a:avLst/>
        </a:prstGeom>
      </xdr:spPr>
    </xdr:pic>
    <xdr:clientData/>
  </xdr:twoCellAnchor>
  <xdr:twoCellAnchor editAs="oneCell">
    <xdr:from>
      <xdr:col>5</xdr:col>
      <xdr:colOff>0</xdr:colOff>
      <xdr:row>20</xdr:row>
      <xdr:rowOff>0</xdr:rowOff>
    </xdr:from>
    <xdr:to>
      <xdr:col>5</xdr:col>
      <xdr:colOff>476250</xdr:colOff>
      <xdr:row>20</xdr:row>
      <xdr:rowOff>0</xdr:rowOff>
    </xdr:to>
    <xdr:pic>
      <xdr:nvPicPr>
        <xdr:cNvPr id="4" name="図 3">
          <a:extLst>
            <a:ext uri="{FF2B5EF4-FFF2-40B4-BE49-F238E27FC236}">
              <a16:creationId xmlns:a16="http://schemas.microsoft.com/office/drawing/2014/main" id="{8F5F2CE3-2977-40A2-B301-C74E290071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26880" y="30960060"/>
          <a:ext cx="476250" cy="0"/>
        </a:xfrm>
        <a:prstGeom prst="rect">
          <a:avLst/>
        </a:prstGeom>
      </xdr:spPr>
    </xdr:pic>
    <xdr:clientData/>
  </xdr:twoCellAnchor>
  <xdr:twoCellAnchor editAs="oneCell">
    <xdr:from>
      <xdr:col>5</xdr:col>
      <xdr:colOff>0</xdr:colOff>
      <xdr:row>20</xdr:row>
      <xdr:rowOff>0</xdr:rowOff>
    </xdr:from>
    <xdr:to>
      <xdr:col>5</xdr:col>
      <xdr:colOff>476250</xdr:colOff>
      <xdr:row>20</xdr:row>
      <xdr:rowOff>0</xdr:rowOff>
    </xdr:to>
    <xdr:pic>
      <xdr:nvPicPr>
        <xdr:cNvPr id="5" name="図 4">
          <a:extLst>
            <a:ext uri="{FF2B5EF4-FFF2-40B4-BE49-F238E27FC236}">
              <a16:creationId xmlns:a16="http://schemas.microsoft.com/office/drawing/2014/main" id="{E77A195C-7CCE-4EDC-84F4-89934877F0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26880" y="30960060"/>
          <a:ext cx="476250" cy="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takahiro.wada\Documents\FLEET3\&#32076;&#36027;&#20351;&#29992;&#26126;&#32048;&#26360;\&#32076;&#36027;&#20351;&#29992;&#26126;&#32048;&#26360;_&#36939;&#34892;&#31649;&#29702;&#12398;&#39640;&#24230;&#21270;&#12395;&#23550;&#12377;&#12427;&#25903;&#25588;_&#35036;&#21161;&#29575;&#65288;&#65297;&#65295;&#65299;&#65289;&#35352;&#36617;&#20363;_ver.R7_2.0_250926&#30906;&#35469;.xlsx" TargetMode="External"/><Relationship Id="rId1" Type="http://schemas.openxmlformats.org/officeDocument/2006/relationships/externalLinkPath" Target="&#32076;&#36027;&#20351;&#29992;&#26126;&#32048;&#26360;_&#36939;&#34892;&#31649;&#29702;&#12398;&#39640;&#24230;&#21270;&#12395;&#23550;&#12377;&#12427;&#25903;&#25588;_&#35036;&#21161;&#29575;&#65288;&#65297;&#65295;&#65299;&#65289;&#35352;&#36617;&#20363;_ver.R7_2.0_250926&#30906;&#35469;.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yosuke.shoyama/Downloads/&#32076;&#36027;&#20351;&#29992;&#26126;&#32048;&#26360;_&#36939;&#34892;&#31649;&#29702;&#12398;&#39640;&#24230;&#21270;&#12395;&#23550;&#12377;&#12427;&#25903;&#25588;_&#35036;&#21161;&#29575;&#65288;&#65297;&#65295;&#65298;&#65289;_ver.R7_2.0%20(1).xlsx" TargetMode="External"/><Relationship Id="rId2" Type="http://schemas.openxmlformats.org/officeDocument/2006/relationships/externalLinkPath" Target="file:///C:\Users\yosuke.shoyama\Downloads\&#32076;&#36027;&#20351;&#29992;&#26126;&#32048;&#26360;_&#36939;&#34892;&#31649;&#29702;&#12398;&#39640;&#24230;&#21270;&#12395;&#23550;&#12377;&#12427;&#25903;&#25588;_&#35036;&#21161;&#29575;&#65288;&#65297;&#65295;&#65298;&#65289;_ver.R7_2.0%20(1).xlsx" TargetMode="External"/><Relationship Id="rId1" Type="http://schemas.openxmlformats.org/officeDocument/2006/relationships/externalLinkPath" Target="/Users/yosuke.shoyama/Downloads/&#32076;&#36027;&#20351;&#29992;&#26126;&#32048;&#26360;_&#36939;&#34892;&#31649;&#29702;&#12398;&#39640;&#24230;&#21270;&#12395;&#23550;&#12377;&#12427;&#25903;&#25588;_&#35036;&#21161;&#29575;&#65288;&#65297;&#65295;&#65298;&#65289;_ver.R7_2.0%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3分の1）"/>
      <sheetName val="(予備)運行管理の高度化（シート②）"/>
      <sheetName val="(予備)運行管理の高度化（シート③）"/>
      <sheetName val="ALL"/>
      <sheetName val="デジタコ R7【済】"/>
      <sheetName val="ドラレコ R7【済】"/>
      <sheetName val="一体型 R7【済】"/>
      <sheetName val="通信機能付一体型 R7【済】"/>
    </sheetNames>
    <sheetDataSet>
      <sheetData sheetId="0"/>
      <sheetData sheetId="1"/>
      <sheetData sheetId="2">
        <row r="70">
          <cell r="E70">
            <v>0</v>
          </cell>
        </row>
      </sheetData>
      <sheetData sheetId="3">
        <row r="70">
          <cell r="E70">
            <v>0</v>
          </cell>
        </row>
      </sheetData>
      <sheetData sheetId="4">
        <row r="2">
          <cell r="C2" t="str">
            <v>令和７年度　運行管理の高度化認定機器一覧</v>
          </cell>
        </row>
      </sheetData>
      <sheetData sheetId="5">
        <row r="6">
          <cell r="A6" t="str">
            <v>U1001</v>
          </cell>
        </row>
        <row r="7">
          <cell r="A7" t="str">
            <v>U1002</v>
          </cell>
        </row>
        <row r="8">
          <cell r="A8" t="str">
            <v>U1003</v>
          </cell>
        </row>
        <row r="9">
          <cell r="A9" t="str">
            <v>U1004</v>
          </cell>
        </row>
        <row r="10">
          <cell r="A10" t="str">
            <v>U1005</v>
          </cell>
        </row>
        <row r="11">
          <cell r="A11" t="str">
            <v>U1006</v>
          </cell>
        </row>
        <row r="12">
          <cell r="A12" t="str">
            <v>U1007</v>
          </cell>
        </row>
        <row r="13">
          <cell r="A13" t="str">
            <v>U1008</v>
          </cell>
        </row>
        <row r="14">
          <cell r="A14" t="str">
            <v>U1009</v>
          </cell>
        </row>
        <row r="15">
          <cell r="A15" t="str">
            <v>U1010</v>
          </cell>
        </row>
        <row r="16">
          <cell r="A16" t="str">
            <v>U1011</v>
          </cell>
        </row>
        <row r="17">
          <cell r="A17" t="str">
            <v>U1012</v>
          </cell>
        </row>
        <row r="18">
          <cell r="A18" t="str">
            <v>U1013</v>
          </cell>
        </row>
        <row r="19">
          <cell r="A19" t="str">
            <v>U1014</v>
          </cell>
        </row>
        <row r="20">
          <cell r="A20" t="str">
            <v>U1015</v>
          </cell>
        </row>
        <row r="21">
          <cell r="A21" t="str">
            <v>U1016</v>
          </cell>
        </row>
        <row r="22">
          <cell r="A22" t="str">
            <v>U1017</v>
          </cell>
        </row>
        <row r="23">
          <cell r="A23" t="str">
            <v>U1018</v>
          </cell>
        </row>
        <row r="24">
          <cell r="A24" t="str">
            <v>U1019</v>
          </cell>
        </row>
        <row r="25">
          <cell r="A25" t="str">
            <v>U1020</v>
          </cell>
        </row>
        <row r="26">
          <cell r="A26" t="str">
            <v>U1021</v>
          </cell>
        </row>
        <row r="27">
          <cell r="A27" t="str">
            <v>U1022</v>
          </cell>
        </row>
        <row r="28">
          <cell r="A28" t="str">
            <v>U1023</v>
          </cell>
        </row>
        <row r="29">
          <cell r="A29" t="str">
            <v>U1024</v>
          </cell>
        </row>
        <row r="30">
          <cell r="A30" t="str">
            <v>U1025</v>
          </cell>
        </row>
        <row r="31">
          <cell r="A31" t="str">
            <v>U1026</v>
          </cell>
        </row>
        <row r="32">
          <cell r="A32" t="str">
            <v>U1027</v>
          </cell>
        </row>
        <row r="33">
          <cell r="A33" t="str">
            <v>U1028</v>
          </cell>
        </row>
        <row r="34">
          <cell r="A34" t="str">
            <v>U1029</v>
          </cell>
        </row>
        <row r="35">
          <cell r="A35" t="str">
            <v>U1030</v>
          </cell>
        </row>
        <row r="36">
          <cell r="A36" t="str">
            <v>U1031</v>
          </cell>
        </row>
        <row r="37">
          <cell r="A37" t="str">
            <v>U1032</v>
          </cell>
        </row>
        <row r="38">
          <cell r="A38" t="str">
            <v>U1033</v>
          </cell>
        </row>
        <row r="39">
          <cell r="A39" t="str">
            <v>U1034</v>
          </cell>
        </row>
        <row r="40">
          <cell r="A40" t="str">
            <v>U1035</v>
          </cell>
        </row>
        <row r="41">
          <cell r="A41" t="str">
            <v>U1036</v>
          </cell>
        </row>
      </sheetData>
      <sheetData sheetId="6">
        <row r="6">
          <cell r="A6" t="str">
            <v>U2001</v>
          </cell>
        </row>
        <row r="7">
          <cell r="A7" t="str">
            <v>U2002</v>
          </cell>
        </row>
        <row r="8">
          <cell r="A8" t="str">
            <v>U2003</v>
          </cell>
        </row>
        <row r="9">
          <cell r="A9" t="str">
            <v>U2004</v>
          </cell>
        </row>
        <row r="10">
          <cell r="A10" t="str">
            <v>U2005</v>
          </cell>
        </row>
        <row r="11">
          <cell r="A11" t="str">
            <v>U2006</v>
          </cell>
        </row>
        <row r="12">
          <cell r="A12" t="str">
            <v>U2007</v>
          </cell>
        </row>
        <row r="13">
          <cell r="A13" t="str">
            <v>U2008</v>
          </cell>
        </row>
        <row r="14">
          <cell r="A14" t="str">
            <v>U2009</v>
          </cell>
        </row>
        <row r="15">
          <cell r="A15" t="str">
            <v>U2010</v>
          </cell>
        </row>
        <row r="16">
          <cell r="A16" t="str">
            <v>U2011</v>
          </cell>
        </row>
        <row r="17">
          <cell r="A17" t="str">
            <v>U2012</v>
          </cell>
        </row>
        <row r="18">
          <cell r="A18" t="str">
            <v>U2013</v>
          </cell>
        </row>
        <row r="19">
          <cell r="A19" t="str">
            <v>U2014</v>
          </cell>
        </row>
        <row r="20">
          <cell r="A20" t="str">
            <v>U2015</v>
          </cell>
        </row>
        <row r="21">
          <cell r="A21" t="str">
            <v>U2016</v>
          </cell>
        </row>
        <row r="22">
          <cell r="A22" t="str">
            <v>U2017</v>
          </cell>
        </row>
        <row r="23">
          <cell r="A23" t="str">
            <v>U2018</v>
          </cell>
        </row>
        <row r="24">
          <cell r="A24" t="str">
            <v>U2019</v>
          </cell>
        </row>
        <row r="25">
          <cell r="A25" t="str">
            <v>U2020</v>
          </cell>
        </row>
        <row r="26">
          <cell r="A26" t="str">
            <v>U2021</v>
          </cell>
        </row>
        <row r="27">
          <cell r="A27" t="str">
            <v>U2022</v>
          </cell>
        </row>
        <row r="28">
          <cell r="A28" t="str">
            <v>U2023</v>
          </cell>
        </row>
        <row r="29">
          <cell r="A29" t="str">
            <v>U2024</v>
          </cell>
        </row>
        <row r="30">
          <cell r="A30" t="str">
            <v>U2025</v>
          </cell>
        </row>
        <row r="31">
          <cell r="A31" t="str">
            <v>U2026</v>
          </cell>
        </row>
        <row r="32">
          <cell r="A32" t="str">
            <v>U2027</v>
          </cell>
        </row>
        <row r="33">
          <cell r="A33" t="str">
            <v>U2028</v>
          </cell>
        </row>
        <row r="34">
          <cell r="A34" t="str">
            <v>U2029</v>
          </cell>
        </row>
        <row r="35">
          <cell r="A35" t="str">
            <v>U2030</v>
          </cell>
        </row>
        <row r="36">
          <cell r="A36" t="str">
            <v>U2031</v>
          </cell>
        </row>
        <row r="37">
          <cell r="A37" t="str">
            <v>U2032</v>
          </cell>
        </row>
        <row r="38">
          <cell r="A38" t="str">
            <v>U2033</v>
          </cell>
        </row>
        <row r="39">
          <cell r="A39" t="str">
            <v>U2034</v>
          </cell>
        </row>
        <row r="40">
          <cell r="A40" t="str">
            <v>U2035</v>
          </cell>
        </row>
        <row r="41">
          <cell r="A41" t="str">
            <v>U2036</v>
          </cell>
        </row>
        <row r="42">
          <cell r="A42" t="str">
            <v>U2037</v>
          </cell>
        </row>
        <row r="43">
          <cell r="A43" t="str">
            <v>U2038</v>
          </cell>
        </row>
        <row r="44">
          <cell r="A44" t="str">
            <v>U2039</v>
          </cell>
        </row>
        <row r="45">
          <cell r="A45" t="str">
            <v>U2040</v>
          </cell>
        </row>
        <row r="46">
          <cell r="A46" t="str">
            <v>U2041</v>
          </cell>
        </row>
        <row r="47">
          <cell r="A47" t="str">
            <v>U2042</v>
          </cell>
        </row>
      </sheetData>
      <sheetData sheetId="7">
        <row r="6">
          <cell r="A6" t="str">
            <v>U3001</v>
          </cell>
        </row>
        <row r="7">
          <cell r="A7" t="str">
            <v>U3002</v>
          </cell>
        </row>
        <row r="8">
          <cell r="A8" t="str">
            <v>U3003</v>
          </cell>
        </row>
        <row r="9">
          <cell r="A9" t="str">
            <v>U3004</v>
          </cell>
        </row>
        <row r="10">
          <cell r="A10" t="str">
            <v>U3005</v>
          </cell>
        </row>
        <row r="11">
          <cell r="A11" t="str">
            <v>U3006</v>
          </cell>
        </row>
        <row r="12">
          <cell r="A12" t="str">
            <v>U3007</v>
          </cell>
        </row>
        <row r="13">
          <cell r="A13" t="str">
            <v>U3008</v>
          </cell>
        </row>
        <row r="14">
          <cell r="A14" t="str">
            <v>U3009</v>
          </cell>
        </row>
        <row r="15">
          <cell r="A15" t="str">
            <v>U3010</v>
          </cell>
        </row>
      </sheetData>
      <sheetData sheetId="8">
        <row r="6">
          <cell r="A6" t="str">
            <v>U4001</v>
          </cell>
        </row>
        <row r="7">
          <cell r="A7" t="str">
            <v>U4002</v>
          </cell>
        </row>
        <row r="8">
          <cell r="A8" t="str">
            <v>U4003</v>
          </cell>
        </row>
        <row r="9">
          <cell r="A9" t="str">
            <v>U4004</v>
          </cell>
        </row>
        <row r="10">
          <cell r="A10" t="str">
            <v>U4005</v>
          </cell>
        </row>
        <row r="11">
          <cell r="A11" t="str">
            <v>U4006</v>
          </cell>
        </row>
        <row r="12">
          <cell r="A12" t="str">
            <v>U4007</v>
          </cell>
        </row>
        <row r="13">
          <cell r="A13" t="str">
            <v>U4008</v>
          </cell>
        </row>
        <row r="14">
          <cell r="A14" t="str">
            <v>U4009</v>
          </cell>
        </row>
        <row r="15">
          <cell r="A15" t="str">
            <v>U4010</v>
          </cell>
        </row>
        <row r="16">
          <cell r="A16" t="str">
            <v>U4011</v>
          </cell>
        </row>
        <row r="17">
          <cell r="A17" t="str">
            <v>U4012</v>
          </cell>
        </row>
        <row r="18">
          <cell r="A18" t="str">
            <v>U4013</v>
          </cell>
        </row>
        <row r="19">
          <cell r="A19" t="str">
            <v>U4014</v>
          </cell>
        </row>
        <row r="20">
          <cell r="A20" t="str">
            <v>U4015</v>
          </cell>
        </row>
        <row r="21">
          <cell r="A21" t="str">
            <v>U4016</v>
          </cell>
        </row>
        <row r="22">
          <cell r="A22" t="str">
            <v>U4017</v>
          </cell>
        </row>
        <row r="23">
          <cell r="A23" t="str">
            <v>U4018</v>
          </cell>
        </row>
        <row r="24">
          <cell r="A24" t="str">
            <v>U4019</v>
          </cell>
        </row>
        <row r="25">
          <cell r="A25" t="str">
            <v>U4020</v>
          </cell>
        </row>
        <row r="26">
          <cell r="A26" t="str">
            <v>U4021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履歴"/>
      <sheetName val="別紙_運行_2"/>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C8505-0BB6-4440-BA21-7C66256A4B99}">
  <sheetPr>
    <tabColor rgb="FFFFFF00"/>
  </sheetPr>
  <dimension ref="A1:H301"/>
  <sheetViews>
    <sheetView showZeros="0" workbookViewId="0"/>
  </sheetViews>
  <sheetFormatPr defaultColWidth="8.69921875" defaultRowHeight="18"/>
  <cols>
    <col min="1" max="1" width="15.09765625" style="354" bestFit="1" customWidth="1"/>
    <col min="2" max="2" width="29.59765625" style="354" bestFit="1" customWidth="1"/>
    <col min="3" max="3" width="26" style="354" bestFit="1" customWidth="1"/>
    <col min="4" max="4" width="43.5" style="354" bestFit="1" customWidth="1"/>
    <col min="5" max="5" width="11" style="354" bestFit="1" customWidth="1"/>
    <col min="6" max="7" width="9" style="354" bestFit="1" customWidth="1"/>
    <col min="8" max="8" width="7.09765625" style="354" bestFit="1" customWidth="1"/>
    <col min="9" max="16384" width="8.69921875" style="354"/>
  </cols>
  <sheetData>
    <row r="1" spans="1:8" s="353" customFormat="1" ht="48.6" customHeight="1">
      <c r="A1" s="351" t="s">
        <v>473</v>
      </c>
      <c r="B1" s="351" t="s">
        <v>474</v>
      </c>
      <c r="C1" s="351" t="s">
        <v>475</v>
      </c>
      <c r="D1" s="351" t="s">
        <v>476</v>
      </c>
      <c r="E1" s="352" t="s">
        <v>477</v>
      </c>
      <c r="F1" s="352" t="s">
        <v>478</v>
      </c>
      <c r="G1" s="352" t="s">
        <v>479</v>
      </c>
      <c r="H1" s="352" t="s">
        <v>480</v>
      </c>
    </row>
    <row r="2" spans="1:8">
      <c r="A2" s="354" t="str" cm="1">
        <f t="array" aca="1" ref="A2" ca="1">IFERROR(IF(INDIRECT("'"&amp;$D2&amp;"'!"&amp;E2&amp;$H2)="","",INDIRECT("'"&amp;$D2&amp;"'!"&amp;E2&amp;$H2)),"")</f>
        <v/>
      </c>
      <c r="B2" s="354" t="str" cm="1">
        <f t="array" aca="1" ref="B2" ca="1">IFERROR(IF(INDIRECT("'"&amp;$D2&amp;"'!"&amp;F2&amp;$H2)="","",INDIRECT("'"&amp;$D2&amp;"'!"&amp;F2&amp;$H2)),"")</f>
        <v/>
      </c>
      <c r="C2" s="354" t="str" cm="1">
        <f t="array" aca="1" ref="C2" ca="1">IFERROR(IF(INDIRECT("'"&amp;$D2&amp;"'!"&amp;G2&amp;$H2)="","",INDIRECT("'"&amp;$D2&amp;"'!"&amp;G2&amp;$H2)),"")</f>
        <v/>
      </c>
      <c r="D2" s="354" t="s">
        <v>481</v>
      </c>
      <c r="E2" s="354" t="s">
        <v>482</v>
      </c>
      <c r="F2" s="354" t="s">
        <v>483</v>
      </c>
      <c r="G2" s="354" t="s">
        <v>484</v>
      </c>
      <c r="H2" s="354">
        <v>139</v>
      </c>
    </row>
    <row r="3" spans="1:8">
      <c r="A3" s="354" t="str" cm="1">
        <f t="array" aca="1" ref="A3" ca="1">IFERROR(IF(INDIRECT("'"&amp;$D3&amp;"'!"&amp;E3&amp;$H3)="","",INDIRECT("'"&amp;$D3&amp;"'!"&amp;E3&amp;$H3)),"")</f>
        <v/>
      </c>
      <c r="B3" s="354" t="str" cm="1">
        <f t="array" aca="1" ref="B3" ca="1">IFERROR(IF(INDIRECT("'"&amp;$D3&amp;"'!"&amp;F3&amp;$H3)="","",INDIRECT("'"&amp;$D3&amp;"'!"&amp;F3&amp;$H3)),"")</f>
        <v/>
      </c>
      <c r="C3" s="354" t="str" cm="1">
        <f t="array" aca="1" ref="C3" ca="1">IFERROR(IF(INDIRECT("'"&amp;$D3&amp;"'!"&amp;G3&amp;$H3)="","",INDIRECT("'"&amp;$D3&amp;"'!"&amp;G3&amp;$H3)),"")</f>
        <v/>
      </c>
      <c r="D3" s="354" t="s">
        <v>481</v>
      </c>
      <c r="E3" s="354" t="s">
        <v>482</v>
      </c>
      <c r="F3" s="354" t="s">
        <v>483</v>
      </c>
      <c r="G3" s="354" t="s">
        <v>484</v>
      </c>
      <c r="H3" s="354">
        <v>140</v>
      </c>
    </row>
    <row r="4" spans="1:8">
      <c r="A4" s="354" t="str" cm="1">
        <f t="array" aca="1" ref="A4" ca="1">IFERROR(IF(INDIRECT("'"&amp;$D4&amp;"'!"&amp;E4&amp;$H4)="","",INDIRECT("'"&amp;$D4&amp;"'!"&amp;E4&amp;$H4)),"")</f>
        <v/>
      </c>
      <c r="B4" s="354" t="str" cm="1">
        <f t="array" aca="1" ref="B4" ca="1">IFERROR(IF(INDIRECT("'"&amp;$D4&amp;"'!"&amp;F4&amp;$H4)="","",INDIRECT("'"&amp;$D4&amp;"'!"&amp;F4&amp;$H4)),"")</f>
        <v/>
      </c>
      <c r="C4" s="354" t="str" cm="1">
        <f t="array" aca="1" ref="C4" ca="1">IFERROR(IF(INDIRECT("'"&amp;$D4&amp;"'!"&amp;G4&amp;$H4)="","",INDIRECT("'"&amp;$D4&amp;"'!"&amp;G4&amp;$H4)),"")</f>
        <v/>
      </c>
      <c r="D4" s="354" t="s">
        <v>481</v>
      </c>
      <c r="E4" s="354" t="s">
        <v>482</v>
      </c>
      <c r="F4" s="354" t="s">
        <v>483</v>
      </c>
      <c r="G4" s="354" t="s">
        <v>484</v>
      </c>
      <c r="H4" s="354">
        <v>141</v>
      </c>
    </row>
    <row r="5" spans="1:8">
      <c r="A5" s="354" t="str" cm="1">
        <f t="array" aca="1" ref="A5" ca="1">IFERROR(IF(INDIRECT("'"&amp;$D5&amp;"'!"&amp;E5&amp;$H5)="","",INDIRECT("'"&amp;$D5&amp;"'!"&amp;E5&amp;$H5)),"")</f>
        <v/>
      </c>
      <c r="B5" s="354" t="str" cm="1">
        <f t="array" aca="1" ref="B5" ca="1">IFERROR(IF(INDIRECT("'"&amp;$D5&amp;"'!"&amp;F5&amp;$H5)="","",INDIRECT("'"&amp;$D5&amp;"'!"&amp;F5&amp;$H5)),"")</f>
        <v/>
      </c>
      <c r="C5" s="354" t="str" cm="1">
        <f t="array" aca="1" ref="C5" ca="1">IFERROR(IF(INDIRECT("'"&amp;$D5&amp;"'!"&amp;G5&amp;$H5)="","",INDIRECT("'"&amp;$D5&amp;"'!"&amp;G5&amp;$H5)),"")</f>
        <v/>
      </c>
      <c r="D5" s="354" t="s">
        <v>481</v>
      </c>
      <c r="E5" s="354" t="s">
        <v>482</v>
      </c>
      <c r="F5" s="354" t="s">
        <v>483</v>
      </c>
      <c r="G5" s="354" t="s">
        <v>484</v>
      </c>
      <c r="H5" s="354">
        <v>142</v>
      </c>
    </row>
    <row r="6" spans="1:8">
      <c r="A6" s="354" t="str" cm="1">
        <f t="array" aca="1" ref="A6" ca="1">IFERROR(IF(INDIRECT("'"&amp;$D6&amp;"'!"&amp;E6&amp;$H6)="","",INDIRECT("'"&amp;$D6&amp;"'!"&amp;E6&amp;$H6)),"")</f>
        <v/>
      </c>
      <c r="B6" s="354" t="str" cm="1">
        <f t="array" aca="1" ref="B6" ca="1">IFERROR(IF(INDIRECT("'"&amp;$D6&amp;"'!"&amp;F6&amp;$H6)="","",INDIRECT("'"&amp;$D6&amp;"'!"&amp;F6&amp;$H6)),"")</f>
        <v/>
      </c>
      <c r="C6" s="354" t="str" cm="1">
        <f t="array" aca="1" ref="C6" ca="1">IFERROR(IF(INDIRECT("'"&amp;$D6&amp;"'!"&amp;G6&amp;$H6)="","",INDIRECT("'"&amp;$D6&amp;"'!"&amp;G6&amp;$H6)),"")</f>
        <v/>
      </c>
      <c r="D6" s="354" t="s">
        <v>481</v>
      </c>
      <c r="E6" s="354" t="s">
        <v>482</v>
      </c>
      <c r="F6" s="354" t="s">
        <v>483</v>
      </c>
      <c r="G6" s="354" t="s">
        <v>484</v>
      </c>
      <c r="H6" s="354">
        <v>143</v>
      </c>
    </row>
    <row r="7" spans="1:8">
      <c r="A7" s="354" t="str" cm="1">
        <f t="array" aca="1" ref="A7" ca="1">IFERROR(IF(INDIRECT("'"&amp;$D7&amp;"'!"&amp;E7&amp;$H7)="","",INDIRECT("'"&amp;$D7&amp;"'!"&amp;E7&amp;$H7)),"")</f>
        <v/>
      </c>
      <c r="B7" s="354" t="str" cm="1">
        <f t="array" aca="1" ref="B7" ca="1">IFERROR(IF(INDIRECT("'"&amp;$D7&amp;"'!"&amp;F7&amp;$H7)="","",INDIRECT("'"&amp;$D7&amp;"'!"&amp;F7&amp;$H7)),"")</f>
        <v/>
      </c>
      <c r="C7" s="354" t="str" cm="1">
        <f t="array" aca="1" ref="C7" ca="1">IFERROR(IF(INDIRECT("'"&amp;$D7&amp;"'!"&amp;G7&amp;$H7)="","",INDIRECT("'"&amp;$D7&amp;"'!"&amp;G7&amp;$H7)),"")</f>
        <v/>
      </c>
      <c r="D7" s="354" t="s">
        <v>481</v>
      </c>
      <c r="E7" s="354" t="s">
        <v>482</v>
      </c>
      <c r="F7" s="354" t="s">
        <v>483</v>
      </c>
      <c r="G7" s="354" t="s">
        <v>484</v>
      </c>
      <c r="H7" s="354">
        <v>144</v>
      </c>
    </row>
    <row r="8" spans="1:8">
      <c r="A8" s="354" t="str" cm="1">
        <f t="array" aca="1" ref="A8" ca="1">IFERROR(IF(INDIRECT("'"&amp;$D8&amp;"'!"&amp;E8&amp;$H8)="","",INDIRECT("'"&amp;$D8&amp;"'!"&amp;E8&amp;$H8)),"")</f>
        <v/>
      </c>
      <c r="B8" s="354" t="str" cm="1">
        <f t="array" aca="1" ref="B8" ca="1">IFERROR(IF(INDIRECT("'"&amp;$D8&amp;"'!"&amp;F8&amp;$H8)="","",INDIRECT("'"&amp;$D8&amp;"'!"&amp;F8&amp;$H8)),"")</f>
        <v/>
      </c>
      <c r="C8" s="354" t="str" cm="1">
        <f t="array" aca="1" ref="C8" ca="1">IFERROR(IF(INDIRECT("'"&amp;$D8&amp;"'!"&amp;G8&amp;$H8)="","",INDIRECT("'"&amp;$D8&amp;"'!"&amp;G8&amp;$H8)),"")</f>
        <v/>
      </c>
      <c r="D8" s="354" t="s">
        <v>481</v>
      </c>
      <c r="E8" s="354" t="s">
        <v>482</v>
      </c>
      <c r="F8" s="354" t="s">
        <v>483</v>
      </c>
      <c r="G8" s="354" t="s">
        <v>484</v>
      </c>
      <c r="H8" s="354">
        <v>145</v>
      </c>
    </row>
    <row r="9" spans="1:8">
      <c r="A9" s="354" t="str" cm="1">
        <f t="array" aca="1" ref="A9" ca="1">IFERROR(IF(INDIRECT("'"&amp;$D9&amp;"'!"&amp;E9&amp;$H9)="","",INDIRECT("'"&amp;$D9&amp;"'!"&amp;E9&amp;$H9)),"")</f>
        <v/>
      </c>
      <c r="B9" s="354" t="str" cm="1">
        <f t="array" aca="1" ref="B9" ca="1">IFERROR(IF(INDIRECT("'"&amp;$D9&amp;"'!"&amp;F9&amp;$H9)="","",INDIRECT("'"&amp;$D9&amp;"'!"&amp;F9&amp;$H9)),"")</f>
        <v/>
      </c>
      <c r="C9" s="354" t="str" cm="1">
        <f t="array" aca="1" ref="C9" ca="1">IFERROR(IF(INDIRECT("'"&amp;$D9&amp;"'!"&amp;G9&amp;$H9)="","",INDIRECT("'"&amp;$D9&amp;"'!"&amp;G9&amp;$H9)),"")</f>
        <v/>
      </c>
      <c r="D9" s="354" t="s">
        <v>481</v>
      </c>
      <c r="E9" s="354" t="s">
        <v>482</v>
      </c>
      <c r="F9" s="354" t="s">
        <v>483</v>
      </c>
      <c r="G9" s="354" t="s">
        <v>484</v>
      </c>
      <c r="H9" s="354">
        <v>146</v>
      </c>
    </row>
    <row r="10" spans="1:8">
      <c r="A10" s="354" t="str" cm="1">
        <f t="array" aca="1" ref="A10" ca="1">IFERROR(IF(INDIRECT("'"&amp;$D10&amp;"'!"&amp;E10&amp;$H10)="","",INDIRECT("'"&amp;$D10&amp;"'!"&amp;E10&amp;$H10)),"")</f>
        <v/>
      </c>
      <c r="B10" s="354" t="str" cm="1">
        <f t="array" aca="1" ref="B10" ca="1">IFERROR(IF(INDIRECT("'"&amp;$D10&amp;"'!"&amp;F10&amp;$H10)="","",INDIRECT("'"&amp;$D10&amp;"'!"&amp;F10&amp;$H10)),"")</f>
        <v/>
      </c>
      <c r="C10" s="354" t="str" cm="1">
        <f t="array" aca="1" ref="C10" ca="1">IFERROR(IF(INDIRECT("'"&amp;$D10&amp;"'!"&amp;G10&amp;$H10)="","",INDIRECT("'"&amp;$D10&amp;"'!"&amp;G10&amp;$H10)),"")</f>
        <v/>
      </c>
      <c r="D10" s="354" t="s">
        <v>481</v>
      </c>
      <c r="E10" s="354" t="s">
        <v>482</v>
      </c>
      <c r="F10" s="354" t="s">
        <v>483</v>
      </c>
      <c r="G10" s="354" t="s">
        <v>484</v>
      </c>
      <c r="H10" s="354">
        <v>147</v>
      </c>
    </row>
    <row r="11" spans="1:8">
      <c r="A11" s="354" t="str" cm="1">
        <f t="array" aca="1" ref="A11" ca="1">IFERROR(IF(INDIRECT("'"&amp;$D11&amp;"'!"&amp;E11&amp;$H11)="","",INDIRECT("'"&amp;$D11&amp;"'!"&amp;E11&amp;$H11)),"")</f>
        <v/>
      </c>
      <c r="B11" s="354" t="str" cm="1">
        <f t="array" aca="1" ref="B11" ca="1">IFERROR(IF(INDIRECT("'"&amp;$D11&amp;"'!"&amp;F11&amp;$H11)="","",INDIRECT("'"&amp;$D11&amp;"'!"&amp;F11&amp;$H11)),"")</f>
        <v/>
      </c>
      <c r="C11" s="354" t="str" cm="1">
        <f t="array" aca="1" ref="C11" ca="1">IFERROR(IF(INDIRECT("'"&amp;$D11&amp;"'!"&amp;G11&amp;$H11)="","",INDIRECT("'"&amp;$D11&amp;"'!"&amp;G11&amp;$H11)),"")</f>
        <v/>
      </c>
      <c r="D11" s="354" t="s">
        <v>481</v>
      </c>
      <c r="E11" s="354" t="s">
        <v>482</v>
      </c>
      <c r="F11" s="354" t="s">
        <v>483</v>
      </c>
      <c r="G11" s="354" t="s">
        <v>484</v>
      </c>
      <c r="H11" s="354">
        <v>148</v>
      </c>
    </row>
    <row r="12" spans="1:8">
      <c r="A12" s="354" t="str" cm="1">
        <f t="array" aca="1" ref="A12" ca="1">IFERROR(IF(INDIRECT("'"&amp;$D12&amp;"'!"&amp;E12&amp;$H12)="","",INDIRECT("'"&amp;$D12&amp;"'!"&amp;E12&amp;$H12)),"")</f>
        <v/>
      </c>
      <c r="B12" s="354" t="str" cm="1">
        <f t="array" aca="1" ref="B12" ca="1">IFERROR(IF(INDIRECT("'"&amp;$D12&amp;"'!"&amp;F12&amp;$H12)="","",INDIRECT("'"&amp;$D12&amp;"'!"&amp;F12&amp;$H12)),"")</f>
        <v/>
      </c>
      <c r="C12" s="354" t="str" cm="1">
        <f t="array" aca="1" ref="C12" ca="1">IFERROR(IF(INDIRECT("'"&amp;$D12&amp;"'!"&amp;G12&amp;$H12)="","",INDIRECT("'"&amp;$D12&amp;"'!"&amp;G12&amp;$H12)),"")</f>
        <v/>
      </c>
      <c r="D12" s="354" t="s">
        <v>481</v>
      </c>
      <c r="E12" s="354" t="s">
        <v>482</v>
      </c>
      <c r="F12" s="354" t="s">
        <v>483</v>
      </c>
      <c r="G12" s="354" t="s">
        <v>484</v>
      </c>
      <c r="H12" s="354">
        <v>149</v>
      </c>
    </row>
    <row r="13" spans="1:8">
      <c r="A13" s="354" t="str" cm="1">
        <f t="array" aca="1" ref="A13" ca="1">IFERROR(IF(INDIRECT("'"&amp;$D13&amp;"'!"&amp;E13&amp;$H13)="","",INDIRECT("'"&amp;$D13&amp;"'!"&amp;E13&amp;$H13)),"")</f>
        <v/>
      </c>
      <c r="B13" s="354" t="str" cm="1">
        <f t="array" aca="1" ref="B13" ca="1">IFERROR(IF(INDIRECT("'"&amp;$D13&amp;"'!"&amp;F13&amp;$H13)="","",INDIRECT("'"&amp;$D13&amp;"'!"&amp;F13&amp;$H13)),"")</f>
        <v/>
      </c>
      <c r="C13" s="354" t="str" cm="1">
        <f t="array" aca="1" ref="C13" ca="1">IFERROR(IF(INDIRECT("'"&amp;$D13&amp;"'!"&amp;G13&amp;$H13)="","",INDIRECT("'"&amp;$D13&amp;"'!"&amp;G13&amp;$H13)),"")</f>
        <v/>
      </c>
      <c r="D13" s="354" t="s">
        <v>481</v>
      </c>
      <c r="E13" s="354" t="s">
        <v>482</v>
      </c>
      <c r="F13" s="354" t="s">
        <v>483</v>
      </c>
      <c r="G13" s="354" t="s">
        <v>484</v>
      </c>
      <c r="H13" s="354">
        <v>150</v>
      </c>
    </row>
    <row r="14" spans="1:8">
      <c r="A14" s="354" t="str" cm="1">
        <f t="array" aca="1" ref="A14" ca="1">IFERROR(IF(INDIRECT("'"&amp;$D14&amp;"'!"&amp;E14&amp;$H14)="","",INDIRECT("'"&amp;$D14&amp;"'!"&amp;E14&amp;$H14)),"")</f>
        <v/>
      </c>
      <c r="B14" s="354" t="str" cm="1">
        <f t="array" aca="1" ref="B14" ca="1">IFERROR(IF(INDIRECT("'"&amp;$D14&amp;"'!"&amp;F14&amp;$H14)="","",INDIRECT("'"&amp;$D14&amp;"'!"&amp;F14&amp;$H14)),"")</f>
        <v/>
      </c>
      <c r="C14" s="354" t="str" cm="1">
        <f t="array" aca="1" ref="C14" ca="1">IFERROR(IF(INDIRECT("'"&amp;$D14&amp;"'!"&amp;G14&amp;$H14)="","",INDIRECT("'"&amp;$D14&amp;"'!"&amp;G14&amp;$H14)),"")</f>
        <v/>
      </c>
      <c r="D14" s="354" t="s">
        <v>481</v>
      </c>
      <c r="E14" s="354" t="s">
        <v>482</v>
      </c>
      <c r="F14" s="354" t="s">
        <v>483</v>
      </c>
      <c r="G14" s="354" t="s">
        <v>484</v>
      </c>
      <c r="H14" s="354">
        <v>151</v>
      </c>
    </row>
    <row r="15" spans="1:8">
      <c r="A15" s="354" t="str" cm="1">
        <f t="array" aca="1" ref="A15" ca="1">IFERROR(IF(INDIRECT("'"&amp;$D15&amp;"'!"&amp;E15&amp;$H15)="","",INDIRECT("'"&amp;$D15&amp;"'!"&amp;E15&amp;$H15)),"")</f>
        <v/>
      </c>
      <c r="B15" s="354" t="str" cm="1">
        <f t="array" aca="1" ref="B15" ca="1">IFERROR(IF(INDIRECT("'"&amp;$D15&amp;"'!"&amp;F15&amp;$H15)="","",INDIRECT("'"&amp;$D15&amp;"'!"&amp;F15&amp;$H15)),"")</f>
        <v/>
      </c>
      <c r="C15" s="354" t="str" cm="1">
        <f t="array" aca="1" ref="C15" ca="1">IFERROR(IF(INDIRECT("'"&amp;$D15&amp;"'!"&amp;G15&amp;$H15)="","",INDIRECT("'"&amp;$D15&amp;"'!"&amp;G15&amp;$H15)),"")</f>
        <v/>
      </c>
      <c r="D15" s="354" t="s">
        <v>481</v>
      </c>
      <c r="E15" s="354" t="s">
        <v>482</v>
      </c>
      <c r="F15" s="354" t="s">
        <v>483</v>
      </c>
      <c r="G15" s="354" t="s">
        <v>484</v>
      </c>
      <c r="H15" s="354">
        <v>152</v>
      </c>
    </row>
    <row r="16" spans="1:8">
      <c r="A16" s="354" t="str" cm="1">
        <f t="array" aca="1" ref="A16" ca="1">IFERROR(IF(INDIRECT("'"&amp;$D16&amp;"'!"&amp;E16&amp;$H16)="","",INDIRECT("'"&amp;$D16&amp;"'!"&amp;E16&amp;$H16)),"")</f>
        <v/>
      </c>
      <c r="B16" s="354" t="str" cm="1">
        <f t="array" aca="1" ref="B16" ca="1">IFERROR(IF(INDIRECT("'"&amp;$D16&amp;"'!"&amp;F16&amp;$H16)="","",INDIRECT("'"&amp;$D16&amp;"'!"&amp;F16&amp;$H16)),"")</f>
        <v/>
      </c>
      <c r="C16" s="354" t="str" cm="1">
        <f t="array" aca="1" ref="C16" ca="1">IFERROR(IF(INDIRECT("'"&amp;$D16&amp;"'!"&amp;G16&amp;$H16)="","",INDIRECT("'"&amp;$D16&amp;"'!"&amp;G16&amp;$H16)),"")</f>
        <v/>
      </c>
      <c r="D16" s="354" t="s">
        <v>481</v>
      </c>
      <c r="E16" s="354" t="s">
        <v>482</v>
      </c>
      <c r="F16" s="354" t="s">
        <v>483</v>
      </c>
      <c r="G16" s="354" t="s">
        <v>484</v>
      </c>
      <c r="H16" s="354">
        <v>153</v>
      </c>
    </row>
    <row r="17" spans="1:8">
      <c r="A17" s="354" t="str" cm="1">
        <f t="array" aca="1" ref="A17" ca="1">IFERROR(IF(INDIRECT("'"&amp;$D17&amp;"'!"&amp;E17&amp;$H17)="","",INDIRECT("'"&amp;$D17&amp;"'!"&amp;E17&amp;$H17)),"")</f>
        <v/>
      </c>
      <c r="B17" s="354" t="str" cm="1">
        <f t="array" aca="1" ref="B17" ca="1">IFERROR(IF(INDIRECT("'"&amp;$D17&amp;"'!"&amp;F17&amp;$H17)="","",INDIRECT("'"&amp;$D17&amp;"'!"&amp;F17&amp;$H17)),"")</f>
        <v/>
      </c>
      <c r="C17" s="354" t="str" cm="1">
        <f t="array" aca="1" ref="C17" ca="1">IFERROR(IF(INDIRECT("'"&amp;$D17&amp;"'!"&amp;G17&amp;$H17)="","",INDIRECT("'"&amp;$D17&amp;"'!"&amp;G17&amp;$H17)),"")</f>
        <v/>
      </c>
      <c r="D17" s="354" t="s">
        <v>481</v>
      </c>
      <c r="E17" s="354" t="s">
        <v>482</v>
      </c>
      <c r="F17" s="354" t="s">
        <v>483</v>
      </c>
      <c r="G17" s="354" t="s">
        <v>484</v>
      </c>
      <c r="H17" s="354">
        <v>154</v>
      </c>
    </row>
    <row r="18" spans="1:8">
      <c r="A18" s="354" t="str" cm="1">
        <f t="array" aca="1" ref="A18" ca="1">IFERROR(IF(INDIRECT("'"&amp;$D18&amp;"'!"&amp;E18&amp;$H18)="","",INDIRECT("'"&amp;$D18&amp;"'!"&amp;E18&amp;$H18)),"")</f>
        <v/>
      </c>
      <c r="B18" s="354" t="str" cm="1">
        <f t="array" aca="1" ref="B18" ca="1">IFERROR(IF(INDIRECT("'"&amp;$D18&amp;"'!"&amp;F18&amp;$H18)="","",INDIRECT("'"&amp;$D18&amp;"'!"&amp;F18&amp;$H18)),"")</f>
        <v/>
      </c>
      <c r="C18" s="354" t="str" cm="1">
        <f t="array" aca="1" ref="C18" ca="1">IFERROR(IF(INDIRECT("'"&amp;$D18&amp;"'!"&amp;G18&amp;$H18)="","",INDIRECT("'"&amp;$D18&amp;"'!"&amp;G18&amp;$H18)),"")</f>
        <v/>
      </c>
      <c r="D18" s="354" t="s">
        <v>481</v>
      </c>
      <c r="E18" s="354" t="s">
        <v>482</v>
      </c>
      <c r="F18" s="354" t="s">
        <v>483</v>
      </c>
      <c r="G18" s="354" t="s">
        <v>484</v>
      </c>
      <c r="H18" s="354">
        <v>155</v>
      </c>
    </row>
    <row r="19" spans="1:8">
      <c r="A19" s="354" t="str" cm="1">
        <f t="array" aca="1" ref="A19" ca="1">IFERROR(IF(INDIRECT("'"&amp;$D19&amp;"'!"&amp;E19&amp;$H19)="","",INDIRECT("'"&amp;$D19&amp;"'!"&amp;E19&amp;$H19)),"")</f>
        <v/>
      </c>
      <c r="B19" s="354" t="str" cm="1">
        <f t="array" aca="1" ref="B19" ca="1">IFERROR(IF(INDIRECT("'"&amp;$D19&amp;"'!"&amp;F19&amp;$H19)="","",INDIRECT("'"&amp;$D19&amp;"'!"&amp;F19&amp;$H19)),"")</f>
        <v/>
      </c>
      <c r="C19" s="354" t="str" cm="1">
        <f t="array" aca="1" ref="C19" ca="1">IFERROR(IF(INDIRECT("'"&amp;$D19&amp;"'!"&amp;G19&amp;$H19)="","",INDIRECT("'"&amp;$D19&amp;"'!"&amp;G19&amp;$H19)),"")</f>
        <v/>
      </c>
      <c r="D19" s="354" t="s">
        <v>481</v>
      </c>
      <c r="E19" s="354" t="s">
        <v>482</v>
      </c>
      <c r="F19" s="354" t="s">
        <v>483</v>
      </c>
      <c r="G19" s="354" t="s">
        <v>484</v>
      </c>
      <c r="H19" s="354">
        <v>156</v>
      </c>
    </row>
    <row r="20" spans="1:8">
      <c r="A20" s="354" t="str" cm="1">
        <f t="array" aca="1" ref="A20" ca="1">IFERROR(IF(INDIRECT("'"&amp;$D20&amp;"'!"&amp;E20&amp;$H20)="","",INDIRECT("'"&amp;$D20&amp;"'!"&amp;E20&amp;$H20)),"")</f>
        <v/>
      </c>
      <c r="B20" s="354" t="str" cm="1">
        <f t="array" aca="1" ref="B20" ca="1">IFERROR(IF(INDIRECT("'"&amp;$D20&amp;"'!"&amp;F20&amp;$H20)="","",INDIRECT("'"&amp;$D20&amp;"'!"&amp;F20&amp;$H20)),"")</f>
        <v/>
      </c>
      <c r="C20" s="354" t="str" cm="1">
        <f t="array" aca="1" ref="C20" ca="1">IFERROR(IF(INDIRECT("'"&amp;$D20&amp;"'!"&amp;G20&amp;$H20)="","",INDIRECT("'"&amp;$D20&amp;"'!"&amp;G20&amp;$H20)),"")</f>
        <v/>
      </c>
      <c r="D20" s="354" t="s">
        <v>481</v>
      </c>
      <c r="E20" s="354" t="s">
        <v>482</v>
      </c>
      <c r="F20" s="354" t="s">
        <v>483</v>
      </c>
      <c r="G20" s="354" t="s">
        <v>484</v>
      </c>
      <c r="H20" s="354">
        <v>157</v>
      </c>
    </row>
    <row r="21" spans="1:8">
      <c r="A21" s="354" t="str" cm="1">
        <f t="array" aca="1" ref="A21" ca="1">IFERROR(IF(INDIRECT("'"&amp;$D21&amp;"'!"&amp;E21&amp;$H21)="","",INDIRECT("'"&amp;$D21&amp;"'!"&amp;E21&amp;$H21)),"")</f>
        <v/>
      </c>
      <c r="B21" s="354" t="str" cm="1">
        <f t="array" aca="1" ref="B21" ca="1">IFERROR(IF(INDIRECT("'"&amp;$D21&amp;"'!"&amp;F21&amp;$H21)="","",INDIRECT("'"&amp;$D21&amp;"'!"&amp;F21&amp;$H21)),"")</f>
        <v/>
      </c>
      <c r="C21" s="354" t="str" cm="1">
        <f t="array" aca="1" ref="C21" ca="1">IFERROR(IF(INDIRECT("'"&amp;$D21&amp;"'!"&amp;G21&amp;$H21)="","",INDIRECT("'"&amp;$D21&amp;"'!"&amp;G21&amp;$H21)),"")</f>
        <v/>
      </c>
      <c r="D21" s="354" t="s">
        <v>481</v>
      </c>
      <c r="E21" s="354" t="s">
        <v>482</v>
      </c>
      <c r="F21" s="354" t="s">
        <v>483</v>
      </c>
      <c r="G21" s="354" t="s">
        <v>484</v>
      </c>
      <c r="H21" s="354">
        <v>158</v>
      </c>
    </row>
    <row r="22" spans="1:8">
      <c r="A22" s="354" t="str" cm="1">
        <f t="array" aca="1" ref="A22" ca="1">IFERROR(IF(INDIRECT("'"&amp;$D22&amp;"'!"&amp;E22&amp;$H22)="","",INDIRECT("'"&amp;$D22&amp;"'!"&amp;E22&amp;$H22)),"")</f>
        <v/>
      </c>
      <c r="B22" s="354" t="str" cm="1">
        <f t="array" aca="1" ref="B22" ca="1">IFERROR(IF(INDIRECT("'"&amp;$D22&amp;"'!"&amp;F22&amp;$H22)="","",INDIRECT("'"&amp;$D22&amp;"'!"&amp;F22&amp;$H22)),"")</f>
        <v/>
      </c>
      <c r="C22" s="354" t="str" cm="1">
        <f t="array" aca="1" ref="C22" ca="1">IFERROR(IF(INDIRECT("'"&amp;$D22&amp;"'!"&amp;G22&amp;$H22)="","",INDIRECT("'"&amp;$D22&amp;"'!"&amp;G22&amp;$H22)),"")</f>
        <v/>
      </c>
      <c r="D22" s="354" t="s">
        <v>481</v>
      </c>
      <c r="E22" s="354" t="s">
        <v>482</v>
      </c>
      <c r="F22" s="354" t="s">
        <v>483</v>
      </c>
      <c r="G22" s="354" t="s">
        <v>484</v>
      </c>
      <c r="H22" s="354">
        <v>159</v>
      </c>
    </row>
    <row r="23" spans="1:8">
      <c r="A23" s="354" t="str" cm="1">
        <f t="array" aca="1" ref="A23" ca="1">IFERROR(IF(INDIRECT("'"&amp;$D23&amp;"'!"&amp;E23&amp;$H23)="","",INDIRECT("'"&amp;$D23&amp;"'!"&amp;E23&amp;$H23)),"")</f>
        <v/>
      </c>
      <c r="B23" s="354" t="str" cm="1">
        <f t="array" aca="1" ref="B23" ca="1">IFERROR(IF(INDIRECT("'"&amp;$D23&amp;"'!"&amp;F23&amp;$H23)="","",INDIRECT("'"&amp;$D23&amp;"'!"&amp;F23&amp;$H23)),"")</f>
        <v/>
      </c>
      <c r="C23" s="354" t="str" cm="1">
        <f t="array" aca="1" ref="C23" ca="1">IFERROR(IF(INDIRECT("'"&amp;$D23&amp;"'!"&amp;G23&amp;$H23)="","",INDIRECT("'"&amp;$D23&amp;"'!"&amp;G23&amp;$H23)),"")</f>
        <v/>
      </c>
      <c r="D23" s="354" t="s">
        <v>481</v>
      </c>
      <c r="E23" s="354" t="s">
        <v>482</v>
      </c>
      <c r="F23" s="354" t="s">
        <v>483</v>
      </c>
      <c r="G23" s="354" t="s">
        <v>484</v>
      </c>
      <c r="H23" s="354">
        <v>160</v>
      </c>
    </row>
    <row r="24" spans="1:8">
      <c r="A24" s="354" t="str" cm="1">
        <f t="array" aca="1" ref="A24" ca="1">IFERROR(IF(INDIRECT("'"&amp;$D24&amp;"'!"&amp;E24&amp;$H24)="","",INDIRECT("'"&amp;$D24&amp;"'!"&amp;E24&amp;$H24)),"")</f>
        <v/>
      </c>
      <c r="B24" s="354" t="str" cm="1">
        <f t="array" aca="1" ref="B24" ca="1">IFERROR(IF(INDIRECT("'"&amp;$D24&amp;"'!"&amp;F24&amp;$H24)="","",INDIRECT("'"&amp;$D24&amp;"'!"&amp;F24&amp;$H24)),"")</f>
        <v/>
      </c>
      <c r="C24" s="354" t="str" cm="1">
        <f t="array" aca="1" ref="C24" ca="1">IFERROR(IF(INDIRECT("'"&amp;$D24&amp;"'!"&amp;G24&amp;$H24)="","",INDIRECT("'"&amp;$D24&amp;"'!"&amp;G24&amp;$H24)),"")</f>
        <v/>
      </c>
      <c r="D24" s="354" t="s">
        <v>481</v>
      </c>
      <c r="E24" s="354" t="s">
        <v>482</v>
      </c>
      <c r="F24" s="354" t="s">
        <v>483</v>
      </c>
      <c r="G24" s="354" t="s">
        <v>484</v>
      </c>
      <c r="H24" s="354">
        <v>161</v>
      </c>
    </row>
    <row r="25" spans="1:8">
      <c r="A25" s="354" t="str" cm="1">
        <f t="array" aca="1" ref="A25" ca="1">IFERROR(IF(INDIRECT("'"&amp;$D25&amp;"'!"&amp;E25&amp;$H25)="","",INDIRECT("'"&amp;$D25&amp;"'!"&amp;E25&amp;$H25)),"")</f>
        <v/>
      </c>
      <c r="B25" s="354" t="str" cm="1">
        <f t="array" aca="1" ref="B25" ca="1">IFERROR(IF(INDIRECT("'"&amp;$D25&amp;"'!"&amp;F25&amp;$H25)="","",INDIRECT("'"&amp;$D25&amp;"'!"&amp;F25&amp;$H25)),"")</f>
        <v/>
      </c>
      <c r="C25" s="354" t="str" cm="1">
        <f t="array" aca="1" ref="C25" ca="1">IFERROR(IF(INDIRECT("'"&amp;$D25&amp;"'!"&amp;G25&amp;$H25)="","",INDIRECT("'"&amp;$D25&amp;"'!"&amp;G25&amp;$H25)),"")</f>
        <v/>
      </c>
      <c r="D25" s="354" t="s">
        <v>481</v>
      </c>
      <c r="E25" s="354" t="s">
        <v>482</v>
      </c>
      <c r="F25" s="354" t="s">
        <v>483</v>
      </c>
      <c r="G25" s="354" t="s">
        <v>484</v>
      </c>
      <c r="H25" s="354">
        <v>162</v>
      </c>
    </row>
    <row r="26" spans="1:8">
      <c r="A26" s="354" t="str" cm="1">
        <f t="array" aca="1" ref="A26" ca="1">IFERROR(IF(INDIRECT("'"&amp;$D26&amp;"'!"&amp;E26&amp;$H26)="","",INDIRECT("'"&amp;$D26&amp;"'!"&amp;E26&amp;$H26)),"")</f>
        <v/>
      </c>
      <c r="B26" s="354" t="str" cm="1">
        <f t="array" aca="1" ref="B26" ca="1">IFERROR(IF(INDIRECT("'"&amp;$D26&amp;"'!"&amp;F26&amp;$H26)="","",INDIRECT("'"&amp;$D26&amp;"'!"&amp;F26&amp;$H26)),"")</f>
        <v/>
      </c>
      <c r="C26" s="354" t="str" cm="1">
        <f t="array" aca="1" ref="C26" ca="1">IFERROR(IF(INDIRECT("'"&amp;$D26&amp;"'!"&amp;G26&amp;$H26)="","",INDIRECT("'"&amp;$D26&amp;"'!"&amp;G26&amp;$H26)),"")</f>
        <v/>
      </c>
      <c r="D26" s="354" t="s">
        <v>481</v>
      </c>
      <c r="E26" s="354" t="s">
        <v>482</v>
      </c>
      <c r="F26" s="354" t="s">
        <v>483</v>
      </c>
      <c r="G26" s="354" t="s">
        <v>484</v>
      </c>
      <c r="H26" s="354">
        <v>163</v>
      </c>
    </row>
    <row r="27" spans="1:8">
      <c r="A27" s="354" t="str" cm="1">
        <f t="array" aca="1" ref="A27" ca="1">IFERROR(IF(INDIRECT("'"&amp;$D27&amp;"'!"&amp;E27&amp;$H27)="","",INDIRECT("'"&amp;$D27&amp;"'!"&amp;E27&amp;$H27)),"")</f>
        <v/>
      </c>
      <c r="B27" s="354" t="str" cm="1">
        <f t="array" aca="1" ref="B27" ca="1">IFERROR(IF(INDIRECT("'"&amp;$D27&amp;"'!"&amp;F27&amp;$H27)="","",INDIRECT("'"&amp;$D27&amp;"'!"&amp;F27&amp;$H27)),"")</f>
        <v/>
      </c>
      <c r="C27" s="354" t="str" cm="1">
        <f t="array" aca="1" ref="C27" ca="1">IFERROR(IF(INDIRECT("'"&amp;$D27&amp;"'!"&amp;G27&amp;$H27)="","",INDIRECT("'"&amp;$D27&amp;"'!"&amp;G27&amp;$H27)),"")</f>
        <v/>
      </c>
      <c r="D27" s="354" t="s">
        <v>481</v>
      </c>
      <c r="E27" s="354" t="s">
        <v>482</v>
      </c>
      <c r="F27" s="354" t="s">
        <v>483</v>
      </c>
      <c r="G27" s="354" t="s">
        <v>484</v>
      </c>
      <c r="H27" s="354">
        <v>164</v>
      </c>
    </row>
    <row r="28" spans="1:8">
      <c r="A28" s="354" t="str" cm="1">
        <f t="array" aca="1" ref="A28" ca="1">IFERROR(IF(INDIRECT("'"&amp;$D28&amp;"'!"&amp;E28&amp;$H28)="","",INDIRECT("'"&amp;$D28&amp;"'!"&amp;E28&amp;$H28)),"")</f>
        <v/>
      </c>
      <c r="B28" s="354" t="str" cm="1">
        <f t="array" aca="1" ref="B28" ca="1">IFERROR(IF(INDIRECT("'"&amp;$D28&amp;"'!"&amp;F28&amp;$H28)="","",INDIRECT("'"&amp;$D28&amp;"'!"&amp;F28&amp;$H28)),"")</f>
        <v/>
      </c>
      <c r="C28" s="354" t="str" cm="1">
        <f t="array" aca="1" ref="C28" ca="1">IFERROR(IF(INDIRECT("'"&amp;$D28&amp;"'!"&amp;G28&amp;$H28)="","",INDIRECT("'"&amp;$D28&amp;"'!"&amp;G28&amp;$H28)),"")</f>
        <v/>
      </c>
      <c r="D28" s="354" t="s">
        <v>481</v>
      </c>
      <c r="E28" s="354" t="s">
        <v>482</v>
      </c>
      <c r="F28" s="354" t="s">
        <v>483</v>
      </c>
      <c r="G28" s="354" t="s">
        <v>484</v>
      </c>
      <c r="H28" s="354">
        <v>165</v>
      </c>
    </row>
    <row r="29" spans="1:8">
      <c r="A29" s="354" t="str" cm="1">
        <f t="array" aca="1" ref="A29" ca="1">IFERROR(IF(INDIRECT("'"&amp;$D29&amp;"'!"&amp;E29&amp;$H29)="","",INDIRECT("'"&amp;$D29&amp;"'!"&amp;E29&amp;$H29)),"")</f>
        <v/>
      </c>
      <c r="B29" s="354" t="str" cm="1">
        <f t="array" aca="1" ref="B29" ca="1">IFERROR(IF(INDIRECT("'"&amp;$D29&amp;"'!"&amp;F29&amp;$H29)="","",INDIRECT("'"&amp;$D29&amp;"'!"&amp;F29&amp;$H29)),"")</f>
        <v/>
      </c>
      <c r="C29" s="354" t="str" cm="1">
        <f t="array" aca="1" ref="C29" ca="1">IFERROR(IF(INDIRECT("'"&amp;$D29&amp;"'!"&amp;G29&amp;$H29)="","",INDIRECT("'"&amp;$D29&amp;"'!"&amp;G29&amp;$H29)),"")</f>
        <v/>
      </c>
      <c r="D29" s="354" t="s">
        <v>481</v>
      </c>
      <c r="E29" s="354" t="s">
        <v>482</v>
      </c>
      <c r="F29" s="354" t="s">
        <v>483</v>
      </c>
      <c r="G29" s="354" t="s">
        <v>484</v>
      </c>
      <c r="H29" s="354">
        <v>166</v>
      </c>
    </row>
    <row r="30" spans="1:8">
      <c r="A30" s="354" t="str" cm="1">
        <f t="array" aca="1" ref="A30" ca="1">IFERROR(IF(INDIRECT("'"&amp;$D30&amp;"'!"&amp;E30&amp;$H30)="","",INDIRECT("'"&amp;$D30&amp;"'!"&amp;E30&amp;$H30)),"")</f>
        <v/>
      </c>
      <c r="B30" s="354" t="str" cm="1">
        <f t="array" aca="1" ref="B30" ca="1">IFERROR(IF(INDIRECT("'"&amp;$D30&amp;"'!"&amp;F30&amp;$H30)="","",INDIRECT("'"&amp;$D30&amp;"'!"&amp;F30&amp;$H30)),"")</f>
        <v/>
      </c>
      <c r="C30" s="354" t="str" cm="1">
        <f t="array" aca="1" ref="C30" ca="1">IFERROR(IF(INDIRECT("'"&amp;$D30&amp;"'!"&amp;G30&amp;$H30)="","",INDIRECT("'"&amp;$D30&amp;"'!"&amp;G30&amp;$H30)),"")</f>
        <v/>
      </c>
      <c r="D30" s="354" t="s">
        <v>481</v>
      </c>
      <c r="E30" s="354" t="s">
        <v>482</v>
      </c>
      <c r="F30" s="354" t="s">
        <v>483</v>
      </c>
      <c r="G30" s="354" t="s">
        <v>484</v>
      </c>
      <c r="H30" s="354">
        <v>167</v>
      </c>
    </row>
    <row r="31" spans="1:8">
      <c r="A31" s="354" t="str" cm="1">
        <f t="array" aca="1" ref="A31" ca="1">IFERROR(IF(INDIRECT("'"&amp;$D31&amp;"'!"&amp;E31&amp;$H31)="","",INDIRECT("'"&amp;$D31&amp;"'!"&amp;E31&amp;$H31)),"")</f>
        <v/>
      </c>
      <c r="B31" s="354" t="str" cm="1">
        <f t="array" aca="1" ref="B31" ca="1">IFERROR(IF(INDIRECT("'"&amp;$D31&amp;"'!"&amp;F31&amp;$H31)="","",INDIRECT("'"&amp;$D31&amp;"'!"&amp;F31&amp;$H31)),"")</f>
        <v/>
      </c>
      <c r="C31" s="354" t="str" cm="1">
        <f t="array" aca="1" ref="C31" ca="1">IFERROR(IF(INDIRECT("'"&amp;$D31&amp;"'!"&amp;G31&amp;$H31)="","",INDIRECT("'"&amp;$D31&amp;"'!"&amp;G31&amp;$H31)),"")</f>
        <v/>
      </c>
      <c r="D31" s="354" t="s">
        <v>481</v>
      </c>
      <c r="E31" s="354" t="s">
        <v>482</v>
      </c>
      <c r="F31" s="354" t="s">
        <v>483</v>
      </c>
      <c r="G31" s="354" t="s">
        <v>484</v>
      </c>
      <c r="H31" s="354">
        <v>168</v>
      </c>
    </row>
    <row r="32" spans="1:8">
      <c r="A32" s="354" t="str" cm="1">
        <f t="array" aca="1" ref="A32" ca="1">IFERROR(IF(INDIRECT("'"&amp;$D32&amp;"'!"&amp;E32&amp;$H32)="","",INDIRECT("'"&amp;$D32&amp;"'!"&amp;E32&amp;$H32)),"")</f>
        <v/>
      </c>
      <c r="B32" s="354" t="str" cm="1">
        <f t="array" aca="1" ref="B32" ca="1">IFERROR(IF(INDIRECT("'"&amp;$D32&amp;"'!"&amp;F32&amp;$H32)="","",INDIRECT("'"&amp;$D32&amp;"'!"&amp;F32&amp;$H32)),"")</f>
        <v/>
      </c>
      <c r="C32" s="354" t="str" cm="1">
        <f t="array" aca="1" ref="C32" ca="1">IFERROR(IF(INDIRECT("'"&amp;$D32&amp;"'!"&amp;G32&amp;$H32)="","",INDIRECT("'"&amp;$D32&amp;"'!"&amp;G32&amp;$H32)),"")</f>
        <v/>
      </c>
      <c r="D32" s="354" t="s">
        <v>481</v>
      </c>
      <c r="E32" s="354" t="s">
        <v>482</v>
      </c>
      <c r="F32" s="354" t="s">
        <v>483</v>
      </c>
      <c r="G32" s="354" t="s">
        <v>484</v>
      </c>
      <c r="H32" s="354">
        <v>169</v>
      </c>
    </row>
    <row r="33" spans="1:8">
      <c r="A33" s="354" t="str" cm="1">
        <f t="array" aca="1" ref="A33" ca="1">IFERROR(IF(INDIRECT("'"&amp;$D33&amp;"'!"&amp;E33&amp;$H33)="","",INDIRECT("'"&amp;$D33&amp;"'!"&amp;E33&amp;$H33)),"")</f>
        <v/>
      </c>
      <c r="B33" s="354" t="str" cm="1">
        <f t="array" aca="1" ref="B33" ca="1">IFERROR(IF(INDIRECT("'"&amp;$D33&amp;"'!"&amp;F33&amp;$H33)="","",INDIRECT("'"&amp;$D33&amp;"'!"&amp;F33&amp;$H33)),"")</f>
        <v/>
      </c>
      <c r="C33" s="354" t="str" cm="1">
        <f t="array" aca="1" ref="C33" ca="1">IFERROR(IF(INDIRECT("'"&amp;$D33&amp;"'!"&amp;G33&amp;$H33)="","",INDIRECT("'"&amp;$D33&amp;"'!"&amp;G33&amp;$H33)),"")</f>
        <v/>
      </c>
      <c r="D33" s="354" t="s">
        <v>481</v>
      </c>
      <c r="E33" s="354" t="s">
        <v>482</v>
      </c>
      <c r="F33" s="354" t="s">
        <v>483</v>
      </c>
      <c r="G33" s="354" t="s">
        <v>484</v>
      </c>
      <c r="H33" s="354">
        <v>170</v>
      </c>
    </row>
    <row r="34" spans="1:8">
      <c r="A34" s="354" t="str" cm="1">
        <f t="array" aca="1" ref="A34" ca="1">IFERROR(IF(INDIRECT("'"&amp;$D34&amp;"'!"&amp;E34&amp;$H34)="","",INDIRECT("'"&amp;$D34&amp;"'!"&amp;E34&amp;$H34)),"")</f>
        <v/>
      </c>
      <c r="B34" s="354" t="str" cm="1">
        <f t="array" aca="1" ref="B34" ca="1">IFERROR(IF(INDIRECT("'"&amp;$D34&amp;"'!"&amp;F34&amp;$H34)="","",INDIRECT("'"&amp;$D34&amp;"'!"&amp;F34&amp;$H34)),"")</f>
        <v/>
      </c>
      <c r="C34" s="354" t="str" cm="1">
        <f t="array" aca="1" ref="C34" ca="1">IFERROR(IF(INDIRECT("'"&amp;$D34&amp;"'!"&amp;G34&amp;$H34)="","",INDIRECT("'"&amp;$D34&amp;"'!"&amp;G34&amp;$H34)),"")</f>
        <v/>
      </c>
      <c r="D34" s="354" t="s">
        <v>481</v>
      </c>
      <c r="E34" s="354" t="s">
        <v>482</v>
      </c>
      <c r="F34" s="354" t="s">
        <v>483</v>
      </c>
      <c r="G34" s="354" t="s">
        <v>484</v>
      </c>
      <c r="H34" s="354">
        <v>171</v>
      </c>
    </row>
    <row r="35" spans="1:8">
      <c r="A35" s="354" t="str" cm="1">
        <f t="array" aca="1" ref="A35" ca="1">IFERROR(IF(INDIRECT("'"&amp;$D35&amp;"'!"&amp;E35&amp;$H35)="","",INDIRECT("'"&amp;$D35&amp;"'!"&amp;E35&amp;$H35)),"")</f>
        <v/>
      </c>
      <c r="B35" s="354" t="str" cm="1">
        <f t="array" aca="1" ref="B35" ca="1">IFERROR(IF(INDIRECT("'"&amp;$D35&amp;"'!"&amp;F35&amp;$H35)="","",INDIRECT("'"&amp;$D35&amp;"'!"&amp;F35&amp;$H35)),"")</f>
        <v/>
      </c>
      <c r="C35" s="354" t="str" cm="1">
        <f t="array" aca="1" ref="C35" ca="1">IFERROR(IF(INDIRECT("'"&amp;$D35&amp;"'!"&amp;G35&amp;$H35)="","",INDIRECT("'"&amp;$D35&amp;"'!"&amp;G35&amp;$H35)),"")</f>
        <v/>
      </c>
      <c r="D35" s="354" t="s">
        <v>481</v>
      </c>
      <c r="E35" s="354" t="s">
        <v>482</v>
      </c>
      <c r="F35" s="354" t="s">
        <v>483</v>
      </c>
      <c r="G35" s="354" t="s">
        <v>484</v>
      </c>
      <c r="H35" s="354">
        <v>172</v>
      </c>
    </row>
    <row r="36" spans="1:8">
      <c r="A36" s="354" t="str" cm="1">
        <f t="array" aca="1" ref="A36" ca="1">IFERROR(IF(INDIRECT("'"&amp;$D36&amp;"'!"&amp;E36&amp;$H36)="","",INDIRECT("'"&amp;$D36&amp;"'!"&amp;E36&amp;$H36)),"")</f>
        <v/>
      </c>
      <c r="B36" s="354" t="str" cm="1">
        <f t="array" aca="1" ref="B36" ca="1">IFERROR(IF(INDIRECT("'"&amp;$D36&amp;"'!"&amp;F36&amp;$H36)="","",INDIRECT("'"&amp;$D36&amp;"'!"&amp;F36&amp;$H36)),"")</f>
        <v/>
      </c>
      <c r="C36" s="354" t="str" cm="1">
        <f t="array" aca="1" ref="C36" ca="1">IFERROR(IF(INDIRECT("'"&amp;$D36&amp;"'!"&amp;G36&amp;$H36)="","",INDIRECT("'"&amp;$D36&amp;"'!"&amp;G36&amp;$H36)),"")</f>
        <v/>
      </c>
      <c r="D36" s="354" t="s">
        <v>481</v>
      </c>
      <c r="E36" s="354" t="s">
        <v>482</v>
      </c>
      <c r="F36" s="354" t="s">
        <v>483</v>
      </c>
      <c r="G36" s="354" t="s">
        <v>484</v>
      </c>
      <c r="H36" s="354">
        <v>173</v>
      </c>
    </row>
    <row r="37" spans="1:8">
      <c r="A37" s="354" t="str" cm="1">
        <f t="array" aca="1" ref="A37" ca="1">IFERROR(IF(INDIRECT("'"&amp;$D37&amp;"'!"&amp;E37&amp;$H37)="","",INDIRECT("'"&amp;$D37&amp;"'!"&amp;E37&amp;$H37)),"")</f>
        <v/>
      </c>
      <c r="B37" s="354" t="str" cm="1">
        <f t="array" aca="1" ref="B37" ca="1">IFERROR(IF(INDIRECT("'"&amp;$D37&amp;"'!"&amp;F37&amp;$H37)="","",INDIRECT("'"&amp;$D37&amp;"'!"&amp;F37&amp;$H37)),"")</f>
        <v/>
      </c>
      <c r="C37" s="354" t="str" cm="1">
        <f t="array" aca="1" ref="C37" ca="1">IFERROR(IF(INDIRECT("'"&amp;$D37&amp;"'!"&amp;G37&amp;$H37)="","",INDIRECT("'"&amp;$D37&amp;"'!"&amp;G37&amp;$H37)),"")</f>
        <v/>
      </c>
      <c r="D37" s="354" t="s">
        <v>481</v>
      </c>
      <c r="E37" s="354" t="s">
        <v>482</v>
      </c>
      <c r="F37" s="354" t="s">
        <v>483</v>
      </c>
      <c r="G37" s="354" t="s">
        <v>484</v>
      </c>
      <c r="H37" s="354">
        <v>174</v>
      </c>
    </row>
    <row r="38" spans="1:8">
      <c r="A38" s="354" t="str" cm="1">
        <f t="array" aca="1" ref="A38" ca="1">IFERROR(IF(INDIRECT("'"&amp;$D38&amp;"'!"&amp;E38&amp;$H38)="","",INDIRECT("'"&amp;$D38&amp;"'!"&amp;E38&amp;$H38)),"")</f>
        <v/>
      </c>
      <c r="B38" s="354" t="str" cm="1">
        <f t="array" aca="1" ref="B38" ca="1">IFERROR(IF(INDIRECT("'"&amp;$D38&amp;"'!"&amp;F38&amp;$H38)="","",INDIRECT("'"&amp;$D38&amp;"'!"&amp;F38&amp;$H38)),"")</f>
        <v/>
      </c>
      <c r="C38" s="354" t="str" cm="1">
        <f t="array" aca="1" ref="C38" ca="1">IFERROR(IF(INDIRECT("'"&amp;$D38&amp;"'!"&amp;G38&amp;$H38)="","",INDIRECT("'"&amp;$D38&amp;"'!"&amp;G38&amp;$H38)),"")</f>
        <v/>
      </c>
      <c r="D38" s="354" t="s">
        <v>481</v>
      </c>
      <c r="E38" s="354" t="s">
        <v>482</v>
      </c>
      <c r="F38" s="354" t="s">
        <v>483</v>
      </c>
      <c r="G38" s="354" t="s">
        <v>484</v>
      </c>
      <c r="H38" s="354">
        <v>175</v>
      </c>
    </row>
    <row r="39" spans="1:8">
      <c r="A39" s="354" t="str" cm="1">
        <f t="array" aca="1" ref="A39" ca="1">IFERROR(IF(INDIRECT("'"&amp;$D39&amp;"'!"&amp;E39&amp;$H39)="","",INDIRECT("'"&amp;$D39&amp;"'!"&amp;E39&amp;$H39)),"")</f>
        <v/>
      </c>
      <c r="B39" s="354" t="str" cm="1">
        <f t="array" aca="1" ref="B39" ca="1">IFERROR(IF(INDIRECT("'"&amp;$D39&amp;"'!"&amp;F39&amp;$H39)="","",INDIRECT("'"&amp;$D39&amp;"'!"&amp;F39&amp;$H39)),"")</f>
        <v/>
      </c>
      <c r="C39" s="354" t="str" cm="1">
        <f t="array" aca="1" ref="C39" ca="1">IFERROR(IF(INDIRECT("'"&amp;$D39&amp;"'!"&amp;G39&amp;$H39)="","",INDIRECT("'"&amp;$D39&amp;"'!"&amp;G39&amp;$H39)),"")</f>
        <v/>
      </c>
      <c r="D39" s="354" t="s">
        <v>481</v>
      </c>
      <c r="E39" s="354" t="s">
        <v>482</v>
      </c>
      <c r="F39" s="354" t="s">
        <v>483</v>
      </c>
      <c r="G39" s="354" t="s">
        <v>484</v>
      </c>
      <c r="H39" s="354">
        <v>176</v>
      </c>
    </row>
    <row r="40" spans="1:8">
      <c r="A40" s="354" t="str" cm="1">
        <f t="array" aca="1" ref="A40" ca="1">IFERROR(IF(INDIRECT("'"&amp;$D40&amp;"'!"&amp;E40&amp;$H40)="","",INDIRECT("'"&amp;$D40&amp;"'!"&amp;E40&amp;$H40)),"")</f>
        <v/>
      </c>
      <c r="B40" s="354" t="str" cm="1">
        <f t="array" aca="1" ref="B40" ca="1">IFERROR(IF(INDIRECT("'"&amp;$D40&amp;"'!"&amp;F40&amp;$H40)="","",INDIRECT("'"&amp;$D40&amp;"'!"&amp;F40&amp;$H40)),"")</f>
        <v/>
      </c>
      <c r="C40" s="354" t="str" cm="1">
        <f t="array" aca="1" ref="C40" ca="1">IFERROR(IF(INDIRECT("'"&amp;$D40&amp;"'!"&amp;G40&amp;$H40)="","",INDIRECT("'"&amp;$D40&amp;"'!"&amp;G40&amp;$H40)),"")</f>
        <v/>
      </c>
      <c r="D40" s="354" t="s">
        <v>481</v>
      </c>
      <c r="E40" s="354" t="s">
        <v>482</v>
      </c>
      <c r="F40" s="354" t="s">
        <v>483</v>
      </c>
      <c r="G40" s="354" t="s">
        <v>484</v>
      </c>
      <c r="H40" s="354">
        <v>177</v>
      </c>
    </row>
    <row r="41" spans="1:8">
      <c r="A41" s="354" t="str" cm="1">
        <f t="array" aca="1" ref="A41" ca="1">IFERROR(IF(INDIRECT("'"&amp;$D41&amp;"'!"&amp;E41&amp;$H41)="","",INDIRECT("'"&amp;$D41&amp;"'!"&amp;E41&amp;$H41)),"")</f>
        <v/>
      </c>
      <c r="B41" s="354" t="str" cm="1">
        <f t="array" aca="1" ref="B41" ca="1">IFERROR(IF(INDIRECT("'"&amp;$D41&amp;"'!"&amp;F41&amp;$H41)="","",INDIRECT("'"&amp;$D41&amp;"'!"&amp;F41&amp;$H41)),"")</f>
        <v/>
      </c>
      <c r="C41" s="354" t="str" cm="1">
        <f t="array" aca="1" ref="C41" ca="1">IFERROR(IF(INDIRECT("'"&amp;$D41&amp;"'!"&amp;G41&amp;$H41)="","",INDIRECT("'"&amp;$D41&amp;"'!"&amp;G41&amp;$H41)),"")</f>
        <v/>
      </c>
      <c r="D41" s="354" t="s">
        <v>481</v>
      </c>
      <c r="E41" s="354" t="s">
        <v>482</v>
      </c>
      <c r="F41" s="354" t="s">
        <v>483</v>
      </c>
      <c r="G41" s="354" t="s">
        <v>484</v>
      </c>
      <c r="H41" s="354">
        <v>178</v>
      </c>
    </row>
    <row r="42" spans="1:8">
      <c r="A42" s="354" t="str" cm="1">
        <f t="array" aca="1" ref="A42" ca="1">IFERROR(IF(INDIRECT("'"&amp;$D42&amp;"'!"&amp;E42&amp;$H42)="","",INDIRECT("'"&amp;$D42&amp;"'!"&amp;E42&amp;$H42)),"")</f>
        <v/>
      </c>
      <c r="B42" s="354" t="str" cm="1">
        <f t="array" aca="1" ref="B42" ca="1">IFERROR(IF(INDIRECT("'"&amp;$D42&amp;"'!"&amp;F42&amp;$H42)="","",INDIRECT("'"&amp;$D42&amp;"'!"&amp;F42&amp;$H42)),"")</f>
        <v/>
      </c>
      <c r="C42" s="354" t="str" cm="1">
        <f t="array" aca="1" ref="C42" ca="1">IFERROR(IF(INDIRECT("'"&amp;$D42&amp;"'!"&amp;G42&amp;$H42)="","",INDIRECT("'"&amp;$D42&amp;"'!"&amp;G42&amp;$H42)),"")</f>
        <v/>
      </c>
      <c r="D42" s="354" t="s">
        <v>481</v>
      </c>
      <c r="E42" s="354" t="s">
        <v>482</v>
      </c>
      <c r="F42" s="354" t="s">
        <v>483</v>
      </c>
      <c r="G42" s="354" t="s">
        <v>484</v>
      </c>
      <c r="H42" s="354">
        <v>179</v>
      </c>
    </row>
    <row r="43" spans="1:8">
      <c r="A43" s="354" t="str" cm="1">
        <f t="array" aca="1" ref="A43" ca="1">IFERROR(IF(INDIRECT("'"&amp;$D43&amp;"'!"&amp;E43&amp;$H43)="","",INDIRECT("'"&amp;$D43&amp;"'!"&amp;E43&amp;$H43)),"")</f>
        <v/>
      </c>
      <c r="B43" s="354" t="str" cm="1">
        <f t="array" aca="1" ref="B43" ca="1">IFERROR(IF(INDIRECT("'"&amp;$D43&amp;"'!"&amp;F43&amp;$H43)="","",INDIRECT("'"&amp;$D43&amp;"'!"&amp;F43&amp;$H43)),"")</f>
        <v/>
      </c>
      <c r="C43" s="354" t="str" cm="1">
        <f t="array" aca="1" ref="C43" ca="1">IFERROR(IF(INDIRECT("'"&amp;$D43&amp;"'!"&amp;G43&amp;$H43)="","",INDIRECT("'"&amp;$D43&amp;"'!"&amp;G43&amp;$H43)),"")</f>
        <v/>
      </c>
      <c r="D43" s="354" t="s">
        <v>481</v>
      </c>
      <c r="E43" s="354" t="s">
        <v>482</v>
      </c>
      <c r="F43" s="354" t="s">
        <v>483</v>
      </c>
      <c r="G43" s="354" t="s">
        <v>484</v>
      </c>
      <c r="H43" s="354">
        <v>180</v>
      </c>
    </row>
    <row r="44" spans="1:8">
      <c r="A44" s="354" t="str" cm="1">
        <f t="array" aca="1" ref="A44" ca="1">IFERROR(IF(INDIRECT("'"&amp;$D44&amp;"'!"&amp;E44&amp;$H44)="","",INDIRECT("'"&amp;$D44&amp;"'!"&amp;E44&amp;$H44)),"")</f>
        <v/>
      </c>
      <c r="B44" s="354" t="str" cm="1">
        <f t="array" aca="1" ref="B44" ca="1">IFERROR(IF(INDIRECT("'"&amp;$D44&amp;"'!"&amp;F44&amp;$H44)="","",INDIRECT("'"&amp;$D44&amp;"'!"&amp;F44&amp;$H44)),"")</f>
        <v/>
      </c>
      <c r="C44" s="354" t="str" cm="1">
        <f t="array" aca="1" ref="C44" ca="1">IFERROR(IF(INDIRECT("'"&amp;$D44&amp;"'!"&amp;G44&amp;$H44)="","",INDIRECT("'"&amp;$D44&amp;"'!"&amp;G44&amp;$H44)),"")</f>
        <v/>
      </c>
      <c r="D44" s="354" t="s">
        <v>481</v>
      </c>
      <c r="E44" s="354" t="s">
        <v>482</v>
      </c>
      <c r="F44" s="354" t="s">
        <v>483</v>
      </c>
      <c r="G44" s="354" t="s">
        <v>484</v>
      </c>
      <c r="H44" s="354">
        <v>181</v>
      </c>
    </row>
    <row r="45" spans="1:8">
      <c r="A45" s="354" t="str" cm="1">
        <f t="array" aca="1" ref="A45" ca="1">IFERROR(IF(INDIRECT("'"&amp;$D45&amp;"'!"&amp;E45&amp;$H45)="","",INDIRECT("'"&amp;$D45&amp;"'!"&amp;E45&amp;$H45)),"")</f>
        <v/>
      </c>
      <c r="B45" s="354" t="str" cm="1">
        <f t="array" aca="1" ref="B45" ca="1">IFERROR(IF(INDIRECT("'"&amp;$D45&amp;"'!"&amp;F45&amp;$H45)="","",INDIRECT("'"&amp;$D45&amp;"'!"&amp;F45&amp;$H45)),"")</f>
        <v/>
      </c>
      <c r="C45" s="354" t="str" cm="1">
        <f t="array" aca="1" ref="C45" ca="1">IFERROR(IF(INDIRECT("'"&amp;$D45&amp;"'!"&amp;G45&amp;$H45)="","",INDIRECT("'"&amp;$D45&amp;"'!"&amp;G45&amp;$H45)),"")</f>
        <v/>
      </c>
      <c r="D45" s="354" t="s">
        <v>481</v>
      </c>
      <c r="E45" s="354" t="s">
        <v>482</v>
      </c>
      <c r="F45" s="354" t="s">
        <v>483</v>
      </c>
      <c r="G45" s="354" t="s">
        <v>484</v>
      </c>
      <c r="H45" s="354">
        <v>182</v>
      </c>
    </row>
    <row r="46" spans="1:8">
      <c r="A46" s="354" t="str" cm="1">
        <f t="array" aca="1" ref="A46" ca="1">IFERROR(IF(INDIRECT("'"&amp;$D46&amp;"'!"&amp;E46&amp;$H46)="","",INDIRECT("'"&amp;$D46&amp;"'!"&amp;E46&amp;$H46)),"")</f>
        <v/>
      </c>
      <c r="B46" s="354" t="str" cm="1">
        <f t="array" aca="1" ref="B46" ca="1">IFERROR(IF(INDIRECT("'"&amp;$D46&amp;"'!"&amp;F46&amp;$H46)="","",INDIRECT("'"&amp;$D46&amp;"'!"&amp;F46&amp;$H46)),"")</f>
        <v/>
      </c>
      <c r="C46" s="354" t="str" cm="1">
        <f t="array" aca="1" ref="C46" ca="1">IFERROR(IF(INDIRECT("'"&amp;$D46&amp;"'!"&amp;G46&amp;$H46)="","",INDIRECT("'"&amp;$D46&amp;"'!"&amp;G46&amp;$H46)),"")</f>
        <v/>
      </c>
      <c r="D46" s="354" t="s">
        <v>481</v>
      </c>
      <c r="E46" s="354" t="s">
        <v>482</v>
      </c>
      <c r="F46" s="354" t="s">
        <v>483</v>
      </c>
      <c r="G46" s="354" t="s">
        <v>484</v>
      </c>
      <c r="H46" s="354">
        <v>183</v>
      </c>
    </row>
    <row r="47" spans="1:8">
      <c r="A47" s="354" t="str" cm="1">
        <f t="array" aca="1" ref="A47" ca="1">IFERROR(IF(INDIRECT("'"&amp;$D47&amp;"'!"&amp;E47&amp;$H47)="","",INDIRECT("'"&amp;$D47&amp;"'!"&amp;E47&amp;$H47)),"")</f>
        <v/>
      </c>
      <c r="B47" s="354" t="str" cm="1">
        <f t="array" aca="1" ref="B47" ca="1">IFERROR(IF(INDIRECT("'"&amp;$D47&amp;"'!"&amp;F47&amp;$H47)="","",INDIRECT("'"&amp;$D47&amp;"'!"&amp;F47&amp;$H47)),"")</f>
        <v/>
      </c>
      <c r="C47" s="354" t="str" cm="1">
        <f t="array" aca="1" ref="C47" ca="1">IFERROR(IF(INDIRECT("'"&amp;$D47&amp;"'!"&amp;G47&amp;$H47)="","",INDIRECT("'"&amp;$D47&amp;"'!"&amp;G47&amp;$H47)),"")</f>
        <v/>
      </c>
      <c r="D47" s="354" t="s">
        <v>481</v>
      </c>
      <c r="E47" s="354" t="s">
        <v>482</v>
      </c>
      <c r="F47" s="354" t="s">
        <v>483</v>
      </c>
      <c r="G47" s="354" t="s">
        <v>484</v>
      </c>
      <c r="H47" s="354">
        <v>184</v>
      </c>
    </row>
    <row r="48" spans="1:8">
      <c r="A48" s="354" t="str" cm="1">
        <f t="array" aca="1" ref="A48" ca="1">IFERROR(IF(INDIRECT("'"&amp;$D48&amp;"'!"&amp;E48&amp;$H48)="","",INDIRECT("'"&amp;$D48&amp;"'!"&amp;E48&amp;$H48)),"")</f>
        <v/>
      </c>
      <c r="B48" s="354" t="str" cm="1">
        <f t="array" aca="1" ref="B48" ca="1">IFERROR(IF(INDIRECT("'"&amp;$D48&amp;"'!"&amp;F48&amp;$H48)="","",INDIRECT("'"&amp;$D48&amp;"'!"&amp;F48&amp;$H48)),"")</f>
        <v/>
      </c>
      <c r="C48" s="354" t="str" cm="1">
        <f t="array" aca="1" ref="C48" ca="1">IFERROR(IF(INDIRECT("'"&amp;$D48&amp;"'!"&amp;G48&amp;$H48)="","",INDIRECT("'"&amp;$D48&amp;"'!"&amp;G48&amp;$H48)),"")</f>
        <v/>
      </c>
      <c r="D48" s="354" t="s">
        <v>481</v>
      </c>
      <c r="E48" s="354" t="s">
        <v>482</v>
      </c>
      <c r="F48" s="354" t="s">
        <v>483</v>
      </c>
      <c r="G48" s="354" t="s">
        <v>484</v>
      </c>
      <c r="H48" s="354">
        <v>185</v>
      </c>
    </row>
    <row r="49" spans="1:8">
      <c r="A49" s="354" t="str" cm="1">
        <f t="array" aca="1" ref="A49" ca="1">IFERROR(IF(INDIRECT("'"&amp;$D49&amp;"'!"&amp;E49&amp;$H49)="","",INDIRECT("'"&amp;$D49&amp;"'!"&amp;E49&amp;$H49)),"")</f>
        <v/>
      </c>
      <c r="B49" s="354" t="str" cm="1">
        <f t="array" aca="1" ref="B49" ca="1">IFERROR(IF(INDIRECT("'"&amp;$D49&amp;"'!"&amp;F49&amp;$H49)="","",INDIRECT("'"&amp;$D49&amp;"'!"&amp;F49&amp;$H49)),"")</f>
        <v/>
      </c>
      <c r="C49" s="354" t="str" cm="1">
        <f t="array" aca="1" ref="C49" ca="1">IFERROR(IF(INDIRECT("'"&amp;$D49&amp;"'!"&amp;G49&amp;$H49)="","",INDIRECT("'"&amp;$D49&amp;"'!"&amp;G49&amp;$H49)),"")</f>
        <v/>
      </c>
      <c r="D49" s="354" t="s">
        <v>481</v>
      </c>
      <c r="E49" s="354" t="s">
        <v>482</v>
      </c>
      <c r="F49" s="354" t="s">
        <v>483</v>
      </c>
      <c r="G49" s="354" t="s">
        <v>484</v>
      </c>
      <c r="H49" s="354">
        <v>186</v>
      </c>
    </row>
    <row r="50" spans="1:8">
      <c r="A50" s="354" t="str" cm="1">
        <f t="array" aca="1" ref="A50" ca="1">IFERROR(IF(INDIRECT("'"&amp;$D50&amp;"'!"&amp;E50&amp;$H50)="","",INDIRECT("'"&amp;$D50&amp;"'!"&amp;E50&amp;$H50)),"")</f>
        <v/>
      </c>
      <c r="B50" s="354" t="str" cm="1">
        <f t="array" aca="1" ref="B50" ca="1">IFERROR(IF(INDIRECT("'"&amp;$D50&amp;"'!"&amp;F50&amp;$H50)="","",INDIRECT("'"&amp;$D50&amp;"'!"&amp;F50&amp;$H50)),"")</f>
        <v/>
      </c>
      <c r="C50" s="354" t="str" cm="1">
        <f t="array" aca="1" ref="C50" ca="1">IFERROR(IF(INDIRECT("'"&amp;$D50&amp;"'!"&amp;G50&amp;$H50)="","",INDIRECT("'"&amp;$D50&amp;"'!"&amp;G50&amp;$H50)),"")</f>
        <v/>
      </c>
      <c r="D50" s="354" t="s">
        <v>481</v>
      </c>
      <c r="E50" s="354" t="s">
        <v>482</v>
      </c>
      <c r="F50" s="354" t="s">
        <v>483</v>
      </c>
      <c r="G50" s="354" t="s">
        <v>484</v>
      </c>
      <c r="H50" s="354">
        <v>187</v>
      </c>
    </row>
    <row r="51" spans="1:8">
      <c r="A51" s="354" t="str" cm="1">
        <f t="array" aca="1" ref="A51" ca="1">IFERROR(IF(INDIRECT("'"&amp;$D51&amp;"'!"&amp;E51&amp;$H51)="","",INDIRECT("'"&amp;$D51&amp;"'!"&amp;E51&amp;$H51)),"")</f>
        <v/>
      </c>
      <c r="B51" s="354" t="str" cm="1">
        <f t="array" aca="1" ref="B51" ca="1">IFERROR(IF(INDIRECT("'"&amp;$D51&amp;"'!"&amp;F51&amp;$H51)="","",INDIRECT("'"&amp;$D51&amp;"'!"&amp;F51&amp;$H51)),"")</f>
        <v/>
      </c>
      <c r="C51" s="354" t="str" cm="1">
        <f t="array" aca="1" ref="C51" ca="1">IFERROR(IF(INDIRECT("'"&amp;$D51&amp;"'!"&amp;G51&amp;$H51)="","",INDIRECT("'"&amp;$D51&amp;"'!"&amp;G51&amp;$H51)),"")</f>
        <v/>
      </c>
      <c r="D51" s="354" t="s">
        <v>481</v>
      </c>
      <c r="E51" s="354" t="s">
        <v>482</v>
      </c>
      <c r="F51" s="354" t="s">
        <v>483</v>
      </c>
      <c r="G51" s="354" t="s">
        <v>484</v>
      </c>
      <c r="H51" s="354">
        <v>188</v>
      </c>
    </row>
    <row r="52" spans="1:8">
      <c r="A52" s="354" t="str" cm="1">
        <f t="array" aca="1" ref="A52" ca="1">IFERROR(IF(INDIRECT("'"&amp;$D52&amp;"'!"&amp;E52&amp;$H52)="","",INDIRECT("'"&amp;$D52&amp;"'!"&amp;E52&amp;$H52)),"")</f>
        <v/>
      </c>
      <c r="B52" s="354" t="str" cm="1">
        <f t="array" aca="1" ref="B52" ca="1">IFERROR(IF(INDIRECT("'"&amp;$D52&amp;"'!"&amp;F52&amp;$H52)="","",INDIRECT("'"&amp;$D52&amp;"'!"&amp;F52&amp;$H52)),"")</f>
        <v/>
      </c>
      <c r="C52" s="354" t="str" cm="1">
        <f t="array" aca="1" ref="C52" ca="1">IFERROR(IF(INDIRECT("'"&amp;$D52&amp;"'!"&amp;G52&amp;$H52)="","",INDIRECT("'"&amp;$D52&amp;"'!"&amp;G52&amp;$H52)),"")</f>
        <v/>
      </c>
      <c r="D52" s="354" t="s">
        <v>481</v>
      </c>
      <c r="E52" s="354" t="s">
        <v>482</v>
      </c>
      <c r="F52" s="354" t="s">
        <v>483</v>
      </c>
      <c r="G52" s="354" t="s">
        <v>484</v>
      </c>
      <c r="H52" s="354">
        <v>189</v>
      </c>
    </row>
    <row r="53" spans="1:8">
      <c r="A53" s="354" t="str" cm="1">
        <f t="array" aca="1" ref="A53" ca="1">IFERROR(IF(INDIRECT("'"&amp;$D53&amp;"'!"&amp;E53&amp;$H53)="","",INDIRECT("'"&amp;$D53&amp;"'!"&amp;E53&amp;$H53)),"")</f>
        <v/>
      </c>
      <c r="B53" s="354" t="str" cm="1">
        <f t="array" aca="1" ref="B53" ca="1">IFERROR(IF(INDIRECT("'"&amp;$D53&amp;"'!"&amp;F53&amp;$H53)="","",INDIRECT("'"&amp;$D53&amp;"'!"&amp;F53&amp;$H53)),"")</f>
        <v/>
      </c>
      <c r="C53" s="354" t="str" cm="1">
        <f t="array" aca="1" ref="C53" ca="1">IFERROR(IF(INDIRECT("'"&amp;$D53&amp;"'!"&amp;G53&amp;$H53)="","",INDIRECT("'"&amp;$D53&amp;"'!"&amp;G53&amp;$H53)),"")</f>
        <v/>
      </c>
      <c r="D53" s="354" t="s">
        <v>481</v>
      </c>
      <c r="E53" s="354" t="s">
        <v>482</v>
      </c>
      <c r="F53" s="354" t="s">
        <v>483</v>
      </c>
      <c r="G53" s="354" t="s">
        <v>484</v>
      </c>
      <c r="H53" s="354">
        <v>190</v>
      </c>
    </row>
    <row r="54" spans="1:8">
      <c r="A54" s="354" t="str" cm="1">
        <f t="array" aca="1" ref="A54" ca="1">IFERROR(IF(INDIRECT("'"&amp;$D54&amp;"'!"&amp;E54&amp;$H54)="","",INDIRECT("'"&amp;$D54&amp;"'!"&amp;E54&amp;$H54)),"")</f>
        <v/>
      </c>
      <c r="B54" s="354" t="str" cm="1">
        <f t="array" aca="1" ref="B54" ca="1">IFERROR(IF(INDIRECT("'"&amp;$D54&amp;"'!"&amp;F54&amp;$H54)="","",INDIRECT("'"&amp;$D54&amp;"'!"&amp;F54&amp;$H54)),"")</f>
        <v/>
      </c>
      <c r="C54" s="354" t="str" cm="1">
        <f t="array" aca="1" ref="C54" ca="1">IFERROR(IF(INDIRECT("'"&amp;$D54&amp;"'!"&amp;G54&amp;$H54)="","",INDIRECT("'"&amp;$D54&amp;"'!"&amp;G54&amp;$H54)),"")</f>
        <v/>
      </c>
      <c r="D54" s="354" t="s">
        <v>481</v>
      </c>
      <c r="E54" s="354" t="s">
        <v>482</v>
      </c>
      <c r="F54" s="354" t="s">
        <v>483</v>
      </c>
      <c r="G54" s="354" t="s">
        <v>484</v>
      </c>
      <c r="H54" s="354">
        <v>191</v>
      </c>
    </row>
    <row r="55" spans="1:8">
      <c r="A55" s="354" t="str" cm="1">
        <f t="array" aca="1" ref="A55" ca="1">IFERROR(IF(INDIRECT("'"&amp;$D55&amp;"'!"&amp;E55&amp;$H55)="","",INDIRECT("'"&amp;$D55&amp;"'!"&amp;E55&amp;$H55)),"")</f>
        <v/>
      </c>
      <c r="B55" s="354" t="str" cm="1">
        <f t="array" aca="1" ref="B55" ca="1">IFERROR(IF(INDIRECT("'"&amp;$D55&amp;"'!"&amp;F55&amp;$H55)="","",INDIRECT("'"&amp;$D55&amp;"'!"&amp;F55&amp;$H55)),"")</f>
        <v/>
      </c>
      <c r="C55" s="354" t="str" cm="1">
        <f t="array" aca="1" ref="C55" ca="1">IFERROR(IF(INDIRECT("'"&amp;$D55&amp;"'!"&amp;G55&amp;$H55)="","",INDIRECT("'"&amp;$D55&amp;"'!"&amp;G55&amp;$H55)),"")</f>
        <v/>
      </c>
      <c r="D55" s="354" t="s">
        <v>481</v>
      </c>
      <c r="E55" s="354" t="s">
        <v>482</v>
      </c>
      <c r="F55" s="354" t="s">
        <v>483</v>
      </c>
      <c r="G55" s="354" t="s">
        <v>484</v>
      </c>
      <c r="H55" s="354">
        <v>192</v>
      </c>
    </row>
    <row r="56" spans="1:8">
      <c r="A56" s="354" t="str" cm="1">
        <f t="array" aca="1" ref="A56" ca="1">IFERROR(IF(INDIRECT("'"&amp;$D56&amp;"'!"&amp;E56&amp;$H56)="","",INDIRECT("'"&amp;$D56&amp;"'!"&amp;E56&amp;$H56)),"")</f>
        <v/>
      </c>
      <c r="B56" s="354" t="str" cm="1">
        <f t="array" aca="1" ref="B56" ca="1">IFERROR(IF(INDIRECT("'"&amp;$D56&amp;"'!"&amp;F56&amp;$H56)="","",INDIRECT("'"&amp;$D56&amp;"'!"&amp;F56&amp;$H56)),"")</f>
        <v/>
      </c>
      <c r="C56" s="354" t="str" cm="1">
        <f t="array" aca="1" ref="C56" ca="1">IFERROR(IF(INDIRECT("'"&amp;$D56&amp;"'!"&amp;G56&amp;$H56)="","",INDIRECT("'"&amp;$D56&amp;"'!"&amp;G56&amp;$H56)),"")</f>
        <v/>
      </c>
      <c r="D56" s="354" t="s">
        <v>481</v>
      </c>
      <c r="E56" s="354" t="s">
        <v>482</v>
      </c>
      <c r="F56" s="354" t="s">
        <v>483</v>
      </c>
      <c r="G56" s="354" t="s">
        <v>484</v>
      </c>
      <c r="H56" s="354">
        <v>193</v>
      </c>
    </row>
    <row r="57" spans="1:8">
      <c r="A57" s="354" t="str" cm="1">
        <f t="array" aca="1" ref="A57" ca="1">IFERROR(IF(INDIRECT("'"&amp;$D57&amp;"'!"&amp;E57&amp;$H57)="","",INDIRECT("'"&amp;$D57&amp;"'!"&amp;E57&amp;$H57)),"")</f>
        <v/>
      </c>
      <c r="B57" s="354" t="str" cm="1">
        <f t="array" aca="1" ref="B57" ca="1">IFERROR(IF(INDIRECT("'"&amp;$D57&amp;"'!"&amp;F57&amp;$H57)="","",INDIRECT("'"&amp;$D57&amp;"'!"&amp;F57&amp;$H57)),"")</f>
        <v/>
      </c>
      <c r="C57" s="354" t="str" cm="1">
        <f t="array" aca="1" ref="C57" ca="1">IFERROR(IF(INDIRECT("'"&amp;$D57&amp;"'!"&amp;G57&amp;$H57)="","",INDIRECT("'"&amp;$D57&amp;"'!"&amp;G57&amp;$H57)),"")</f>
        <v/>
      </c>
      <c r="D57" s="354" t="s">
        <v>481</v>
      </c>
      <c r="E57" s="354" t="s">
        <v>482</v>
      </c>
      <c r="F57" s="354" t="s">
        <v>483</v>
      </c>
      <c r="G57" s="354" t="s">
        <v>484</v>
      </c>
      <c r="H57" s="354">
        <v>194</v>
      </c>
    </row>
    <row r="58" spans="1:8">
      <c r="A58" s="354" t="str" cm="1">
        <f t="array" aca="1" ref="A58" ca="1">IFERROR(IF(INDIRECT("'"&amp;$D58&amp;"'!"&amp;E58&amp;$H58)="","",INDIRECT("'"&amp;$D58&amp;"'!"&amp;E58&amp;$H58)),"")</f>
        <v/>
      </c>
      <c r="B58" s="354" t="str" cm="1">
        <f t="array" aca="1" ref="B58" ca="1">IFERROR(IF(INDIRECT("'"&amp;$D58&amp;"'!"&amp;F58&amp;$H58)="","",INDIRECT("'"&amp;$D58&amp;"'!"&amp;F58&amp;$H58)),"")</f>
        <v/>
      </c>
      <c r="C58" s="354" t="str" cm="1">
        <f t="array" aca="1" ref="C58" ca="1">IFERROR(IF(INDIRECT("'"&amp;$D58&amp;"'!"&amp;G58&amp;$H58)="","",INDIRECT("'"&amp;$D58&amp;"'!"&amp;G58&amp;$H58)),"")</f>
        <v/>
      </c>
      <c r="D58" s="354" t="s">
        <v>481</v>
      </c>
      <c r="E58" s="354" t="s">
        <v>482</v>
      </c>
      <c r="F58" s="354" t="s">
        <v>483</v>
      </c>
      <c r="G58" s="354" t="s">
        <v>484</v>
      </c>
      <c r="H58" s="354">
        <v>195</v>
      </c>
    </row>
    <row r="59" spans="1:8">
      <c r="A59" s="354" t="str" cm="1">
        <f t="array" aca="1" ref="A59" ca="1">IFERROR(IF(INDIRECT("'"&amp;$D59&amp;"'!"&amp;E59&amp;$H59)="","",INDIRECT("'"&amp;$D59&amp;"'!"&amp;E59&amp;$H59)),"")</f>
        <v/>
      </c>
      <c r="B59" s="354" t="str" cm="1">
        <f t="array" aca="1" ref="B59" ca="1">IFERROR(IF(INDIRECT("'"&amp;$D59&amp;"'!"&amp;F59&amp;$H59)="","",INDIRECT("'"&amp;$D59&amp;"'!"&amp;F59&amp;$H59)),"")</f>
        <v/>
      </c>
      <c r="C59" s="354" t="str" cm="1">
        <f t="array" aca="1" ref="C59" ca="1">IFERROR(IF(INDIRECT("'"&amp;$D59&amp;"'!"&amp;G59&amp;$H59)="","",INDIRECT("'"&amp;$D59&amp;"'!"&amp;G59&amp;$H59)),"")</f>
        <v/>
      </c>
      <c r="D59" s="354" t="s">
        <v>481</v>
      </c>
      <c r="E59" s="354" t="s">
        <v>482</v>
      </c>
      <c r="F59" s="354" t="s">
        <v>483</v>
      </c>
      <c r="G59" s="354" t="s">
        <v>484</v>
      </c>
      <c r="H59" s="354">
        <v>196</v>
      </c>
    </row>
    <row r="60" spans="1:8">
      <c r="A60" s="354" t="str" cm="1">
        <f t="array" aca="1" ref="A60" ca="1">IFERROR(IF(INDIRECT("'"&amp;$D60&amp;"'!"&amp;E60&amp;$H60)="","",INDIRECT("'"&amp;$D60&amp;"'!"&amp;E60&amp;$H60)),"")</f>
        <v/>
      </c>
      <c r="B60" s="354" t="str" cm="1">
        <f t="array" aca="1" ref="B60" ca="1">IFERROR(IF(INDIRECT("'"&amp;$D60&amp;"'!"&amp;F60&amp;$H60)="","",INDIRECT("'"&amp;$D60&amp;"'!"&amp;F60&amp;$H60)),"")</f>
        <v/>
      </c>
      <c r="C60" s="354" t="str" cm="1">
        <f t="array" aca="1" ref="C60" ca="1">IFERROR(IF(INDIRECT("'"&amp;$D60&amp;"'!"&amp;G60&amp;$H60)="","",INDIRECT("'"&amp;$D60&amp;"'!"&amp;G60&amp;$H60)),"")</f>
        <v/>
      </c>
      <c r="D60" s="354" t="s">
        <v>481</v>
      </c>
      <c r="E60" s="354" t="s">
        <v>482</v>
      </c>
      <c r="F60" s="354" t="s">
        <v>483</v>
      </c>
      <c r="G60" s="354" t="s">
        <v>484</v>
      </c>
      <c r="H60" s="354">
        <v>197</v>
      </c>
    </row>
    <row r="61" spans="1:8">
      <c r="A61" s="354" t="str" cm="1">
        <f t="array" aca="1" ref="A61" ca="1">IFERROR(IF(INDIRECT("'"&amp;$D61&amp;"'!"&amp;E61&amp;$H61)="","",INDIRECT("'"&amp;$D61&amp;"'!"&amp;E61&amp;$H61)),"")</f>
        <v/>
      </c>
      <c r="B61" s="354" t="str" cm="1">
        <f t="array" aca="1" ref="B61" ca="1">IFERROR(IF(INDIRECT("'"&amp;$D61&amp;"'!"&amp;F61&amp;$H61)="","",INDIRECT("'"&amp;$D61&amp;"'!"&amp;F61&amp;$H61)),"")</f>
        <v/>
      </c>
      <c r="C61" s="354" t="str" cm="1">
        <f t="array" aca="1" ref="C61" ca="1">IFERROR(IF(INDIRECT("'"&amp;$D61&amp;"'!"&amp;G61&amp;$H61)="","",INDIRECT("'"&amp;$D61&amp;"'!"&amp;G61&amp;$H61)),"")</f>
        <v/>
      </c>
      <c r="D61" s="354" t="s">
        <v>481</v>
      </c>
      <c r="E61" s="354" t="s">
        <v>482</v>
      </c>
      <c r="F61" s="354" t="s">
        <v>483</v>
      </c>
      <c r="G61" s="354" t="s">
        <v>484</v>
      </c>
      <c r="H61" s="354">
        <v>198</v>
      </c>
    </row>
    <row r="62" spans="1:8">
      <c r="A62" s="354" t="str" cm="1">
        <f t="array" aca="1" ref="A62" ca="1">IFERROR(IF(INDIRECT("'"&amp;$D62&amp;"'!"&amp;E62&amp;$H62)="","",INDIRECT("'"&amp;$D62&amp;"'!"&amp;E62&amp;$H62)),"")</f>
        <v/>
      </c>
      <c r="B62" s="354" t="str" cm="1">
        <f t="array" aca="1" ref="B62" ca="1">IFERROR(IF(INDIRECT("'"&amp;$D62&amp;"'!"&amp;F62&amp;$H62)="","",INDIRECT("'"&amp;$D62&amp;"'!"&amp;F62&amp;$H62)),"")</f>
        <v/>
      </c>
      <c r="C62" s="354" t="str" cm="1">
        <f t="array" aca="1" ref="C62" ca="1">IFERROR(IF(INDIRECT("'"&amp;$D62&amp;"'!"&amp;G62&amp;$H62)="","",INDIRECT("'"&amp;$D62&amp;"'!"&amp;G62&amp;$H62)),"")</f>
        <v/>
      </c>
      <c r="D62" s="354" t="s">
        <v>481</v>
      </c>
      <c r="E62" s="354" t="s">
        <v>482</v>
      </c>
      <c r="F62" s="354" t="s">
        <v>483</v>
      </c>
      <c r="G62" s="354" t="s">
        <v>484</v>
      </c>
      <c r="H62" s="354">
        <v>199</v>
      </c>
    </row>
    <row r="63" spans="1:8">
      <c r="A63" s="354" t="str" cm="1">
        <f t="array" aca="1" ref="A63" ca="1">IFERROR(IF(INDIRECT("'"&amp;$D63&amp;"'!"&amp;E63&amp;$H63)="","",INDIRECT("'"&amp;$D63&amp;"'!"&amp;E63&amp;$H63)),"")</f>
        <v/>
      </c>
      <c r="B63" s="354" t="str" cm="1">
        <f t="array" aca="1" ref="B63" ca="1">IFERROR(IF(INDIRECT("'"&amp;$D63&amp;"'!"&amp;F63&amp;$H63)="","",INDIRECT("'"&amp;$D63&amp;"'!"&amp;F63&amp;$H63)),"")</f>
        <v/>
      </c>
      <c r="C63" s="354" t="str" cm="1">
        <f t="array" aca="1" ref="C63" ca="1">IFERROR(IF(INDIRECT("'"&amp;$D63&amp;"'!"&amp;G63&amp;$H63)="","",INDIRECT("'"&amp;$D63&amp;"'!"&amp;G63&amp;$H63)),"")</f>
        <v/>
      </c>
      <c r="D63" s="354" t="s">
        <v>481</v>
      </c>
      <c r="E63" s="354" t="s">
        <v>482</v>
      </c>
      <c r="F63" s="354" t="s">
        <v>483</v>
      </c>
      <c r="G63" s="354" t="s">
        <v>484</v>
      </c>
      <c r="H63" s="354">
        <v>200</v>
      </c>
    </row>
    <row r="64" spans="1:8">
      <c r="A64" s="354" t="str" cm="1">
        <f t="array" aca="1" ref="A64" ca="1">IFERROR(IF(INDIRECT("'"&amp;$D64&amp;"'!"&amp;E64&amp;$H64)="","",INDIRECT("'"&amp;$D64&amp;"'!"&amp;E64&amp;$H64)),"")</f>
        <v/>
      </c>
      <c r="B64" s="354" t="str" cm="1">
        <f t="array" aca="1" ref="B64" ca="1">IFERROR(IF(INDIRECT("'"&amp;$D64&amp;"'!"&amp;F64&amp;$H64)="","",INDIRECT("'"&amp;$D64&amp;"'!"&amp;F64&amp;$H64)),"")</f>
        <v/>
      </c>
      <c r="C64" s="354" t="str" cm="1">
        <f t="array" aca="1" ref="C64" ca="1">IFERROR(IF(INDIRECT("'"&amp;$D64&amp;"'!"&amp;G64&amp;$H64)="","",INDIRECT("'"&amp;$D64&amp;"'!"&amp;G64&amp;$H64)),"")</f>
        <v/>
      </c>
      <c r="D64" s="354" t="s">
        <v>481</v>
      </c>
      <c r="E64" s="354" t="s">
        <v>482</v>
      </c>
      <c r="F64" s="354" t="s">
        <v>483</v>
      </c>
      <c r="G64" s="354" t="s">
        <v>484</v>
      </c>
      <c r="H64" s="354">
        <v>201</v>
      </c>
    </row>
    <row r="65" spans="1:8">
      <c r="A65" s="354" t="str" cm="1">
        <f t="array" aca="1" ref="A65" ca="1">IFERROR(IF(INDIRECT("'"&amp;$D65&amp;"'!"&amp;E65&amp;$H65)="","",INDIRECT("'"&amp;$D65&amp;"'!"&amp;E65&amp;$H65)),"")</f>
        <v/>
      </c>
      <c r="B65" s="354" t="str" cm="1">
        <f t="array" aca="1" ref="B65" ca="1">IFERROR(IF(INDIRECT("'"&amp;$D65&amp;"'!"&amp;F65&amp;$H65)="","",INDIRECT("'"&amp;$D65&amp;"'!"&amp;F65&amp;$H65)),"")</f>
        <v/>
      </c>
      <c r="C65" s="354" t="str" cm="1">
        <f t="array" aca="1" ref="C65" ca="1">IFERROR(IF(INDIRECT("'"&amp;$D65&amp;"'!"&amp;G65&amp;$H65)="","",INDIRECT("'"&amp;$D65&amp;"'!"&amp;G65&amp;$H65)),"")</f>
        <v/>
      </c>
      <c r="D65" s="354" t="s">
        <v>481</v>
      </c>
      <c r="E65" s="354" t="s">
        <v>482</v>
      </c>
      <c r="F65" s="354" t="s">
        <v>483</v>
      </c>
      <c r="G65" s="354" t="s">
        <v>484</v>
      </c>
      <c r="H65" s="354">
        <v>202</v>
      </c>
    </row>
    <row r="66" spans="1:8">
      <c r="A66" s="354" t="str" cm="1">
        <f t="array" aca="1" ref="A66" ca="1">IFERROR(IF(INDIRECT("'"&amp;$D66&amp;"'!"&amp;E66&amp;$H66)="","",INDIRECT("'"&amp;$D66&amp;"'!"&amp;E66&amp;$H66)),"")</f>
        <v/>
      </c>
      <c r="B66" s="354" t="str" cm="1">
        <f t="array" aca="1" ref="B66" ca="1">IFERROR(IF(INDIRECT("'"&amp;$D66&amp;"'!"&amp;F66&amp;$H66)="","",INDIRECT("'"&amp;$D66&amp;"'!"&amp;F66&amp;$H66)),"")</f>
        <v/>
      </c>
      <c r="C66" s="354" t="str" cm="1">
        <f t="array" aca="1" ref="C66" ca="1">IFERROR(IF(INDIRECT("'"&amp;$D66&amp;"'!"&amp;G66&amp;$H66)="","",INDIRECT("'"&amp;$D66&amp;"'!"&amp;G66&amp;$H66)),"")</f>
        <v/>
      </c>
      <c r="D66" s="354" t="s">
        <v>481</v>
      </c>
      <c r="E66" s="354" t="s">
        <v>482</v>
      </c>
      <c r="F66" s="354" t="s">
        <v>483</v>
      </c>
      <c r="G66" s="354" t="s">
        <v>484</v>
      </c>
      <c r="H66" s="354">
        <v>203</v>
      </c>
    </row>
    <row r="67" spans="1:8">
      <c r="A67" s="354" t="str" cm="1">
        <f t="array" aca="1" ref="A67" ca="1">IFERROR(IF(INDIRECT("'"&amp;$D67&amp;"'!"&amp;E67&amp;$H67)="","",INDIRECT("'"&amp;$D67&amp;"'!"&amp;E67&amp;$H67)),"")</f>
        <v/>
      </c>
      <c r="B67" s="354" t="str" cm="1">
        <f t="array" aca="1" ref="B67" ca="1">IFERROR(IF(INDIRECT("'"&amp;$D67&amp;"'!"&amp;F67&amp;$H67)="","",INDIRECT("'"&amp;$D67&amp;"'!"&amp;F67&amp;$H67)),"")</f>
        <v/>
      </c>
      <c r="C67" s="354" t="str" cm="1">
        <f t="array" aca="1" ref="C67" ca="1">IFERROR(IF(INDIRECT("'"&amp;$D67&amp;"'!"&amp;G67&amp;$H67)="","",INDIRECT("'"&amp;$D67&amp;"'!"&amp;G67&amp;$H67)),"")</f>
        <v/>
      </c>
      <c r="D67" s="354" t="s">
        <v>481</v>
      </c>
      <c r="E67" s="354" t="s">
        <v>482</v>
      </c>
      <c r="F67" s="354" t="s">
        <v>483</v>
      </c>
      <c r="G67" s="354" t="s">
        <v>484</v>
      </c>
      <c r="H67" s="354">
        <v>204</v>
      </c>
    </row>
    <row r="68" spans="1:8">
      <c r="A68" s="354" t="str" cm="1">
        <f t="array" aca="1" ref="A68" ca="1">IFERROR(IF(INDIRECT("'"&amp;$D68&amp;"'!"&amp;E68&amp;$H68)="","",INDIRECT("'"&amp;$D68&amp;"'!"&amp;E68&amp;$H68)),"")</f>
        <v/>
      </c>
      <c r="B68" s="354" t="str" cm="1">
        <f t="array" aca="1" ref="B68" ca="1">IFERROR(IF(INDIRECT("'"&amp;$D68&amp;"'!"&amp;F68&amp;$H68)="","",INDIRECT("'"&amp;$D68&amp;"'!"&amp;F68&amp;$H68)),"")</f>
        <v/>
      </c>
      <c r="C68" s="354" t="str" cm="1">
        <f t="array" aca="1" ref="C68" ca="1">IFERROR(IF(INDIRECT("'"&amp;$D68&amp;"'!"&amp;G68&amp;$H68)="","",INDIRECT("'"&amp;$D68&amp;"'!"&amp;G68&amp;$H68)),"")</f>
        <v/>
      </c>
      <c r="D68" s="354" t="s">
        <v>481</v>
      </c>
      <c r="E68" s="354" t="s">
        <v>482</v>
      </c>
      <c r="F68" s="354" t="s">
        <v>483</v>
      </c>
      <c r="G68" s="354" t="s">
        <v>484</v>
      </c>
      <c r="H68" s="354">
        <v>205</v>
      </c>
    </row>
    <row r="69" spans="1:8">
      <c r="A69" s="354" t="str" cm="1">
        <f t="array" aca="1" ref="A69" ca="1">IFERROR(IF(INDIRECT("'"&amp;$D69&amp;"'!"&amp;E69&amp;$H69)="","",INDIRECT("'"&amp;$D69&amp;"'!"&amp;E69&amp;$H69)),"")</f>
        <v/>
      </c>
      <c r="B69" s="354" t="str" cm="1">
        <f t="array" aca="1" ref="B69" ca="1">IFERROR(IF(INDIRECT("'"&amp;$D69&amp;"'!"&amp;F69&amp;$H69)="","",INDIRECT("'"&amp;$D69&amp;"'!"&amp;F69&amp;$H69)),"")</f>
        <v/>
      </c>
      <c r="C69" s="354" t="str" cm="1">
        <f t="array" aca="1" ref="C69" ca="1">IFERROR(IF(INDIRECT("'"&amp;$D69&amp;"'!"&amp;G69&amp;$H69)="","",INDIRECT("'"&amp;$D69&amp;"'!"&amp;G69&amp;$H69)),"")</f>
        <v/>
      </c>
      <c r="D69" s="354" t="s">
        <v>481</v>
      </c>
      <c r="E69" s="354" t="s">
        <v>482</v>
      </c>
      <c r="F69" s="354" t="s">
        <v>483</v>
      </c>
      <c r="G69" s="354" t="s">
        <v>484</v>
      </c>
      <c r="H69" s="354">
        <v>206</v>
      </c>
    </row>
    <row r="70" spans="1:8">
      <c r="A70" s="354" t="str" cm="1">
        <f t="array" aca="1" ref="A70" ca="1">IFERROR(IF(INDIRECT("'"&amp;$D70&amp;"'!"&amp;E70&amp;$H70)="","",INDIRECT("'"&amp;$D70&amp;"'!"&amp;E70&amp;$H70)),"")</f>
        <v/>
      </c>
      <c r="B70" s="354" t="str" cm="1">
        <f t="array" aca="1" ref="B70" ca="1">IFERROR(IF(INDIRECT("'"&amp;$D70&amp;"'!"&amp;F70&amp;$H70)="","",INDIRECT("'"&amp;$D70&amp;"'!"&amp;F70&amp;$H70)),"")</f>
        <v/>
      </c>
      <c r="C70" s="354" t="str" cm="1">
        <f t="array" aca="1" ref="C70" ca="1">IFERROR(IF(INDIRECT("'"&amp;$D70&amp;"'!"&amp;G70&amp;$H70)="","",INDIRECT("'"&amp;$D70&amp;"'!"&amp;G70&amp;$H70)),"")</f>
        <v/>
      </c>
      <c r="D70" s="354" t="s">
        <v>481</v>
      </c>
      <c r="E70" s="354" t="s">
        <v>482</v>
      </c>
      <c r="F70" s="354" t="s">
        <v>483</v>
      </c>
      <c r="G70" s="354" t="s">
        <v>484</v>
      </c>
      <c r="H70" s="354">
        <v>207</v>
      </c>
    </row>
    <row r="71" spans="1:8">
      <c r="A71" s="354" t="str" cm="1">
        <f t="array" aca="1" ref="A71" ca="1">IFERROR(IF(INDIRECT("'"&amp;$D71&amp;"'!"&amp;E71&amp;$H71)="","",INDIRECT("'"&amp;$D71&amp;"'!"&amp;E71&amp;$H71)),"")</f>
        <v/>
      </c>
      <c r="B71" s="354" t="str" cm="1">
        <f t="array" aca="1" ref="B71" ca="1">IFERROR(IF(INDIRECT("'"&amp;$D71&amp;"'!"&amp;F71&amp;$H71)="","",INDIRECT("'"&amp;$D71&amp;"'!"&amp;F71&amp;$H71)),"")</f>
        <v/>
      </c>
      <c r="C71" s="354" t="str" cm="1">
        <f t="array" aca="1" ref="C71" ca="1">IFERROR(IF(INDIRECT("'"&amp;$D71&amp;"'!"&amp;G71&amp;$H71)="","",INDIRECT("'"&amp;$D71&amp;"'!"&amp;G71&amp;$H71)),"")</f>
        <v/>
      </c>
      <c r="D71" s="354" t="s">
        <v>481</v>
      </c>
      <c r="E71" s="354" t="s">
        <v>482</v>
      </c>
      <c r="F71" s="354" t="s">
        <v>483</v>
      </c>
      <c r="G71" s="354" t="s">
        <v>484</v>
      </c>
      <c r="H71" s="354">
        <v>208</v>
      </c>
    </row>
    <row r="72" spans="1:8">
      <c r="A72" s="354" t="str" cm="1">
        <f t="array" aca="1" ref="A72" ca="1">IFERROR(IF(INDIRECT("'"&amp;$D72&amp;"'!"&amp;E72&amp;$H72)="","",INDIRECT("'"&amp;$D72&amp;"'!"&amp;E72&amp;$H72)),"")</f>
        <v/>
      </c>
      <c r="B72" s="354" t="str" cm="1">
        <f t="array" aca="1" ref="B72" ca="1">IFERROR(IF(INDIRECT("'"&amp;$D72&amp;"'!"&amp;F72&amp;$H72)="","",INDIRECT("'"&amp;$D72&amp;"'!"&amp;F72&amp;$H72)),"")</f>
        <v/>
      </c>
      <c r="C72" s="354" t="str" cm="1">
        <f t="array" aca="1" ref="C72" ca="1">IFERROR(IF(INDIRECT("'"&amp;$D72&amp;"'!"&amp;G72&amp;$H72)="","",INDIRECT("'"&amp;$D72&amp;"'!"&amp;G72&amp;$H72)),"")</f>
        <v/>
      </c>
      <c r="D72" s="354" t="s">
        <v>481</v>
      </c>
      <c r="E72" s="354" t="s">
        <v>482</v>
      </c>
      <c r="F72" s="354" t="s">
        <v>483</v>
      </c>
      <c r="G72" s="354" t="s">
        <v>484</v>
      </c>
      <c r="H72" s="354">
        <v>209</v>
      </c>
    </row>
    <row r="73" spans="1:8">
      <c r="A73" s="354" t="str" cm="1">
        <f t="array" aca="1" ref="A73" ca="1">IFERROR(IF(INDIRECT("'"&amp;$D73&amp;"'!"&amp;E73&amp;$H73)="","",INDIRECT("'"&amp;$D73&amp;"'!"&amp;E73&amp;$H73)),"")</f>
        <v/>
      </c>
      <c r="B73" s="354" t="str" cm="1">
        <f t="array" aca="1" ref="B73" ca="1">IFERROR(IF(INDIRECT("'"&amp;$D73&amp;"'!"&amp;F73&amp;$H73)="","",INDIRECT("'"&amp;$D73&amp;"'!"&amp;F73&amp;$H73)),"")</f>
        <v/>
      </c>
      <c r="C73" s="354" t="str" cm="1">
        <f t="array" aca="1" ref="C73" ca="1">IFERROR(IF(INDIRECT("'"&amp;$D73&amp;"'!"&amp;G73&amp;$H73)="","",INDIRECT("'"&amp;$D73&amp;"'!"&amp;G73&amp;$H73)),"")</f>
        <v/>
      </c>
      <c r="D73" s="354" t="s">
        <v>481</v>
      </c>
      <c r="E73" s="354" t="s">
        <v>482</v>
      </c>
      <c r="F73" s="354" t="s">
        <v>483</v>
      </c>
      <c r="G73" s="354" t="s">
        <v>484</v>
      </c>
      <c r="H73" s="354">
        <v>210</v>
      </c>
    </row>
    <row r="74" spans="1:8">
      <c r="A74" s="354" t="str" cm="1">
        <f t="array" aca="1" ref="A74" ca="1">IFERROR(IF(INDIRECT("'"&amp;$D74&amp;"'!"&amp;E74&amp;$H74)="","",INDIRECT("'"&amp;$D74&amp;"'!"&amp;E74&amp;$H74)),"")</f>
        <v/>
      </c>
      <c r="B74" s="354" t="str" cm="1">
        <f t="array" aca="1" ref="B74" ca="1">IFERROR(IF(INDIRECT("'"&amp;$D74&amp;"'!"&amp;F74&amp;$H74)="","",INDIRECT("'"&amp;$D74&amp;"'!"&amp;F74&amp;$H74)),"")</f>
        <v/>
      </c>
      <c r="C74" s="354" t="str" cm="1">
        <f t="array" aca="1" ref="C74" ca="1">IFERROR(IF(INDIRECT("'"&amp;$D74&amp;"'!"&amp;G74&amp;$H74)="","",INDIRECT("'"&amp;$D74&amp;"'!"&amp;G74&amp;$H74)),"")</f>
        <v/>
      </c>
      <c r="D74" s="354" t="s">
        <v>481</v>
      </c>
      <c r="E74" s="354" t="s">
        <v>482</v>
      </c>
      <c r="F74" s="354" t="s">
        <v>483</v>
      </c>
      <c r="G74" s="354" t="s">
        <v>484</v>
      </c>
      <c r="H74" s="354">
        <v>211</v>
      </c>
    </row>
    <row r="75" spans="1:8">
      <c r="A75" s="354" t="str" cm="1">
        <f t="array" aca="1" ref="A75" ca="1">IFERROR(IF(INDIRECT("'"&amp;$D75&amp;"'!"&amp;E75&amp;$H75)="","",INDIRECT("'"&amp;$D75&amp;"'!"&amp;E75&amp;$H75)),"")</f>
        <v/>
      </c>
      <c r="B75" s="354" t="str" cm="1">
        <f t="array" aca="1" ref="B75" ca="1">IFERROR(IF(INDIRECT("'"&amp;$D75&amp;"'!"&amp;F75&amp;$H75)="","",INDIRECT("'"&amp;$D75&amp;"'!"&amp;F75&amp;$H75)),"")</f>
        <v/>
      </c>
      <c r="C75" s="354" t="str" cm="1">
        <f t="array" aca="1" ref="C75" ca="1">IFERROR(IF(INDIRECT("'"&amp;$D75&amp;"'!"&amp;G75&amp;$H75)="","",INDIRECT("'"&amp;$D75&amp;"'!"&amp;G75&amp;$H75)),"")</f>
        <v/>
      </c>
      <c r="D75" s="354" t="s">
        <v>481</v>
      </c>
      <c r="E75" s="354" t="s">
        <v>482</v>
      </c>
      <c r="F75" s="354" t="s">
        <v>483</v>
      </c>
      <c r="G75" s="354" t="s">
        <v>484</v>
      </c>
      <c r="H75" s="354">
        <v>212</v>
      </c>
    </row>
    <row r="76" spans="1:8">
      <c r="A76" s="354" t="str" cm="1">
        <f t="array" aca="1" ref="A76" ca="1">IFERROR(IF(INDIRECT("'"&amp;$D76&amp;"'!"&amp;E76&amp;$H76)="","",INDIRECT("'"&amp;$D76&amp;"'!"&amp;E76&amp;$H76)),"")</f>
        <v/>
      </c>
      <c r="B76" s="354" t="str" cm="1">
        <f t="array" aca="1" ref="B76" ca="1">IFERROR(IF(INDIRECT("'"&amp;$D76&amp;"'!"&amp;F76&amp;$H76)="","",INDIRECT("'"&amp;$D76&amp;"'!"&amp;F76&amp;$H76)),"")</f>
        <v/>
      </c>
      <c r="C76" s="354" t="str" cm="1">
        <f t="array" aca="1" ref="C76" ca="1">IFERROR(IF(INDIRECT("'"&amp;$D76&amp;"'!"&amp;G76&amp;$H76)="","",INDIRECT("'"&amp;$D76&amp;"'!"&amp;G76&amp;$H76)),"")</f>
        <v/>
      </c>
      <c r="D76" s="354" t="s">
        <v>481</v>
      </c>
      <c r="E76" s="354" t="s">
        <v>482</v>
      </c>
      <c r="F76" s="354" t="s">
        <v>483</v>
      </c>
      <c r="G76" s="354" t="s">
        <v>484</v>
      </c>
      <c r="H76" s="354">
        <v>213</v>
      </c>
    </row>
    <row r="77" spans="1:8">
      <c r="A77" s="354" t="str" cm="1">
        <f t="array" aca="1" ref="A77" ca="1">IFERROR(IF(INDIRECT("'"&amp;$D77&amp;"'!"&amp;E77&amp;$H77)="","",INDIRECT("'"&amp;$D77&amp;"'!"&amp;E77&amp;$H77)),"")</f>
        <v/>
      </c>
      <c r="B77" s="354" t="str" cm="1">
        <f t="array" aca="1" ref="B77" ca="1">IFERROR(IF(INDIRECT("'"&amp;$D77&amp;"'!"&amp;F77&amp;$H77)="","",INDIRECT("'"&amp;$D77&amp;"'!"&amp;F77&amp;$H77)),"")</f>
        <v/>
      </c>
      <c r="C77" s="354" t="str" cm="1">
        <f t="array" aca="1" ref="C77" ca="1">IFERROR(IF(INDIRECT("'"&amp;$D77&amp;"'!"&amp;G77&amp;$H77)="","",INDIRECT("'"&amp;$D77&amp;"'!"&amp;G77&amp;$H77)),"")</f>
        <v/>
      </c>
      <c r="D77" s="354" t="s">
        <v>481</v>
      </c>
      <c r="E77" s="354" t="s">
        <v>482</v>
      </c>
      <c r="F77" s="354" t="s">
        <v>483</v>
      </c>
      <c r="G77" s="354" t="s">
        <v>484</v>
      </c>
      <c r="H77" s="354">
        <v>214</v>
      </c>
    </row>
    <row r="78" spans="1:8">
      <c r="A78" s="354" t="str" cm="1">
        <f t="array" aca="1" ref="A78" ca="1">IFERROR(IF(INDIRECT("'"&amp;$D78&amp;"'!"&amp;E78&amp;$H78)="","",INDIRECT("'"&amp;$D78&amp;"'!"&amp;E78&amp;$H78)),"")</f>
        <v/>
      </c>
      <c r="B78" s="354" t="str" cm="1">
        <f t="array" aca="1" ref="B78" ca="1">IFERROR(IF(INDIRECT("'"&amp;$D78&amp;"'!"&amp;F78&amp;$H78)="","",INDIRECT("'"&amp;$D78&amp;"'!"&amp;F78&amp;$H78)),"")</f>
        <v/>
      </c>
      <c r="C78" s="354" t="str" cm="1">
        <f t="array" aca="1" ref="C78" ca="1">IFERROR(IF(INDIRECT("'"&amp;$D78&amp;"'!"&amp;G78&amp;$H78)="","",INDIRECT("'"&amp;$D78&amp;"'!"&amp;G78&amp;$H78)),"")</f>
        <v/>
      </c>
      <c r="D78" s="354" t="s">
        <v>481</v>
      </c>
      <c r="E78" s="354" t="s">
        <v>482</v>
      </c>
      <c r="F78" s="354" t="s">
        <v>483</v>
      </c>
      <c r="G78" s="354" t="s">
        <v>484</v>
      </c>
      <c r="H78" s="354">
        <v>215</v>
      </c>
    </row>
    <row r="79" spans="1:8">
      <c r="A79" s="354" t="str" cm="1">
        <f t="array" aca="1" ref="A79" ca="1">IFERROR(IF(INDIRECT("'"&amp;$D79&amp;"'!"&amp;E79&amp;$H79)="","",INDIRECT("'"&amp;$D79&amp;"'!"&amp;E79&amp;$H79)),"")</f>
        <v/>
      </c>
      <c r="B79" s="354" t="str" cm="1">
        <f t="array" aca="1" ref="B79" ca="1">IFERROR(IF(INDIRECT("'"&amp;$D79&amp;"'!"&amp;F79&amp;$H79)="","",INDIRECT("'"&amp;$D79&amp;"'!"&amp;F79&amp;$H79)),"")</f>
        <v/>
      </c>
      <c r="C79" s="354" t="str" cm="1">
        <f t="array" aca="1" ref="C79" ca="1">IFERROR(IF(INDIRECT("'"&amp;$D79&amp;"'!"&amp;G79&amp;$H79)="","",INDIRECT("'"&amp;$D79&amp;"'!"&amp;G79&amp;$H79)),"")</f>
        <v/>
      </c>
      <c r="D79" s="354" t="s">
        <v>481</v>
      </c>
      <c r="E79" s="354" t="s">
        <v>482</v>
      </c>
      <c r="F79" s="354" t="s">
        <v>483</v>
      </c>
      <c r="G79" s="354" t="s">
        <v>484</v>
      </c>
      <c r="H79" s="354">
        <v>216</v>
      </c>
    </row>
    <row r="80" spans="1:8">
      <c r="A80" s="354" t="str" cm="1">
        <f t="array" aca="1" ref="A80" ca="1">IFERROR(IF(INDIRECT("'"&amp;$D80&amp;"'!"&amp;E80&amp;$H80)="","",INDIRECT("'"&amp;$D80&amp;"'!"&amp;E80&amp;$H80)),"")</f>
        <v/>
      </c>
      <c r="B80" s="354" t="str" cm="1">
        <f t="array" aca="1" ref="B80" ca="1">IFERROR(IF(INDIRECT("'"&amp;$D80&amp;"'!"&amp;F80&amp;$H80)="","",INDIRECT("'"&amp;$D80&amp;"'!"&amp;F80&amp;$H80)),"")</f>
        <v/>
      </c>
      <c r="C80" s="354" t="str" cm="1">
        <f t="array" aca="1" ref="C80" ca="1">IFERROR(IF(INDIRECT("'"&amp;$D80&amp;"'!"&amp;G80&amp;$H80)="","",INDIRECT("'"&amp;$D80&amp;"'!"&amp;G80&amp;$H80)),"")</f>
        <v/>
      </c>
      <c r="D80" s="354" t="s">
        <v>481</v>
      </c>
      <c r="E80" s="354" t="s">
        <v>482</v>
      </c>
      <c r="F80" s="354" t="s">
        <v>483</v>
      </c>
      <c r="G80" s="354" t="s">
        <v>484</v>
      </c>
      <c r="H80" s="354">
        <v>217</v>
      </c>
    </row>
    <row r="81" spans="1:8">
      <c r="A81" s="354" t="str" cm="1">
        <f t="array" aca="1" ref="A81" ca="1">IFERROR(IF(INDIRECT("'"&amp;$D81&amp;"'!"&amp;E81&amp;$H81)="","",INDIRECT("'"&amp;$D81&amp;"'!"&amp;E81&amp;$H81)),"")</f>
        <v/>
      </c>
      <c r="B81" s="354" t="str" cm="1">
        <f t="array" aca="1" ref="B81" ca="1">IFERROR(IF(INDIRECT("'"&amp;$D81&amp;"'!"&amp;F81&amp;$H81)="","",INDIRECT("'"&amp;$D81&amp;"'!"&amp;F81&amp;$H81)),"")</f>
        <v/>
      </c>
      <c r="C81" s="354" t="str" cm="1">
        <f t="array" aca="1" ref="C81" ca="1">IFERROR(IF(INDIRECT("'"&amp;$D81&amp;"'!"&amp;G81&amp;$H81)="","",INDIRECT("'"&amp;$D81&amp;"'!"&amp;G81&amp;$H81)),"")</f>
        <v/>
      </c>
      <c r="D81" s="354" t="s">
        <v>481</v>
      </c>
      <c r="E81" s="354" t="s">
        <v>482</v>
      </c>
      <c r="F81" s="354" t="s">
        <v>483</v>
      </c>
      <c r="G81" s="354" t="s">
        <v>484</v>
      </c>
      <c r="H81" s="354">
        <v>218</v>
      </c>
    </row>
    <row r="82" spans="1:8">
      <c r="A82" s="354" t="str" cm="1">
        <f t="array" aca="1" ref="A82" ca="1">IFERROR(IF(INDIRECT("'"&amp;$D82&amp;"'!"&amp;E82&amp;$H82)="","",INDIRECT("'"&amp;$D82&amp;"'!"&amp;E82&amp;$H82)),"")</f>
        <v/>
      </c>
      <c r="B82" s="354" t="str" cm="1">
        <f t="array" aca="1" ref="B82" ca="1">IFERROR(IF(INDIRECT("'"&amp;$D82&amp;"'!"&amp;F82&amp;$H82)="","",INDIRECT("'"&amp;$D82&amp;"'!"&amp;F82&amp;$H82)),"")</f>
        <v/>
      </c>
      <c r="C82" s="354" t="str" cm="1">
        <f t="array" aca="1" ref="C82" ca="1">IFERROR(IF(INDIRECT("'"&amp;$D82&amp;"'!"&amp;G82&amp;$H82)="","",INDIRECT("'"&amp;$D82&amp;"'!"&amp;G82&amp;$H82)),"")</f>
        <v/>
      </c>
      <c r="D82" s="354" t="s">
        <v>481</v>
      </c>
      <c r="E82" s="354" t="s">
        <v>482</v>
      </c>
      <c r="F82" s="354" t="s">
        <v>483</v>
      </c>
      <c r="G82" s="354" t="s">
        <v>484</v>
      </c>
      <c r="H82" s="354">
        <v>219</v>
      </c>
    </row>
    <row r="83" spans="1:8">
      <c r="A83" s="354" t="str" cm="1">
        <f t="array" aca="1" ref="A83" ca="1">IFERROR(IF(INDIRECT("'"&amp;$D83&amp;"'!"&amp;E83&amp;$H83)="","",INDIRECT("'"&amp;$D83&amp;"'!"&amp;E83&amp;$H83)),"")</f>
        <v/>
      </c>
      <c r="B83" s="354" t="str" cm="1">
        <f t="array" aca="1" ref="B83" ca="1">IFERROR(IF(INDIRECT("'"&amp;$D83&amp;"'!"&amp;F83&amp;$H83)="","",INDIRECT("'"&amp;$D83&amp;"'!"&amp;F83&amp;$H83)),"")</f>
        <v/>
      </c>
      <c r="C83" s="354" t="str" cm="1">
        <f t="array" aca="1" ref="C83" ca="1">IFERROR(IF(INDIRECT("'"&amp;$D83&amp;"'!"&amp;G83&amp;$H83)="","",INDIRECT("'"&amp;$D83&amp;"'!"&amp;G83&amp;$H83)),"")</f>
        <v/>
      </c>
      <c r="D83" s="354" t="s">
        <v>481</v>
      </c>
      <c r="E83" s="354" t="s">
        <v>482</v>
      </c>
      <c r="F83" s="354" t="s">
        <v>483</v>
      </c>
      <c r="G83" s="354" t="s">
        <v>484</v>
      </c>
      <c r="H83" s="354">
        <v>220</v>
      </c>
    </row>
    <row r="84" spans="1:8">
      <c r="A84" s="354" t="str" cm="1">
        <f t="array" aca="1" ref="A84" ca="1">IFERROR(IF(INDIRECT("'"&amp;$D84&amp;"'!"&amp;E84&amp;$H84)="","",INDIRECT("'"&amp;$D84&amp;"'!"&amp;E84&amp;$H84)),"")</f>
        <v/>
      </c>
      <c r="B84" s="354" t="str" cm="1">
        <f t="array" aca="1" ref="B84" ca="1">IFERROR(IF(INDIRECT("'"&amp;$D84&amp;"'!"&amp;F84&amp;$H84)="","",INDIRECT("'"&amp;$D84&amp;"'!"&amp;F84&amp;$H84)),"")</f>
        <v/>
      </c>
      <c r="C84" s="354" t="str" cm="1">
        <f t="array" aca="1" ref="C84" ca="1">IFERROR(IF(INDIRECT("'"&amp;$D84&amp;"'!"&amp;G84&amp;$H84)="","",INDIRECT("'"&amp;$D84&amp;"'!"&amp;G84&amp;$H84)),"")</f>
        <v/>
      </c>
      <c r="D84" s="354" t="s">
        <v>481</v>
      </c>
      <c r="E84" s="354" t="s">
        <v>482</v>
      </c>
      <c r="F84" s="354" t="s">
        <v>483</v>
      </c>
      <c r="G84" s="354" t="s">
        <v>484</v>
      </c>
      <c r="H84" s="354">
        <v>221</v>
      </c>
    </row>
    <row r="85" spans="1:8">
      <c r="A85" s="354" t="str" cm="1">
        <f t="array" aca="1" ref="A85" ca="1">IFERROR(IF(INDIRECT("'"&amp;$D85&amp;"'!"&amp;E85&amp;$H85)="","",INDIRECT("'"&amp;$D85&amp;"'!"&amp;E85&amp;$H85)),"")</f>
        <v/>
      </c>
      <c r="B85" s="354" t="str" cm="1">
        <f t="array" aca="1" ref="B85" ca="1">IFERROR(IF(INDIRECT("'"&amp;$D85&amp;"'!"&amp;F85&amp;$H85)="","",INDIRECT("'"&amp;$D85&amp;"'!"&amp;F85&amp;$H85)),"")</f>
        <v/>
      </c>
      <c r="C85" s="354" t="str" cm="1">
        <f t="array" aca="1" ref="C85" ca="1">IFERROR(IF(INDIRECT("'"&amp;$D85&amp;"'!"&amp;G85&amp;$H85)="","",INDIRECT("'"&amp;$D85&amp;"'!"&amp;G85&amp;$H85)),"")</f>
        <v/>
      </c>
      <c r="D85" s="354" t="s">
        <v>481</v>
      </c>
      <c r="E85" s="354" t="s">
        <v>482</v>
      </c>
      <c r="F85" s="354" t="s">
        <v>483</v>
      </c>
      <c r="G85" s="354" t="s">
        <v>484</v>
      </c>
      <c r="H85" s="354">
        <v>222</v>
      </c>
    </row>
    <row r="86" spans="1:8">
      <c r="A86" s="354" t="str" cm="1">
        <f t="array" aca="1" ref="A86" ca="1">IFERROR(IF(INDIRECT("'"&amp;$D86&amp;"'!"&amp;E86&amp;$H86)="","",INDIRECT("'"&amp;$D86&amp;"'!"&amp;E86&amp;$H86)),"")</f>
        <v/>
      </c>
      <c r="B86" s="354" t="str" cm="1">
        <f t="array" aca="1" ref="B86" ca="1">IFERROR(IF(INDIRECT("'"&amp;$D86&amp;"'!"&amp;F86&amp;$H86)="","",INDIRECT("'"&amp;$D86&amp;"'!"&amp;F86&amp;$H86)),"")</f>
        <v/>
      </c>
      <c r="C86" s="354" t="str" cm="1">
        <f t="array" aca="1" ref="C86" ca="1">IFERROR(IF(INDIRECT("'"&amp;$D86&amp;"'!"&amp;G86&amp;$H86)="","",INDIRECT("'"&amp;$D86&amp;"'!"&amp;G86&amp;$H86)),"")</f>
        <v/>
      </c>
      <c r="D86" s="354" t="s">
        <v>481</v>
      </c>
      <c r="E86" s="354" t="s">
        <v>482</v>
      </c>
      <c r="F86" s="354" t="s">
        <v>483</v>
      </c>
      <c r="G86" s="354" t="s">
        <v>484</v>
      </c>
      <c r="H86" s="354">
        <v>223</v>
      </c>
    </row>
    <row r="87" spans="1:8">
      <c r="A87" s="354" t="str" cm="1">
        <f t="array" aca="1" ref="A87" ca="1">IFERROR(IF(INDIRECT("'"&amp;$D87&amp;"'!"&amp;E87&amp;$H87)="","",INDIRECT("'"&amp;$D87&amp;"'!"&amp;E87&amp;$H87)),"")</f>
        <v/>
      </c>
      <c r="B87" s="354" t="str" cm="1">
        <f t="array" aca="1" ref="B87" ca="1">IFERROR(IF(INDIRECT("'"&amp;$D87&amp;"'!"&amp;F87&amp;$H87)="","",INDIRECT("'"&amp;$D87&amp;"'!"&amp;F87&amp;$H87)),"")</f>
        <v/>
      </c>
      <c r="C87" s="354" t="str" cm="1">
        <f t="array" aca="1" ref="C87" ca="1">IFERROR(IF(INDIRECT("'"&amp;$D87&amp;"'!"&amp;G87&amp;$H87)="","",INDIRECT("'"&amp;$D87&amp;"'!"&amp;G87&amp;$H87)),"")</f>
        <v/>
      </c>
      <c r="D87" s="354" t="s">
        <v>481</v>
      </c>
      <c r="E87" s="354" t="s">
        <v>482</v>
      </c>
      <c r="F87" s="354" t="s">
        <v>483</v>
      </c>
      <c r="G87" s="354" t="s">
        <v>484</v>
      </c>
      <c r="H87" s="354">
        <v>224</v>
      </c>
    </row>
    <row r="88" spans="1:8">
      <c r="A88" s="354" t="str" cm="1">
        <f t="array" aca="1" ref="A88" ca="1">IFERROR(IF(INDIRECT("'"&amp;$D88&amp;"'!"&amp;E88&amp;$H88)="","",INDIRECT("'"&amp;$D88&amp;"'!"&amp;E88&amp;$H88)),"")</f>
        <v/>
      </c>
      <c r="B88" s="354" t="str" cm="1">
        <f t="array" aca="1" ref="B88" ca="1">IFERROR(IF(INDIRECT("'"&amp;$D88&amp;"'!"&amp;F88&amp;$H88)="","",INDIRECT("'"&amp;$D88&amp;"'!"&amp;F88&amp;$H88)),"")</f>
        <v/>
      </c>
      <c r="C88" s="354" t="str" cm="1">
        <f t="array" aca="1" ref="C88" ca="1">IFERROR(IF(INDIRECT("'"&amp;$D88&amp;"'!"&amp;G88&amp;$H88)="","",INDIRECT("'"&amp;$D88&amp;"'!"&amp;G88&amp;$H88)),"")</f>
        <v/>
      </c>
      <c r="D88" s="354" t="s">
        <v>481</v>
      </c>
      <c r="E88" s="354" t="s">
        <v>482</v>
      </c>
      <c r="F88" s="354" t="s">
        <v>483</v>
      </c>
      <c r="G88" s="354" t="s">
        <v>484</v>
      </c>
      <c r="H88" s="354">
        <v>225</v>
      </c>
    </row>
    <row r="89" spans="1:8">
      <c r="A89" s="354" t="str" cm="1">
        <f t="array" aca="1" ref="A89" ca="1">IFERROR(IF(INDIRECT("'"&amp;$D89&amp;"'!"&amp;E89&amp;$H89)="","",INDIRECT("'"&amp;$D89&amp;"'!"&amp;E89&amp;$H89)),"")</f>
        <v/>
      </c>
      <c r="B89" s="354" t="str" cm="1">
        <f t="array" aca="1" ref="B89" ca="1">IFERROR(IF(INDIRECT("'"&amp;$D89&amp;"'!"&amp;F89&amp;$H89)="","",INDIRECT("'"&amp;$D89&amp;"'!"&amp;F89&amp;$H89)),"")</f>
        <v/>
      </c>
      <c r="C89" s="354" t="str" cm="1">
        <f t="array" aca="1" ref="C89" ca="1">IFERROR(IF(INDIRECT("'"&amp;$D89&amp;"'!"&amp;G89&amp;$H89)="","",INDIRECT("'"&amp;$D89&amp;"'!"&amp;G89&amp;$H89)),"")</f>
        <v/>
      </c>
      <c r="D89" s="354" t="s">
        <v>481</v>
      </c>
      <c r="E89" s="354" t="s">
        <v>482</v>
      </c>
      <c r="F89" s="354" t="s">
        <v>483</v>
      </c>
      <c r="G89" s="354" t="s">
        <v>484</v>
      </c>
      <c r="H89" s="354">
        <v>226</v>
      </c>
    </row>
    <row r="90" spans="1:8">
      <c r="A90" s="354" t="str" cm="1">
        <f t="array" aca="1" ref="A90" ca="1">IFERROR(IF(INDIRECT("'"&amp;$D90&amp;"'!"&amp;E90&amp;$H90)="","",INDIRECT("'"&amp;$D90&amp;"'!"&amp;E90&amp;$H90)),"")</f>
        <v/>
      </c>
      <c r="B90" s="354" t="str" cm="1">
        <f t="array" aca="1" ref="B90" ca="1">IFERROR(IF(INDIRECT("'"&amp;$D90&amp;"'!"&amp;F90&amp;$H90)="","",INDIRECT("'"&amp;$D90&amp;"'!"&amp;F90&amp;$H90)),"")</f>
        <v/>
      </c>
      <c r="C90" s="354" t="str" cm="1">
        <f t="array" aca="1" ref="C90" ca="1">IFERROR(IF(INDIRECT("'"&amp;$D90&amp;"'!"&amp;G90&amp;$H90)="","",INDIRECT("'"&amp;$D90&amp;"'!"&amp;G90&amp;$H90)),"")</f>
        <v/>
      </c>
      <c r="D90" s="354" t="s">
        <v>481</v>
      </c>
      <c r="E90" s="354" t="s">
        <v>482</v>
      </c>
      <c r="F90" s="354" t="s">
        <v>483</v>
      </c>
      <c r="G90" s="354" t="s">
        <v>484</v>
      </c>
      <c r="H90" s="354">
        <v>227</v>
      </c>
    </row>
    <row r="91" spans="1:8">
      <c r="A91" s="354" t="str" cm="1">
        <f t="array" aca="1" ref="A91" ca="1">IFERROR(IF(INDIRECT("'"&amp;$D91&amp;"'!"&amp;E91&amp;$H91)="","",INDIRECT("'"&amp;$D91&amp;"'!"&amp;E91&amp;$H91)),"")</f>
        <v/>
      </c>
      <c r="B91" s="354" t="str" cm="1">
        <f t="array" aca="1" ref="B91" ca="1">IFERROR(IF(INDIRECT("'"&amp;$D91&amp;"'!"&amp;F91&amp;$H91)="","",INDIRECT("'"&amp;$D91&amp;"'!"&amp;F91&amp;$H91)),"")</f>
        <v/>
      </c>
      <c r="C91" s="354" t="str" cm="1">
        <f t="array" aca="1" ref="C91" ca="1">IFERROR(IF(INDIRECT("'"&amp;$D91&amp;"'!"&amp;G91&amp;$H91)="","",INDIRECT("'"&amp;$D91&amp;"'!"&amp;G91&amp;$H91)),"")</f>
        <v/>
      </c>
      <c r="D91" s="354" t="s">
        <v>481</v>
      </c>
      <c r="E91" s="354" t="s">
        <v>482</v>
      </c>
      <c r="F91" s="354" t="s">
        <v>483</v>
      </c>
      <c r="G91" s="354" t="s">
        <v>484</v>
      </c>
      <c r="H91" s="354">
        <v>228</v>
      </c>
    </row>
    <row r="92" spans="1:8">
      <c r="A92" s="354" t="str" cm="1">
        <f t="array" aca="1" ref="A92" ca="1">IFERROR(IF(INDIRECT("'"&amp;$D92&amp;"'!"&amp;E92&amp;$H92)="","",INDIRECT("'"&amp;$D92&amp;"'!"&amp;E92&amp;$H92)),"")</f>
        <v/>
      </c>
      <c r="B92" s="354" t="str" cm="1">
        <f t="array" aca="1" ref="B92" ca="1">IFERROR(IF(INDIRECT("'"&amp;$D92&amp;"'!"&amp;F92&amp;$H92)="","",INDIRECT("'"&amp;$D92&amp;"'!"&amp;F92&amp;$H92)),"")</f>
        <v/>
      </c>
      <c r="C92" s="354" t="str" cm="1">
        <f t="array" aca="1" ref="C92" ca="1">IFERROR(IF(INDIRECT("'"&amp;$D92&amp;"'!"&amp;G92&amp;$H92)="","",INDIRECT("'"&amp;$D92&amp;"'!"&amp;G92&amp;$H92)),"")</f>
        <v/>
      </c>
      <c r="D92" s="354" t="s">
        <v>481</v>
      </c>
      <c r="E92" s="354" t="s">
        <v>482</v>
      </c>
      <c r="F92" s="354" t="s">
        <v>483</v>
      </c>
      <c r="G92" s="354" t="s">
        <v>484</v>
      </c>
      <c r="H92" s="354">
        <v>229</v>
      </c>
    </row>
    <row r="93" spans="1:8">
      <c r="A93" s="354" t="str" cm="1">
        <f t="array" aca="1" ref="A93" ca="1">IFERROR(IF(INDIRECT("'"&amp;$D93&amp;"'!"&amp;E93&amp;$H93)="","",INDIRECT("'"&amp;$D93&amp;"'!"&amp;E93&amp;$H93)),"")</f>
        <v/>
      </c>
      <c r="B93" s="354" t="str" cm="1">
        <f t="array" aca="1" ref="B93" ca="1">IFERROR(IF(INDIRECT("'"&amp;$D93&amp;"'!"&amp;F93&amp;$H93)="","",INDIRECT("'"&amp;$D93&amp;"'!"&amp;F93&amp;$H93)),"")</f>
        <v/>
      </c>
      <c r="C93" s="354" t="str" cm="1">
        <f t="array" aca="1" ref="C93" ca="1">IFERROR(IF(INDIRECT("'"&amp;$D93&amp;"'!"&amp;G93&amp;$H93)="","",INDIRECT("'"&amp;$D93&amp;"'!"&amp;G93&amp;$H93)),"")</f>
        <v/>
      </c>
      <c r="D93" s="354" t="s">
        <v>481</v>
      </c>
      <c r="E93" s="354" t="s">
        <v>482</v>
      </c>
      <c r="F93" s="354" t="s">
        <v>483</v>
      </c>
      <c r="G93" s="354" t="s">
        <v>484</v>
      </c>
      <c r="H93" s="354">
        <v>230</v>
      </c>
    </row>
    <row r="94" spans="1:8">
      <c r="A94" s="354" t="str" cm="1">
        <f t="array" aca="1" ref="A94" ca="1">IFERROR(IF(INDIRECT("'"&amp;$D94&amp;"'!"&amp;E94&amp;$H94)="","",INDIRECT("'"&amp;$D94&amp;"'!"&amp;E94&amp;$H94)),"")</f>
        <v/>
      </c>
      <c r="B94" s="354" t="str" cm="1">
        <f t="array" aca="1" ref="B94" ca="1">IFERROR(IF(INDIRECT("'"&amp;$D94&amp;"'!"&amp;F94&amp;$H94)="","",INDIRECT("'"&amp;$D94&amp;"'!"&amp;F94&amp;$H94)),"")</f>
        <v/>
      </c>
      <c r="C94" s="354" t="str" cm="1">
        <f t="array" aca="1" ref="C94" ca="1">IFERROR(IF(INDIRECT("'"&amp;$D94&amp;"'!"&amp;G94&amp;$H94)="","",INDIRECT("'"&amp;$D94&amp;"'!"&amp;G94&amp;$H94)),"")</f>
        <v/>
      </c>
      <c r="D94" s="354" t="s">
        <v>481</v>
      </c>
      <c r="E94" s="354" t="s">
        <v>482</v>
      </c>
      <c r="F94" s="354" t="s">
        <v>483</v>
      </c>
      <c r="G94" s="354" t="s">
        <v>484</v>
      </c>
      <c r="H94" s="354">
        <v>231</v>
      </c>
    </row>
    <row r="95" spans="1:8">
      <c r="A95" s="354" t="str" cm="1">
        <f t="array" aca="1" ref="A95" ca="1">IFERROR(IF(INDIRECT("'"&amp;$D95&amp;"'!"&amp;E95&amp;$H95)="","",INDIRECT("'"&amp;$D95&amp;"'!"&amp;E95&amp;$H95)),"")</f>
        <v/>
      </c>
      <c r="B95" s="354" t="str" cm="1">
        <f t="array" aca="1" ref="B95" ca="1">IFERROR(IF(INDIRECT("'"&amp;$D95&amp;"'!"&amp;F95&amp;$H95)="","",INDIRECT("'"&amp;$D95&amp;"'!"&amp;F95&amp;$H95)),"")</f>
        <v/>
      </c>
      <c r="C95" s="354" t="str" cm="1">
        <f t="array" aca="1" ref="C95" ca="1">IFERROR(IF(INDIRECT("'"&amp;$D95&amp;"'!"&amp;G95&amp;$H95)="","",INDIRECT("'"&amp;$D95&amp;"'!"&amp;G95&amp;$H95)),"")</f>
        <v/>
      </c>
      <c r="D95" s="354" t="s">
        <v>481</v>
      </c>
      <c r="E95" s="354" t="s">
        <v>482</v>
      </c>
      <c r="F95" s="354" t="s">
        <v>483</v>
      </c>
      <c r="G95" s="354" t="s">
        <v>484</v>
      </c>
      <c r="H95" s="354">
        <v>232</v>
      </c>
    </row>
    <row r="96" spans="1:8">
      <c r="A96" s="354" t="str" cm="1">
        <f t="array" aca="1" ref="A96" ca="1">IFERROR(IF(INDIRECT("'"&amp;$D96&amp;"'!"&amp;E96&amp;$H96)="","",INDIRECT("'"&amp;$D96&amp;"'!"&amp;E96&amp;$H96)),"")</f>
        <v/>
      </c>
      <c r="B96" s="354" t="str" cm="1">
        <f t="array" aca="1" ref="B96" ca="1">IFERROR(IF(INDIRECT("'"&amp;$D96&amp;"'!"&amp;F96&amp;$H96)="","",INDIRECT("'"&amp;$D96&amp;"'!"&amp;F96&amp;$H96)),"")</f>
        <v/>
      </c>
      <c r="C96" s="354" t="str" cm="1">
        <f t="array" aca="1" ref="C96" ca="1">IFERROR(IF(INDIRECT("'"&amp;$D96&amp;"'!"&amp;G96&amp;$H96)="","",INDIRECT("'"&amp;$D96&amp;"'!"&amp;G96&amp;$H96)),"")</f>
        <v/>
      </c>
      <c r="D96" s="354" t="s">
        <v>481</v>
      </c>
      <c r="E96" s="354" t="s">
        <v>482</v>
      </c>
      <c r="F96" s="354" t="s">
        <v>483</v>
      </c>
      <c r="G96" s="354" t="s">
        <v>484</v>
      </c>
      <c r="H96" s="354">
        <v>233</v>
      </c>
    </row>
    <row r="97" spans="1:8">
      <c r="A97" s="354" t="str" cm="1">
        <f t="array" aca="1" ref="A97" ca="1">IFERROR(IF(INDIRECT("'"&amp;$D97&amp;"'!"&amp;E97&amp;$H97)="","",INDIRECT("'"&amp;$D97&amp;"'!"&amp;E97&amp;$H97)),"")</f>
        <v/>
      </c>
      <c r="B97" s="354" t="str" cm="1">
        <f t="array" aca="1" ref="B97" ca="1">IFERROR(IF(INDIRECT("'"&amp;$D97&amp;"'!"&amp;F97&amp;$H97)="","",INDIRECT("'"&amp;$D97&amp;"'!"&amp;F97&amp;$H97)),"")</f>
        <v/>
      </c>
      <c r="C97" s="354" t="str" cm="1">
        <f t="array" aca="1" ref="C97" ca="1">IFERROR(IF(INDIRECT("'"&amp;$D97&amp;"'!"&amp;G97&amp;$H97)="","",INDIRECT("'"&amp;$D97&amp;"'!"&amp;G97&amp;$H97)),"")</f>
        <v/>
      </c>
      <c r="D97" s="354" t="s">
        <v>481</v>
      </c>
      <c r="E97" s="354" t="s">
        <v>482</v>
      </c>
      <c r="F97" s="354" t="s">
        <v>483</v>
      </c>
      <c r="G97" s="354" t="s">
        <v>484</v>
      </c>
      <c r="H97" s="354">
        <v>234</v>
      </c>
    </row>
    <row r="98" spans="1:8">
      <c r="A98" s="354" t="str" cm="1">
        <f t="array" aca="1" ref="A98" ca="1">IFERROR(IF(INDIRECT("'"&amp;$D98&amp;"'!"&amp;E98&amp;$H98)="","",INDIRECT("'"&amp;$D98&amp;"'!"&amp;E98&amp;$H98)),"")</f>
        <v/>
      </c>
      <c r="B98" s="354" t="str" cm="1">
        <f t="array" aca="1" ref="B98" ca="1">IFERROR(IF(INDIRECT("'"&amp;$D98&amp;"'!"&amp;F98&amp;$H98)="","",INDIRECT("'"&amp;$D98&amp;"'!"&amp;F98&amp;$H98)),"")</f>
        <v/>
      </c>
      <c r="C98" s="354" t="str" cm="1">
        <f t="array" aca="1" ref="C98" ca="1">IFERROR(IF(INDIRECT("'"&amp;$D98&amp;"'!"&amp;G98&amp;$H98)="","",INDIRECT("'"&amp;$D98&amp;"'!"&amp;G98&amp;$H98)),"")</f>
        <v/>
      </c>
      <c r="D98" s="354" t="s">
        <v>481</v>
      </c>
      <c r="E98" s="354" t="s">
        <v>482</v>
      </c>
      <c r="F98" s="354" t="s">
        <v>483</v>
      </c>
      <c r="G98" s="354" t="s">
        <v>484</v>
      </c>
      <c r="H98" s="354">
        <v>235</v>
      </c>
    </row>
    <row r="99" spans="1:8">
      <c r="A99" s="354" t="str" cm="1">
        <f t="array" aca="1" ref="A99" ca="1">IFERROR(IF(INDIRECT("'"&amp;$D99&amp;"'!"&amp;E99&amp;$H99)="","",INDIRECT("'"&amp;$D99&amp;"'!"&amp;E99&amp;$H99)),"")</f>
        <v/>
      </c>
      <c r="B99" s="354" t="str" cm="1">
        <f t="array" aca="1" ref="B99" ca="1">IFERROR(IF(INDIRECT("'"&amp;$D99&amp;"'!"&amp;F99&amp;$H99)="","",INDIRECT("'"&amp;$D99&amp;"'!"&amp;F99&amp;$H99)),"")</f>
        <v/>
      </c>
      <c r="C99" s="354" t="str" cm="1">
        <f t="array" aca="1" ref="C99" ca="1">IFERROR(IF(INDIRECT("'"&amp;$D99&amp;"'!"&amp;G99&amp;$H99)="","",INDIRECT("'"&amp;$D99&amp;"'!"&amp;G99&amp;$H99)),"")</f>
        <v/>
      </c>
      <c r="D99" s="354" t="s">
        <v>481</v>
      </c>
      <c r="E99" s="354" t="s">
        <v>482</v>
      </c>
      <c r="F99" s="354" t="s">
        <v>483</v>
      </c>
      <c r="G99" s="354" t="s">
        <v>484</v>
      </c>
      <c r="H99" s="354">
        <v>236</v>
      </c>
    </row>
    <row r="100" spans="1:8">
      <c r="A100" s="354" t="str" cm="1">
        <f t="array" aca="1" ref="A100" ca="1">IFERROR(IF(INDIRECT("'"&amp;$D100&amp;"'!"&amp;E100&amp;$H100)="","",INDIRECT("'"&amp;$D100&amp;"'!"&amp;E100&amp;$H100)),"")</f>
        <v/>
      </c>
      <c r="B100" s="354" t="str" cm="1">
        <f t="array" aca="1" ref="B100" ca="1">IFERROR(IF(INDIRECT("'"&amp;$D100&amp;"'!"&amp;F100&amp;$H100)="","",INDIRECT("'"&amp;$D100&amp;"'!"&amp;F100&amp;$H100)),"")</f>
        <v/>
      </c>
      <c r="C100" s="354" t="str" cm="1">
        <f t="array" aca="1" ref="C100" ca="1">IFERROR(IF(INDIRECT("'"&amp;$D100&amp;"'!"&amp;G100&amp;$H100)="","",INDIRECT("'"&amp;$D100&amp;"'!"&amp;G100&amp;$H100)),"")</f>
        <v/>
      </c>
      <c r="D100" s="354" t="s">
        <v>481</v>
      </c>
      <c r="E100" s="354" t="s">
        <v>482</v>
      </c>
      <c r="F100" s="354" t="s">
        <v>483</v>
      </c>
      <c r="G100" s="354" t="s">
        <v>484</v>
      </c>
      <c r="H100" s="354">
        <v>237</v>
      </c>
    </row>
    <row r="101" spans="1:8">
      <c r="A101" s="354" t="str" cm="1">
        <f t="array" aca="1" ref="A101" ca="1">IFERROR(IF(INDIRECT("'"&amp;$D101&amp;"'!"&amp;E101&amp;$H101)="","",INDIRECT("'"&amp;$D101&amp;"'!"&amp;E101&amp;$H101)),"")</f>
        <v/>
      </c>
      <c r="B101" s="354" t="str" cm="1">
        <f t="array" aca="1" ref="B101" ca="1">IFERROR(IF(INDIRECT("'"&amp;$D101&amp;"'!"&amp;F101&amp;$H101)="","",INDIRECT("'"&amp;$D101&amp;"'!"&amp;F101&amp;$H101)),"")</f>
        <v/>
      </c>
      <c r="C101" s="354" t="str" cm="1">
        <f t="array" aca="1" ref="C101" ca="1">IFERROR(IF(INDIRECT("'"&amp;$D101&amp;"'!"&amp;G101&amp;$H101)="","",INDIRECT("'"&amp;$D101&amp;"'!"&amp;G101&amp;$H101)),"")</f>
        <v/>
      </c>
      <c r="D101" s="354" t="s">
        <v>481</v>
      </c>
      <c r="E101" s="354" t="s">
        <v>482</v>
      </c>
      <c r="F101" s="354" t="s">
        <v>483</v>
      </c>
      <c r="G101" s="354" t="s">
        <v>484</v>
      </c>
      <c r="H101" s="354">
        <v>238</v>
      </c>
    </row>
    <row r="102" spans="1:8">
      <c r="A102" s="354" t="str" cm="1">
        <f t="array" aca="1" ref="A102" ca="1">IFERROR(IF(INDIRECT("'"&amp;$D102&amp;"'!"&amp;E102&amp;$H102)="","",INDIRECT("'"&amp;$D102&amp;"'!"&amp;E102&amp;$H102)),"")</f>
        <v/>
      </c>
      <c r="B102" s="354" t="str" cm="1">
        <f t="array" aca="1" ref="B102" ca="1">IFERROR(IF(INDIRECT("'"&amp;$D102&amp;"'!"&amp;F102&amp;$H102)="","",INDIRECT("'"&amp;$D102&amp;"'!"&amp;F102&amp;$H102)),"")</f>
        <v/>
      </c>
      <c r="C102" s="354" t="str" cm="1">
        <f t="array" aca="1" ref="C102" ca="1">IFERROR(IF(INDIRECT("'"&amp;$D102&amp;"'!"&amp;G102&amp;$H102)="","",INDIRECT("'"&amp;$D102&amp;"'!"&amp;G102&amp;$H102)),"")</f>
        <v/>
      </c>
      <c r="D102" s="354" t="s">
        <v>485</v>
      </c>
      <c r="E102" s="354" t="s">
        <v>482</v>
      </c>
      <c r="F102" s="354" t="s">
        <v>483</v>
      </c>
      <c r="G102" s="354" t="s">
        <v>484</v>
      </c>
      <c r="H102" s="354">
        <v>139</v>
      </c>
    </row>
    <row r="103" spans="1:8">
      <c r="A103" s="354" t="str" cm="1">
        <f t="array" aca="1" ref="A103" ca="1">IFERROR(IF(INDIRECT("'"&amp;$D103&amp;"'!"&amp;E103&amp;$H103)="","",INDIRECT("'"&amp;$D103&amp;"'!"&amp;E103&amp;$H103)),"")</f>
        <v/>
      </c>
      <c r="B103" s="354" t="str" cm="1">
        <f t="array" aca="1" ref="B103" ca="1">IFERROR(IF(INDIRECT("'"&amp;$D103&amp;"'!"&amp;F103&amp;$H103)="","",INDIRECT("'"&amp;$D103&amp;"'!"&amp;F103&amp;$H103)),"")</f>
        <v/>
      </c>
      <c r="C103" s="354" t="str" cm="1">
        <f t="array" aca="1" ref="C103" ca="1">IFERROR(IF(INDIRECT("'"&amp;$D103&amp;"'!"&amp;G103&amp;$H103)="","",INDIRECT("'"&amp;$D103&amp;"'!"&amp;G103&amp;$H103)),"")</f>
        <v/>
      </c>
      <c r="D103" s="354" t="s">
        <v>485</v>
      </c>
      <c r="E103" s="354" t="s">
        <v>482</v>
      </c>
      <c r="F103" s="354" t="s">
        <v>483</v>
      </c>
      <c r="G103" s="354" t="s">
        <v>484</v>
      </c>
      <c r="H103" s="354">
        <v>140</v>
      </c>
    </row>
    <row r="104" spans="1:8">
      <c r="A104" s="354" t="str" cm="1">
        <f t="array" aca="1" ref="A104" ca="1">IFERROR(IF(INDIRECT("'"&amp;$D104&amp;"'!"&amp;E104&amp;$H104)="","",INDIRECT("'"&amp;$D104&amp;"'!"&amp;E104&amp;$H104)),"")</f>
        <v/>
      </c>
      <c r="B104" s="354" t="str" cm="1">
        <f t="array" aca="1" ref="B104" ca="1">IFERROR(IF(INDIRECT("'"&amp;$D104&amp;"'!"&amp;F104&amp;$H104)="","",INDIRECT("'"&amp;$D104&amp;"'!"&amp;F104&amp;$H104)),"")</f>
        <v/>
      </c>
      <c r="C104" s="354" t="str" cm="1">
        <f t="array" aca="1" ref="C104" ca="1">IFERROR(IF(INDIRECT("'"&amp;$D104&amp;"'!"&amp;G104&amp;$H104)="","",INDIRECT("'"&amp;$D104&amp;"'!"&amp;G104&amp;$H104)),"")</f>
        <v/>
      </c>
      <c r="D104" s="354" t="s">
        <v>485</v>
      </c>
      <c r="E104" s="354" t="s">
        <v>482</v>
      </c>
      <c r="F104" s="354" t="s">
        <v>483</v>
      </c>
      <c r="G104" s="354" t="s">
        <v>484</v>
      </c>
      <c r="H104" s="354">
        <v>141</v>
      </c>
    </row>
    <row r="105" spans="1:8">
      <c r="A105" s="354" t="str" cm="1">
        <f t="array" aca="1" ref="A105" ca="1">IFERROR(IF(INDIRECT("'"&amp;$D105&amp;"'!"&amp;E105&amp;$H105)="","",INDIRECT("'"&amp;$D105&amp;"'!"&amp;E105&amp;$H105)),"")</f>
        <v/>
      </c>
      <c r="B105" s="354" t="str" cm="1">
        <f t="array" aca="1" ref="B105" ca="1">IFERROR(IF(INDIRECT("'"&amp;$D105&amp;"'!"&amp;F105&amp;$H105)="","",INDIRECT("'"&amp;$D105&amp;"'!"&amp;F105&amp;$H105)),"")</f>
        <v/>
      </c>
      <c r="C105" s="354" t="str" cm="1">
        <f t="array" aca="1" ref="C105" ca="1">IFERROR(IF(INDIRECT("'"&amp;$D105&amp;"'!"&amp;G105&amp;$H105)="","",INDIRECT("'"&amp;$D105&amp;"'!"&amp;G105&amp;$H105)),"")</f>
        <v/>
      </c>
      <c r="D105" s="354" t="s">
        <v>485</v>
      </c>
      <c r="E105" s="354" t="s">
        <v>482</v>
      </c>
      <c r="F105" s="354" t="s">
        <v>483</v>
      </c>
      <c r="G105" s="354" t="s">
        <v>484</v>
      </c>
      <c r="H105" s="354">
        <v>142</v>
      </c>
    </row>
    <row r="106" spans="1:8">
      <c r="A106" s="354" t="str" cm="1">
        <f t="array" aca="1" ref="A106" ca="1">IFERROR(IF(INDIRECT("'"&amp;$D106&amp;"'!"&amp;E106&amp;$H106)="","",INDIRECT("'"&amp;$D106&amp;"'!"&amp;E106&amp;$H106)),"")</f>
        <v/>
      </c>
      <c r="B106" s="354" t="str" cm="1">
        <f t="array" aca="1" ref="B106" ca="1">IFERROR(IF(INDIRECT("'"&amp;$D106&amp;"'!"&amp;F106&amp;$H106)="","",INDIRECT("'"&amp;$D106&amp;"'!"&amp;F106&amp;$H106)),"")</f>
        <v/>
      </c>
      <c r="C106" s="354" t="str" cm="1">
        <f t="array" aca="1" ref="C106" ca="1">IFERROR(IF(INDIRECT("'"&amp;$D106&amp;"'!"&amp;G106&amp;$H106)="","",INDIRECT("'"&amp;$D106&amp;"'!"&amp;G106&amp;$H106)),"")</f>
        <v/>
      </c>
      <c r="D106" s="354" t="s">
        <v>485</v>
      </c>
      <c r="E106" s="354" t="s">
        <v>482</v>
      </c>
      <c r="F106" s="354" t="s">
        <v>483</v>
      </c>
      <c r="G106" s="354" t="s">
        <v>484</v>
      </c>
      <c r="H106" s="354">
        <v>143</v>
      </c>
    </row>
    <row r="107" spans="1:8">
      <c r="A107" s="354" t="str" cm="1">
        <f t="array" aca="1" ref="A107" ca="1">IFERROR(IF(INDIRECT("'"&amp;$D107&amp;"'!"&amp;E107&amp;$H107)="","",INDIRECT("'"&amp;$D107&amp;"'!"&amp;E107&amp;$H107)),"")</f>
        <v/>
      </c>
      <c r="B107" s="354" t="str" cm="1">
        <f t="array" aca="1" ref="B107" ca="1">IFERROR(IF(INDIRECT("'"&amp;$D107&amp;"'!"&amp;F107&amp;$H107)="","",INDIRECT("'"&amp;$D107&amp;"'!"&amp;F107&amp;$H107)),"")</f>
        <v/>
      </c>
      <c r="C107" s="354" t="str" cm="1">
        <f t="array" aca="1" ref="C107" ca="1">IFERROR(IF(INDIRECT("'"&amp;$D107&amp;"'!"&amp;G107&amp;$H107)="","",INDIRECT("'"&amp;$D107&amp;"'!"&amp;G107&amp;$H107)),"")</f>
        <v/>
      </c>
      <c r="D107" s="354" t="s">
        <v>485</v>
      </c>
      <c r="E107" s="354" t="s">
        <v>482</v>
      </c>
      <c r="F107" s="354" t="s">
        <v>483</v>
      </c>
      <c r="G107" s="354" t="s">
        <v>484</v>
      </c>
      <c r="H107" s="354">
        <v>144</v>
      </c>
    </row>
    <row r="108" spans="1:8">
      <c r="A108" s="354" t="str" cm="1">
        <f t="array" aca="1" ref="A108" ca="1">IFERROR(IF(INDIRECT("'"&amp;$D108&amp;"'!"&amp;E108&amp;$H108)="","",INDIRECT("'"&amp;$D108&amp;"'!"&amp;E108&amp;$H108)),"")</f>
        <v/>
      </c>
      <c r="B108" s="354" t="str" cm="1">
        <f t="array" aca="1" ref="B108" ca="1">IFERROR(IF(INDIRECT("'"&amp;$D108&amp;"'!"&amp;F108&amp;$H108)="","",INDIRECT("'"&amp;$D108&amp;"'!"&amp;F108&amp;$H108)),"")</f>
        <v/>
      </c>
      <c r="C108" s="354" t="str" cm="1">
        <f t="array" aca="1" ref="C108" ca="1">IFERROR(IF(INDIRECT("'"&amp;$D108&amp;"'!"&amp;G108&amp;$H108)="","",INDIRECT("'"&amp;$D108&amp;"'!"&amp;G108&amp;$H108)),"")</f>
        <v/>
      </c>
      <c r="D108" s="354" t="s">
        <v>485</v>
      </c>
      <c r="E108" s="354" t="s">
        <v>482</v>
      </c>
      <c r="F108" s="354" t="s">
        <v>483</v>
      </c>
      <c r="G108" s="354" t="s">
        <v>484</v>
      </c>
      <c r="H108" s="354">
        <v>145</v>
      </c>
    </row>
    <row r="109" spans="1:8">
      <c r="A109" s="354" t="str" cm="1">
        <f t="array" aca="1" ref="A109" ca="1">IFERROR(IF(INDIRECT("'"&amp;$D109&amp;"'!"&amp;E109&amp;$H109)="","",INDIRECT("'"&amp;$D109&amp;"'!"&amp;E109&amp;$H109)),"")</f>
        <v/>
      </c>
      <c r="B109" s="354" t="str" cm="1">
        <f t="array" aca="1" ref="B109" ca="1">IFERROR(IF(INDIRECT("'"&amp;$D109&amp;"'!"&amp;F109&amp;$H109)="","",INDIRECT("'"&amp;$D109&amp;"'!"&amp;F109&amp;$H109)),"")</f>
        <v/>
      </c>
      <c r="C109" s="354" t="str" cm="1">
        <f t="array" aca="1" ref="C109" ca="1">IFERROR(IF(INDIRECT("'"&amp;$D109&amp;"'!"&amp;G109&amp;$H109)="","",INDIRECT("'"&amp;$D109&amp;"'!"&amp;G109&amp;$H109)),"")</f>
        <v/>
      </c>
      <c r="D109" s="354" t="s">
        <v>485</v>
      </c>
      <c r="E109" s="354" t="s">
        <v>482</v>
      </c>
      <c r="F109" s="354" t="s">
        <v>483</v>
      </c>
      <c r="G109" s="354" t="s">
        <v>484</v>
      </c>
      <c r="H109" s="354">
        <v>146</v>
      </c>
    </row>
    <row r="110" spans="1:8">
      <c r="A110" s="354" t="str" cm="1">
        <f t="array" aca="1" ref="A110" ca="1">IFERROR(IF(INDIRECT("'"&amp;$D110&amp;"'!"&amp;E110&amp;$H110)="","",INDIRECT("'"&amp;$D110&amp;"'!"&amp;E110&amp;$H110)),"")</f>
        <v/>
      </c>
      <c r="B110" s="354" t="str" cm="1">
        <f t="array" aca="1" ref="B110" ca="1">IFERROR(IF(INDIRECT("'"&amp;$D110&amp;"'!"&amp;F110&amp;$H110)="","",INDIRECT("'"&amp;$D110&amp;"'!"&amp;F110&amp;$H110)),"")</f>
        <v/>
      </c>
      <c r="C110" s="354" t="str" cm="1">
        <f t="array" aca="1" ref="C110" ca="1">IFERROR(IF(INDIRECT("'"&amp;$D110&amp;"'!"&amp;G110&amp;$H110)="","",INDIRECT("'"&amp;$D110&amp;"'!"&amp;G110&amp;$H110)),"")</f>
        <v/>
      </c>
      <c r="D110" s="354" t="s">
        <v>485</v>
      </c>
      <c r="E110" s="354" t="s">
        <v>482</v>
      </c>
      <c r="F110" s="354" t="s">
        <v>483</v>
      </c>
      <c r="G110" s="354" t="s">
        <v>484</v>
      </c>
      <c r="H110" s="354">
        <v>147</v>
      </c>
    </row>
    <row r="111" spans="1:8">
      <c r="A111" s="354" t="str" cm="1">
        <f t="array" aca="1" ref="A111" ca="1">IFERROR(IF(INDIRECT("'"&amp;$D111&amp;"'!"&amp;E111&amp;$H111)="","",INDIRECT("'"&amp;$D111&amp;"'!"&amp;E111&amp;$H111)),"")</f>
        <v/>
      </c>
      <c r="B111" s="354" t="str" cm="1">
        <f t="array" aca="1" ref="B111" ca="1">IFERROR(IF(INDIRECT("'"&amp;$D111&amp;"'!"&amp;F111&amp;$H111)="","",INDIRECT("'"&amp;$D111&amp;"'!"&amp;F111&amp;$H111)),"")</f>
        <v/>
      </c>
      <c r="C111" s="354" t="str" cm="1">
        <f t="array" aca="1" ref="C111" ca="1">IFERROR(IF(INDIRECT("'"&amp;$D111&amp;"'!"&amp;G111&amp;$H111)="","",INDIRECT("'"&amp;$D111&amp;"'!"&amp;G111&amp;$H111)),"")</f>
        <v/>
      </c>
      <c r="D111" s="354" t="s">
        <v>485</v>
      </c>
      <c r="E111" s="354" t="s">
        <v>482</v>
      </c>
      <c r="F111" s="354" t="s">
        <v>483</v>
      </c>
      <c r="G111" s="354" t="s">
        <v>484</v>
      </c>
      <c r="H111" s="354">
        <v>148</v>
      </c>
    </row>
    <row r="112" spans="1:8">
      <c r="A112" s="354" t="str" cm="1">
        <f t="array" aca="1" ref="A112" ca="1">IFERROR(IF(INDIRECT("'"&amp;$D112&amp;"'!"&amp;E112&amp;$H112)="","",INDIRECT("'"&amp;$D112&amp;"'!"&amp;E112&amp;$H112)),"")</f>
        <v/>
      </c>
      <c r="B112" s="354" t="str" cm="1">
        <f t="array" aca="1" ref="B112" ca="1">IFERROR(IF(INDIRECT("'"&amp;$D112&amp;"'!"&amp;F112&amp;$H112)="","",INDIRECT("'"&amp;$D112&amp;"'!"&amp;F112&amp;$H112)),"")</f>
        <v/>
      </c>
      <c r="C112" s="354" t="str" cm="1">
        <f t="array" aca="1" ref="C112" ca="1">IFERROR(IF(INDIRECT("'"&amp;$D112&amp;"'!"&amp;G112&amp;$H112)="","",INDIRECT("'"&amp;$D112&amp;"'!"&amp;G112&amp;$H112)),"")</f>
        <v/>
      </c>
      <c r="D112" s="354" t="s">
        <v>485</v>
      </c>
      <c r="E112" s="354" t="s">
        <v>482</v>
      </c>
      <c r="F112" s="354" t="s">
        <v>483</v>
      </c>
      <c r="G112" s="354" t="s">
        <v>484</v>
      </c>
      <c r="H112" s="354">
        <v>149</v>
      </c>
    </row>
    <row r="113" spans="1:8">
      <c r="A113" s="354" t="str" cm="1">
        <f t="array" aca="1" ref="A113" ca="1">IFERROR(IF(INDIRECT("'"&amp;$D113&amp;"'!"&amp;E113&amp;$H113)="","",INDIRECT("'"&amp;$D113&amp;"'!"&amp;E113&amp;$H113)),"")</f>
        <v/>
      </c>
      <c r="B113" s="354" t="str" cm="1">
        <f t="array" aca="1" ref="B113" ca="1">IFERROR(IF(INDIRECT("'"&amp;$D113&amp;"'!"&amp;F113&amp;$H113)="","",INDIRECT("'"&amp;$D113&amp;"'!"&amp;F113&amp;$H113)),"")</f>
        <v/>
      </c>
      <c r="C113" s="354" t="str" cm="1">
        <f t="array" aca="1" ref="C113" ca="1">IFERROR(IF(INDIRECT("'"&amp;$D113&amp;"'!"&amp;G113&amp;$H113)="","",INDIRECT("'"&amp;$D113&amp;"'!"&amp;G113&amp;$H113)),"")</f>
        <v/>
      </c>
      <c r="D113" s="354" t="s">
        <v>485</v>
      </c>
      <c r="E113" s="354" t="s">
        <v>482</v>
      </c>
      <c r="F113" s="354" t="s">
        <v>483</v>
      </c>
      <c r="G113" s="354" t="s">
        <v>484</v>
      </c>
      <c r="H113" s="354">
        <v>150</v>
      </c>
    </row>
    <row r="114" spans="1:8">
      <c r="A114" s="354" t="str" cm="1">
        <f t="array" aca="1" ref="A114" ca="1">IFERROR(IF(INDIRECT("'"&amp;$D114&amp;"'!"&amp;E114&amp;$H114)="","",INDIRECT("'"&amp;$D114&amp;"'!"&amp;E114&amp;$H114)),"")</f>
        <v/>
      </c>
      <c r="B114" s="354" t="str" cm="1">
        <f t="array" aca="1" ref="B114" ca="1">IFERROR(IF(INDIRECT("'"&amp;$D114&amp;"'!"&amp;F114&amp;$H114)="","",INDIRECT("'"&amp;$D114&amp;"'!"&amp;F114&amp;$H114)),"")</f>
        <v/>
      </c>
      <c r="C114" s="354" t="str" cm="1">
        <f t="array" aca="1" ref="C114" ca="1">IFERROR(IF(INDIRECT("'"&amp;$D114&amp;"'!"&amp;G114&amp;$H114)="","",INDIRECT("'"&amp;$D114&amp;"'!"&amp;G114&amp;$H114)),"")</f>
        <v/>
      </c>
      <c r="D114" s="354" t="s">
        <v>485</v>
      </c>
      <c r="E114" s="354" t="s">
        <v>482</v>
      </c>
      <c r="F114" s="354" t="s">
        <v>483</v>
      </c>
      <c r="G114" s="354" t="s">
        <v>484</v>
      </c>
      <c r="H114" s="354">
        <v>151</v>
      </c>
    </row>
    <row r="115" spans="1:8">
      <c r="A115" s="354" t="str" cm="1">
        <f t="array" aca="1" ref="A115" ca="1">IFERROR(IF(INDIRECT("'"&amp;$D115&amp;"'!"&amp;E115&amp;$H115)="","",INDIRECT("'"&amp;$D115&amp;"'!"&amp;E115&amp;$H115)),"")</f>
        <v/>
      </c>
      <c r="B115" s="354" t="str" cm="1">
        <f t="array" aca="1" ref="B115" ca="1">IFERROR(IF(INDIRECT("'"&amp;$D115&amp;"'!"&amp;F115&amp;$H115)="","",INDIRECT("'"&amp;$D115&amp;"'!"&amp;F115&amp;$H115)),"")</f>
        <v/>
      </c>
      <c r="C115" s="354" t="str" cm="1">
        <f t="array" aca="1" ref="C115" ca="1">IFERROR(IF(INDIRECT("'"&amp;$D115&amp;"'!"&amp;G115&amp;$H115)="","",INDIRECT("'"&amp;$D115&amp;"'!"&amp;G115&amp;$H115)),"")</f>
        <v/>
      </c>
      <c r="D115" s="354" t="s">
        <v>485</v>
      </c>
      <c r="E115" s="354" t="s">
        <v>482</v>
      </c>
      <c r="F115" s="354" t="s">
        <v>483</v>
      </c>
      <c r="G115" s="354" t="s">
        <v>484</v>
      </c>
      <c r="H115" s="354">
        <v>152</v>
      </c>
    </row>
    <row r="116" spans="1:8">
      <c r="A116" s="354" t="str" cm="1">
        <f t="array" aca="1" ref="A116" ca="1">IFERROR(IF(INDIRECT("'"&amp;$D116&amp;"'!"&amp;E116&amp;$H116)="","",INDIRECT("'"&amp;$D116&amp;"'!"&amp;E116&amp;$H116)),"")</f>
        <v/>
      </c>
      <c r="B116" s="354" t="str" cm="1">
        <f t="array" aca="1" ref="B116" ca="1">IFERROR(IF(INDIRECT("'"&amp;$D116&amp;"'!"&amp;F116&amp;$H116)="","",INDIRECT("'"&amp;$D116&amp;"'!"&amp;F116&amp;$H116)),"")</f>
        <v/>
      </c>
      <c r="C116" s="354" t="str" cm="1">
        <f t="array" aca="1" ref="C116" ca="1">IFERROR(IF(INDIRECT("'"&amp;$D116&amp;"'!"&amp;G116&amp;$H116)="","",INDIRECT("'"&amp;$D116&amp;"'!"&amp;G116&amp;$H116)),"")</f>
        <v/>
      </c>
      <c r="D116" s="354" t="s">
        <v>485</v>
      </c>
      <c r="E116" s="354" t="s">
        <v>482</v>
      </c>
      <c r="F116" s="354" t="s">
        <v>483</v>
      </c>
      <c r="G116" s="354" t="s">
        <v>484</v>
      </c>
      <c r="H116" s="354">
        <v>153</v>
      </c>
    </row>
    <row r="117" spans="1:8">
      <c r="A117" s="354" t="str" cm="1">
        <f t="array" aca="1" ref="A117" ca="1">IFERROR(IF(INDIRECT("'"&amp;$D117&amp;"'!"&amp;E117&amp;$H117)="","",INDIRECT("'"&amp;$D117&amp;"'!"&amp;E117&amp;$H117)),"")</f>
        <v/>
      </c>
      <c r="B117" s="354" t="str" cm="1">
        <f t="array" aca="1" ref="B117" ca="1">IFERROR(IF(INDIRECT("'"&amp;$D117&amp;"'!"&amp;F117&amp;$H117)="","",INDIRECT("'"&amp;$D117&amp;"'!"&amp;F117&amp;$H117)),"")</f>
        <v/>
      </c>
      <c r="C117" s="354" t="str" cm="1">
        <f t="array" aca="1" ref="C117" ca="1">IFERROR(IF(INDIRECT("'"&amp;$D117&amp;"'!"&amp;G117&amp;$H117)="","",INDIRECT("'"&amp;$D117&amp;"'!"&amp;G117&amp;$H117)),"")</f>
        <v/>
      </c>
      <c r="D117" s="354" t="s">
        <v>485</v>
      </c>
      <c r="E117" s="354" t="s">
        <v>482</v>
      </c>
      <c r="F117" s="354" t="s">
        <v>483</v>
      </c>
      <c r="G117" s="354" t="s">
        <v>484</v>
      </c>
      <c r="H117" s="354">
        <v>154</v>
      </c>
    </row>
    <row r="118" spans="1:8">
      <c r="A118" s="354" t="str" cm="1">
        <f t="array" aca="1" ref="A118" ca="1">IFERROR(IF(INDIRECT("'"&amp;$D118&amp;"'!"&amp;E118&amp;$H118)="","",INDIRECT("'"&amp;$D118&amp;"'!"&amp;E118&amp;$H118)),"")</f>
        <v/>
      </c>
      <c r="B118" s="354" t="str" cm="1">
        <f t="array" aca="1" ref="B118" ca="1">IFERROR(IF(INDIRECT("'"&amp;$D118&amp;"'!"&amp;F118&amp;$H118)="","",INDIRECT("'"&amp;$D118&amp;"'!"&amp;F118&amp;$H118)),"")</f>
        <v/>
      </c>
      <c r="C118" s="354" t="str" cm="1">
        <f t="array" aca="1" ref="C118" ca="1">IFERROR(IF(INDIRECT("'"&amp;$D118&amp;"'!"&amp;G118&amp;$H118)="","",INDIRECT("'"&amp;$D118&amp;"'!"&amp;G118&amp;$H118)),"")</f>
        <v/>
      </c>
      <c r="D118" s="354" t="s">
        <v>485</v>
      </c>
      <c r="E118" s="354" t="s">
        <v>482</v>
      </c>
      <c r="F118" s="354" t="s">
        <v>483</v>
      </c>
      <c r="G118" s="354" t="s">
        <v>484</v>
      </c>
      <c r="H118" s="354">
        <v>155</v>
      </c>
    </row>
    <row r="119" spans="1:8">
      <c r="A119" s="354" t="str" cm="1">
        <f t="array" aca="1" ref="A119" ca="1">IFERROR(IF(INDIRECT("'"&amp;$D119&amp;"'!"&amp;E119&amp;$H119)="","",INDIRECT("'"&amp;$D119&amp;"'!"&amp;E119&amp;$H119)),"")</f>
        <v/>
      </c>
      <c r="B119" s="354" t="str" cm="1">
        <f t="array" aca="1" ref="B119" ca="1">IFERROR(IF(INDIRECT("'"&amp;$D119&amp;"'!"&amp;F119&amp;$H119)="","",INDIRECT("'"&amp;$D119&amp;"'!"&amp;F119&amp;$H119)),"")</f>
        <v/>
      </c>
      <c r="C119" s="354" t="str" cm="1">
        <f t="array" aca="1" ref="C119" ca="1">IFERROR(IF(INDIRECT("'"&amp;$D119&amp;"'!"&amp;G119&amp;$H119)="","",INDIRECT("'"&amp;$D119&amp;"'!"&amp;G119&amp;$H119)),"")</f>
        <v/>
      </c>
      <c r="D119" s="354" t="s">
        <v>485</v>
      </c>
      <c r="E119" s="354" t="s">
        <v>482</v>
      </c>
      <c r="F119" s="354" t="s">
        <v>483</v>
      </c>
      <c r="G119" s="354" t="s">
        <v>484</v>
      </c>
      <c r="H119" s="354">
        <v>156</v>
      </c>
    </row>
    <row r="120" spans="1:8">
      <c r="A120" s="354" t="str" cm="1">
        <f t="array" aca="1" ref="A120" ca="1">IFERROR(IF(INDIRECT("'"&amp;$D120&amp;"'!"&amp;E120&amp;$H120)="","",INDIRECT("'"&amp;$D120&amp;"'!"&amp;E120&amp;$H120)),"")</f>
        <v/>
      </c>
      <c r="B120" s="354" t="str" cm="1">
        <f t="array" aca="1" ref="B120" ca="1">IFERROR(IF(INDIRECT("'"&amp;$D120&amp;"'!"&amp;F120&amp;$H120)="","",INDIRECT("'"&amp;$D120&amp;"'!"&amp;F120&amp;$H120)),"")</f>
        <v/>
      </c>
      <c r="C120" s="354" t="str" cm="1">
        <f t="array" aca="1" ref="C120" ca="1">IFERROR(IF(INDIRECT("'"&amp;$D120&amp;"'!"&amp;G120&amp;$H120)="","",INDIRECT("'"&amp;$D120&amp;"'!"&amp;G120&amp;$H120)),"")</f>
        <v/>
      </c>
      <c r="D120" s="354" t="s">
        <v>485</v>
      </c>
      <c r="E120" s="354" t="s">
        <v>482</v>
      </c>
      <c r="F120" s="354" t="s">
        <v>483</v>
      </c>
      <c r="G120" s="354" t="s">
        <v>484</v>
      </c>
      <c r="H120" s="354">
        <v>157</v>
      </c>
    </row>
    <row r="121" spans="1:8">
      <c r="A121" s="354" t="str" cm="1">
        <f t="array" aca="1" ref="A121" ca="1">IFERROR(IF(INDIRECT("'"&amp;$D121&amp;"'!"&amp;E121&amp;$H121)="","",INDIRECT("'"&amp;$D121&amp;"'!"&amp;E121&amp;$H121)),"")</f>
        <v/>
      </c>
      <c r="B121" s="354" t="str" cm="1">
        <f t="array" aca="1" ref="B121" ca="1">IFERROR(IF(INDIRECT("'"&amp;$D121&amp;"'!"&amp;F121&amp;$H121)="","",INDIRECT("'"&amp;$D121&amp;"'!"&amp;F121&amp;$H121)),"")</f>
        <v/>
      </c>
      <c r="C121" s="354" t="str" cm="1">
        <f t="array" aca="1" ref="C121" ca="1">IFERROR(IF(INDIRECT("'"&amp;$D121&amp;"'!"&amp;G121&amp;$H121)="","",INDIRECT("'"&amp;$D121&amp;"'!"&amp;G121&amp;$H121)),"")</f>
        <v/>
      </c>
      <c r="D121" s="354" t="s">
        <v>485</v>
      </c>
      <c r="E121" s="354" t="s">
        <v>482</v>
      </c>
      <c r="F121" s="354" t="s">
        <v>483</v>
      </c>
      <c r="G121" s="354" t="s">
        <v>484</v>
      </c>
      <c r="H121" s="354">
        <v>158</v>
      </c>
    </row>
    <row r="122" spans="1:8">
      <c r="A122" s="354" t="str" cm="1">
        <f t="array" aca="1" ref="A122" ca="1">IFERROR(IF(INDIRECT("'"&amp;$D122&amp;"'!"&amp;E122&amp;$H122)="","",INDIRECT("'"&amp;$D122&amp;"'!"&amp;E122&amp;$H122)),"")</f>
        <v/>
      </c>
      <c r="B122" s="354" t="str" cm="1">
        <f t="array" aca="1" ref="B122" ca="1">IFERROR(IF(INDIRECT("'"&amp;$D122&amp;"'!"&amp;F122&amp;$H122)="","",INDIRECT("'"&amp;$D122&amp;"'!"&amp;F122&amp;$H122)),"")</f>
        <v/>
      </c>
      <c r="C122" s="354" t="str" cm="1">
        <f t="array" aca="1" ref="C122" ca="1">IFERROR(IF(INDIRECT("'"&amp;$D122&amp;"'!"&amp;G122&amp;$H122)="","",INDIRECT("'"&amp;$D122&amp;"'!"&amp;G122&amp;$H122)),"")</f>
        <v/>
      </c>
      <c r="D122" s="354" t="s">
        <v>485</v>
      </c>
      <c r="E122" s="354" t="s">
        <v>482</v>
      </c>
      <c r="F122" s="354" t="s">
        <v>483</v>
      </c>
      <c r="G122" s="354" t="s">
        <v>484</v>
      </c>
      <c r="H122" s="354">
        <v>159</v>
      </c>
    </row>
    <row r="123" spans="1:8">
      <c r="A123" s="354" t="str" cm="1">
        <f t="array" aca="1" ref="A123" ca="1">IFERROR(IF(INDIRECT("'"&amp;$D123&amp;"'!"&amp;E123&amp;$H123)="","",INDIRECT("'"&amp;$D123&amp;"'!"&amp;E123&amp;$H123)),"")</f>
        <v/>
      </c>
      <c r="B123" s="354" t="str" cm="1">
        <f t="array" aca="1" ref="B123" ca="1">IFERROR(IF(INDIRECT("'"&amp;$D123&amp;"'!"&amp;F123&amp;$H123)="","",INDIRECT("'"&amp;$D123&amp;"'!"&amp;F123&amp;$H123)),"")</f>
        <v/>
      </c>
      <c r="C123" s="354" t="str" cm="1">
        <f t="array" aca="1" ref="C123" ca="1">IFERROR(IF(INDIRECT("'"&amp;$D123&amp;"'!"&amp;G123&amp;$H123)="","",INDIRECT("'"&amp;$D123&amp;"'!"&amp;G123&amp;$H123)),"")</f>
        <v/>
      </c>
      <c r="D123" s="354" t="s">
        <v>485</v>
      </c>
      <c r="E123" s="354" t="s">
        <v>482</v>
      </c>
      <c r="F123" s="354" t="s">
        <v>483</v>
      </c>
      <c r="G123" s="354" t="s">
        <v>484</v>
      </c>
      <c r="H123" s="354">
        <v>160</v>
      </c>
    </row>
    <row r="124" spans="1:8">
      <c r="A124" s="354" t="str" cm="1">
        <f t="array" aca="1" ref="A124" ca="1">IFERROR(IF(INDIRECT("'"&amp;$D124&amp;"'!"&amp;E124&amp;$H124)="","",INDIRECT("'"&amp;$D124&amp;"'!"&amp;E124&amp;$H124)),"")</f>
        <v/>
      </c>
      <c r="B124" s="354" t="str" cm="1">
        <f t="array" aca="1" ref="B124" ca="1">IFERROR(IF(INDIRECT("'"&amp;$D124&amp;"'!"&amp;F124&amp;$H124)="","",INDIRECT("'"&amp;$D124&amp;"'!"&amp;F124&amp;$H124)),"")</f>
        <v/>
      </c>
      <c r="C124" s="354" t="str" cm="1">
        <f t="array" aca="1" ref="C124" ca="1">IFERROR(IF(INDIRECT("'"&amp;$D124&amp;"'!"&amp;G124&amp;$H124)="","",INDIRECT("'"&amp;$D124&amp;"'!"&amp;G124&amp;$H124)),"")</f>
        <v/>
      </c>
      <c r="D124" s="354" t="s">
        <v>485</v>
      </c>
      <c r="E124" s="354" t="s">
        <v>482</v>
      </c>
      <c r="F124" s="354" t="s">
        <v>483</v>
      </c>
      <c r="G124" s="354" t="s">
        <v>484</v>
      </c>
      <c r="H124" s="354">
        <v>161</v>
      </c>
    </row>
    <row r="125" spans="1:8">
      <c r="A125" s="354" t="str" cm="1">
        <f t="array" aca="1" ref="A125" ca="1">IFERROR(IF(INDIRECT("'"&amp;$D125&amp;"'!"&amp;E125&amp;$H125)="","",INDIRECT("'"&amp;$D125&amp;"'!"&amp;E125&amp;$H125)),"")</f>
        <v/>
      </c>
      <c r="B125" s="354" t="str" cm="1">
        <f t="array" aca="1" ref="B125" ca="1">IFERROR(IF(INDIRECT("'"&amp;$D125&amp;"'!"&amp;F125&amp;$H125)="","",INDIRECT("'"&amp;$D125&amp;"'!"&amp;F125&amp;$H125)),"")</f>
        <v/>
      </c>
      <c r="C125" s="354" t="str" cm="1">
        <f t="array" aca="1" ref="C125" ca="1">IFERROR(IF(INDIRECT("'"&amp;$D125&amp;"'!"&amp;G125&amp;$H125)="","",INDIRECT("'"&amp;$D125&amp;"'!"&amp;G125&amp;$H125)),"")</f>
        <v/>
      </c>
      <c r="D125" s="354" t="s">
        <v>485</v>
      </c>
      <c r="E125" s="354" t="s">
        <v>482</v>
      </c>
      <c r="F125" s="354" t="s">
        <v>483</v>
      </c>
      <c r="G125" s="354" t="s">
        <v>484</v>
      </c>
      <c r="H125" s="354">
        <v>162</v>
      </c>
    </row>
    <row r="126" spans="1:8">
      <c r="A126" s="354" t="str" cm="1">
        <f t="array" aca="1" ref="A126" ca="1">IFERROR(IF(INDIRECT("'"&amp;$D126&amp;"'!"&amp;E126&amp;$H126)="","",INDIRECT("'"&amp;$D126&amp;"'!"&amp;E126&amp;$H126)),"")</f>
        <v/>
      </c>
      <c r="B126" s="354" t="str" cm="1">
        <f t="array" aca="1" ref="B126" ca="1">IFERROR(IF(INDIRECT("'"&amp;$D126&amp;"'!"&amp;F126&amp;$H126)="","",INDIRECT("'"&amp;$D126&amp;"'!"&amp;F126&amp;$H126)),"")</f>
        <v/>
      </c>
      <c r="C126" s="354" t="str" cm="1">
        <f t="array" aca="1" ref="C126" ca="1">IFERROR(IF(INDIRECT("'"&amp;$D126&amp;"'!"&amp;G126&amp;$H126)="","",INDIRECT("'"&amp;$D126&amp;"'!"&amp;G126&amp;$H126)),"")</f>
        <v/>
      </c>
      <c r="D126" s="354" t="s">
        <v>485</v>
      </c>
      <c r="E126" s="354" t="s">
        <v>482</v>
      </c>
      <c r="F126" s="354" t="s">
        <v>483</v>
      </c>
      <c r="G126" s="354" t="s">
        <v>484</v>
      </c>
      <c r="H126" s="354">
        <v>163</v>
      </c>
    </row>
    <row r="127" spans="1:8">
      <c r="A127" s="354" t="str" cm="1">
        <f t="array" aca="1" ref="A127" ca="1">IFERROR(IF(INDIRECT("'"&amp;$D127&amp;"'!"&amp;E127&amp;$H127)="","",INDIRECT("'"&amp;$D127&amp;"'!"&amp;E127&amp;$H127)),"")</f>
        <v/>
      </c>
      <c r="B127" s="354" t="str" cm="1">
        <f t="array" aca="1" ref="B127" ca="1">IFERROR(IF(INDIRECT("'"&amp;$D127&amp;"'!"&amp;F127&amp;$H127)="","",INDIRECT("'"&amp;$D127&amp;"'!"&amp;F127&amp;$H127)),"")</f>
        <v/>
      </c>
      <c r="C127" s="354" t="str" cm="1">
        <f t="array" aca="1" ref="C127" ca="1">IFERROR(IF(INDIRECT("'"&amp;$D127&amp;"'!"&amp;G127&amp;$H127)="","",INDIRECT("'"&amp;$D127&amp;"'!"&amp;G127&amp;$H127)),"")</f>
        <v/>
      </c>
      <c r="D127" s="354" t="s">
        <v>485</v>
      </c>
      <c r="E127" s="354" t="s">
        <v>482</v>
      </c>
      <c r="F127" s="354" t="s">
        <v>483</v>
      </c>
      <c r="G127" s="354" t="s">
        <v>484</v>
      </c>
      <c r="H127" s="354">
        <v>164</v>
      </c>
    </row>
    <row r="128" spans="1:8">
      <c r="A128" s="354" t="str" cm="1">
        <f t="array" aca="1" ref="A128" ca="1">IFERROR(IF(INDIRECT("'"&amp;$D128&amp;"'!"&amp;E128&amp;$H128)="","",INDIRECT("'"&amp;$D128&amp;"'!"&amp;E128&amp;$H128)),"")</f>
        <v/>
      </c>
      <c r="B128" s="354" t="str" cm="1">
        <f t="array" aca="1" ref="B128" ca="1">IFERROR(IF(INDIRECT("'"&amp;$D128&amp;"'!"&amp;F128&amp;$H128)="","",INDIRECT("'"&amp;$D128&amp;"'!"&amp;F128&amp;$H128)),"")</f>
        <v/>
      </c>
      <c r="C128" s="354" t="str" cm="1">
        <f t="array" aca="1" ref="C128" ca="1">IFERROR(IF(INDIRECT("'"&amp;$D128&amp;"'!"&amp;G128&amp;$H128)="","",INDIRECT("'"&amp;$D128&amp;"'!"&amp;G128&amp;$H128)),"")</f>
        <v/>
      </c>
      <c r="D128" s="354" t="s">
        <v>485</v>
      </c>
      <c r="E128" s="354" t="s">
        <v>482</v>
      </c>
      <c r="F128" s="354" t="s">
        <v>483</v>
      </c>
      <c r="G128" s="354" t="s">
        <v>484</v>
      </c>
      <c r="H128" s="354">
        <v>165</v>
      </c>
    </row>
    <row r="129" spans="1:8">
      <c r="A129" s="354" t="str" cm="1">
        <f t="array" aca="1" ref="A129" ca="1">IFERROR(IF(INDIRECT("'"&amp;$D129&amp;"'!"&amp;E129&amp;$H129)="","",INDIRECT("'"&amp;$D129&amp;"'!"&amp;E129&amp;$H129)),"")</f>
        <v/>
      </c>
      <c r="B129" s="354" t="str" cm="1">
        <f t="array" aca="1" ref="B129" ca="1">IFERROR(IF(INDIRECT("'"&amp;$D129&amp;"'!"&amp;F129&amp;$H129)="","",INDIRECT("'"&amp;$D129&amp;"'!"&amp;F129&amp;$H129)),"")</f>
        <v/>
      </c>
      <c r="C129" s="354" t="str" cm="1">
        <f t="array" aca="1" ref="C129" ca="1">IFERROR(IF(INDIRECT("'"&amp;$D129&amp;"'!"&amp;G129&amp;$H129)="","",INDIRECT("'"&amp;$D129&amp;"'!"&amp;G129&amp;$H129)),"")</f>
        <v/>
      </c>
      <c r="D129" s="354" t="s">
        <v>485</v>
      </c>
      <c r="E129" s="354" t="s">
        <v>482</v>
      </c>
      <c r="F129" s="354" t="s">
        <v>483</v>
      </c>
      <c r="G129" s="354" t="s">
        <v>484</v>
      </c>
      <c r="H129" s="354">
        <v>166</v>
      </c>
    </row>
    <row r="130" spans="1:8">
      <c r="A130" s="354" t="str" cm="1">
        <f t="array" aca="1" ref="A130" ca="1">IFERROR(IF(INDIRECT("'"&amp;$D130&amp;"'!"&amp;E130&amp;$H130)="","",INDIRECT("'"&amp;$D130&amp;"'!"&amp;E130&amp;$H130)),"")</f>
        <v/>
      </c>
      <c r="B130" s="354" t="str" cm="1">
        <f t="array" aca="1" ref="B130" ca="1">IFERROR(IF(INDIRECT("'"&amp;$D130&amp;"'!"&amp;F130&amp;$H130)="","",INDIRECT("'"&amp;$D130&amp;"'!"&amp;F130&amp;$H130)),"")</f>
        <v/>
      </c>
      <c r="C130" s="354" t="str" cm="1">
        <f t="array" aca="1" ref="C130" ca="1">IFERROR(IF(INDIRECT("'"&amp;$D130&amp;"'!"&amp;G130&amp;$H130)="","",INDIRECT("'"&amp;$D130&amp;"'!"&amp;G130&amp;$H130)),"")</f>
        <v/>
      </c>
      <c r="D130" s="354" t="s">
        <v>485</v>
      </c>
      <c r="E130" s="354" t="s">
        <v>482</v>
      </c>
      <c r="F130" s="354" t="s">
        <v>483</v>
      </c>
      <c r="G130" s="354" t="s">
        <v>484</v>
      </c>
      <c r="H130" s="354">
        <v>167</v>
      </c>
    </row>
    <row r="131" spans="1:8">
      <c r="A131" s="354" t="str" cm="1">
        <f t="array" aca="1" ref="A131" ca="1">IFERROR(IF(INDIRECT("'"&amp;$D131&amp;"'!"&amp;E131&amp;$H131)="","",INDIRECT("'"&amp;$D131&amp;"'!"&amp;E131&amp;$H131)),"")</f>
        <v/>
      </c>
      <c r="B131" s="354" t="str" cm="1">
        <f t="array" aca="1" ref="B131" ca="1">IFERROR(IF(INDIRECT("'"&amp;$D131&amp;"'!"&amp;F131&amp;$H131)="","",INDIRECT("'"&amp;$D131&amp;"'!"&amp;F131&amp;$H131)),"")</f>
        <v/>
      </c>
      <c r="C131" s="354" t="str" cm="1">
        <f t="array" aca="1" ref="C131" ca="1">IFERROR(IF(INDIRECT("'"&amp;$D131&amp;"'!"&amp;G131&amp;$H131)="","",INDIRECT("'"&amp;$D131&amp;"'!"&amp;G131&amp;$H131)),"")</f>
        <v/>
      </c>
      <c r="D131" s="354" t="s">
        <v>485</v>
      </c>
      <c r="E131" s="354" t="s">
        <v>482</v>
      </c>
      <c r="F131" s="354" t="s">
        <v>483</v>
      </c>
      <c r="G131" s="354" t="s">
        <v>484</v>
      </c>
      <c r="H131" s="354">
        <v>168</v>
      </c>
    </row>
    <row r="132" spans="1:8">
      <c r="A132" s="354" t="str" cm="1">
        <f t="array" aca="1" ref="A132" ca="1">IFERROR(IF(INDIRECT("'"&amp;$D132&amp;"'!"&amp;E132&amp;$H132)="","",INDIRECT("'"&amp;$D132&amp;"'!"&amp;E132&amp;$H132)),"")</f>
        <v/>
      </c>
      <c r="B132" s="354" t="str" cm="1">
        <f t="array" aca="1" ref="B132" ca="1">IFERROR(IF(INDIRECT("'"&amp;$D132&amp;"'!"&amp;F132&amp;$H132)="","",INDIRECT("'"&amp;$D132&amp;"'!"&amp;F132&amp;$H132)),"")</f>
        <v/>
      </c>
      <c r="C132" s="354" t="str" cm="1">
        <f t="array" aca="1" ref="C132" ca="1">IFERROR(IF(INDIRECT("'"&amp;$D132&amp;"'!"&amp;G132&amp;$H132)="","",INDIRECT("'"&amp;$D132&amp;"'!"&amp;G132&amp;$H132)),"")</f>
        <v/>
      </c>
      <c r="D132" s="354" t="s">
        <v>485</v>
      </c>
      <c r="E132" s="354" t="s">
        <v>482</v>
      </c>
      <c r="F132" s="354" t="s">
        <v>483</v>
      </c>
      <c r="G132" s="354" t="s">
        <v>484</v>
      </c>
      <c r="H132" s="354">
        <v>169</v>
      </c>
    </row>
    <row r="133" spans="1:8">
      <c r="A133" s="354" t="str" cm="1">
        <f t="array" aca="1" ref="A133" ca="1">IFERROR(IF(INDIRECT("'"&amp;$D133&amp;"'!"&amp;E133&amp;$H133)="","",INDIRECT("'"&amp;$D133&amp;"'!"&amp;E133&amp;$H133)),"")</f>
        <v/>
      </c>
      <c r="B133" s="354" t="str" cm="1">
        <f t="array" aca="1" ref="B133" ca="1">IFERROR(IF(INDIRECT("'"&amp;$D133&amp;"'!"&amp;F133&amp;$H133)="","",INDIRECT("'"&amp;$D133&amp;"'!"&amp;F133&amp;$H133)),"")</f>
        <v/>
      </c>
      <c r="C133" s="354" t="str" cm="1">
        <f t="array" aca="1" ref="C133" ca="1">IFERROR(IF(INDIRECT("'"&amp;$D133&amp;"'!"&amp;G133&amp;$H133)="","",INDIRECT("'"&amp;$D133&amp;"'!"&amp;G133&amp;$H133)),"")</f>
        <v/>
      </c>
      <c r="D133" s="354" t="s">
        <v>485</v>
      </c>
      <c r="E133" s="354" t="s">
        <v>482</v>
      </c>
      <c r="F133" s="354" t="s">
        <v>483</v>
      </c>
      <c r="G133" s="354" t="s">
        <v>484</v>
      </c>
      <c r="H133" s="354">
        <v>170</v>
      </c>
    </row>
    <row r="134" spans="1:8">
      <c r="A134" s="354" t="str" cm="1">
        <f t="array" aca="1" ref="A134" ca="1">IFERROR(IF(INDIRECT("'"&amp;$D134&amp;"'!"&amp;E134&amp;$H134)="","",INDIRECT("'"&amp;$D134&amp;"'!"&amp;E134&amp;$H134)),"")</f>
        <v/>
      </c>
      <c r="B134" s="354" t="str" cm="1">
        <f t="array" aca="1" ref="B134" ca="1">IFERROR(IF(INDIRECT("'"&amp;$D134&amp;"'!"&amp;F134&amp;$H134)="","",INDIRECT("'"&amp;$D134&amp;"'!"&amp;F134&amp;$H134)),"")</f>
        <v/>
      </c>
      <c r="C134" s="354" t="str" cm="1">
        <f t="array" aca="1" ref="C134" ca="1">IFERROR(IF(INDIRECT("'"&amp;$D134&amp;"'!"&amp;G134&amp;$H134)="","",INDIRECT("'"&amp;$D134&amp;"'!"&amp;G134&amp;$H134)),"")</f>
        <v/>
      </c>
      <c r="D134" s="354" t="s">
        <v>485</v>
      </c>
      <c r="E134" s="354" t="s">
        <v>482</v>
      </c>
      <c r="F134" s="354" t="s">
        <v>483</v>
      </c>
      <c r="G134" s="354" t="s">
        <v>484</v>
      </c>
      <c r="H134" s="354">
        <v>171</v>
      </c>
    </row>
    <row r="135" spans="1:8">
      <c r="A135" s="354" t="str" cm="1">
        <f t="array" aca="1" ref="A135" ca="1">IFERROR(IF(INDIRECT("'"&amp;$D135&amp;"'!"&amp;E135&amp;$H135)="","",INDIRECT("'"&amp;$D135&amp;"'!"&amp;E135&amp;$H135)),"")</f>
        <v/>
      </c>
      <c r="B135" s="354" t="str" cm="1">
        <f t="array" aca="1" ref="B135" ca="1">IFERROR(IF(INDIRECT("'"&amp;$D135&amp;"'!"&amp;F135&amp;$H135)="","",INDIRECT("'"&amp;$D135&amp;"'!"&amp;F135&amp;$H135)),"")</f>
        <v/>
      </c>
      <c r="C135" s="354" t="str" cm="1">
        <f t="array" aca="1" ref="C135" ca="1">IFERROR(IF(INDIRECT("'"&amp;$D135&amp;"'!"&amp;G135&amp;$H135)="","",INDIRECT("'"&amp;$D135&amp;"'!"&amp;G135&amp;$H135)),"")</f>
        <v/>
      </c>
      <c r="D135" s="354" t="s">
        <v>485</v>
      </c>
      <c r="E135" s="354" t="s">
        <v>482</v>
      </c>
      <c r="F135" s="354" t="s">
        <v>483</v>
      </c>
      <c r="G135" s="354" t="s">
        <v>484</v>
      </c>
      <c r="H135" s="354">
        <v>172</v>
      </c>
    </row>
    <row r="136" spans="1:8">
      <c r="A136" s="354" t="str" cm="1">
        <f t="array" aca="1" ref="A136" ca="1">IFERROR(IF(INDIRECT("'"&amp;$D136&amp;"'!"&amp;E136&amp;$H136)="","",INDIRECT("'"&amp;$D136&amp;"'!"&amp;E136&amp;$H136)),"")</f>
        <v/>
      </c>
      <c r="B136" s="354" t="str" cm="1">
        <f t="array" aca="1" ref="B136" ca="1">IFERROR(IF(INDIRECT("'"&amp;$D136&amp;"'!"&amp;F136&amp;$H136)="","",INDIRECT("'"&amp;$D136&amp;"'!"&amp;F136&amp;$H136)),"")</f>
        <v/>
      </c>
      <c r="C136" s="354" t="str" cm="1">
        <f t="array" aca="1" ref="C136" ca="1">IFERROR(IF(INDIRECT("'"&amp;$D136&amp;"'!"&amp;G136&amp;$H136)="","",INDIRECT("'"&amp;$D136&amp;"'!"&amp;G136&amp;$H136)),"")</f>
        <v/>
      </c>
      <c r="D136" s="354" t="s">
        <v>485</v>
      </c>
      <c r="E136" s="354" t="s">
        <v>482</v>
      </c>
      <c r="F136" s="354" t="s">
        <v>483</v>
      </c>
      <c r="G136" s="354" t="s">
        <v>484</v>
      </c>
      <c r="H136" s="354">
        <v>173</v>
      </c>
    </row>
    <row r="137" spans="1:8">
      <c r="A137" s="354" t="str" cm="1">
        <f t="array" aca="1" ref="A137" ca="1">IFERROR(IF(INDIRECT("'"&amp;$D137&amp;"'!"&amp;E137&amp;$H137)="","",INDIRECT("'"&amp;$D137&amp;"'!"&amp;E137&amp;$H137)),"")</f>
        <v/>
      </c>
      <c r="B137" s="354" t="str" cm="1">
        <f t="array" aca="1" ref="B137" ca="1">IFERROR(IF(INDIRECT("'"&amp;$D137&amp;"'!"&amp;F137&amp;$H137)="","",INDIRECT("'"&amp;$D137&amp;"'!"&amp;F137&amp;$H137)),"")</f>
        <v/>
      </c>
      <c r="C137" s="354" t="str" cm="1">
        <f t="array" aca="1" ref="C137" ca="1">IFERROR(IF(INDIRECT("'"&amp;$D137&amp;"'!"&amp;G137&amp;$H137)="","",INDIRECT("'"&amp;$D137&amp;"'!"&amp;G137&amp;$H137)),"")</f>
        <v/>
      </c>
      <c r="D137" s="354" t="s">
        <v>485</v>
      </c>
      <c r="E137" s="354" t="s">
        <v>482</v>
      </c>
      <c r="F137" s="354" t="s">
        <v>483</v>
      </c>
      <c r="G137" s="354" t="s">
        <v>484</v>
      </c>
      <c r="H137" s="354">
        <v>174</v>
      </c>
    </row>
    <row r="138" spans="1:8">
      <c r="A138" s="354" t="str" cm="1">
        <f t="array" aca="1" ref="A138" ca="1">IFERROR(IF(INDIRECT("'"&amp;$D138&amp;"'!"&amp;E138&amp;$H138)="","",INDIRECT("'"&amp;$D138&amp;"'!"&amp;E138&amp;$H138)),"")</f>
        <v/>
      </c>
      <c r="B138" s="354" t="str" cm="1">
        <f t="array" aca="1" ref="B138" ca="1">IFERROR(IF(INDIRECT("'"&amp;$D138&amp;"'!"&amp;F138&amp;$H138)="","",INDIRECT("'"&amp;$D138&amp;"'!"&amp;F138&amp;$H138)),"")</f>
        <v/>
      </c>
      <c r="C138" s="354" t="str" cm="1">
        <f t="array" aca="1" ref="C138" ca="1">IFERROR(IF(INDIRECT("'"&amp;$D138&amp;"'!"&amp;G138&amp;$H138)="","",INDIRECT("'"&amp;$D138&amp;"'!"&amp;G138&amp;$H138)),"")</f>
        <v/>
      </c>
      <c r="D138" s="354" t="s">
        <v>485</v>
      </c>
      <c r="E138" s="354" t="s">
        <v>482</v>
      </c>
      <c r="F138" s="354" t="s">
        <v>483</v>
      </c>
      <c r="G138" s="354" t="s">
        <v>484</v>
      </c>
      <c r="H138" s="354">
        <v>175</v>
      </c>
    </row>
    <row r="139" spans="1:8">
      <c r="A139" s="354" t="str" cm="1">
        <f t="array" aca="1" ref="A139" ca="1">IFERROR(IF(INDIRECT("'"&amp;$D139&amp;"'!"&amp;E139&amp;$H139)="","",INDIRECT("'"&amp;$D139&amp;"'!"&amp;E139&amp;$H139)),"")</f>
        <v/>
      </c>
      <c r="B139" s="354" t="str" cm="1">
        <f t="array" aca="1" ref="B139" ca="1">IFERROR(IF(INDIRECT("'"&amp;$D139&amp;"'!"&amp;F139&amp;$H139)="","",INDIRECT("'"&amp;$D139&amp;"'!"&amp;F139&amp;$H139)),"")</f>
        <v/>
      </c>
      <c r="C139" s="354" t="str" cm="1">
        <f t="array" aca="1" ref="C139" ca="1">IFERROR(IF(INDIRECT("'"&amp;$D139&amp;"'!"&amp;G139&amp;$H139)="","",INDIRECT("'"&amp;$D139&amp;"'!"&amp;G139&amp;$H139)),"")</f>
        <v/>
      </c>
      <c r="D139" s="354" t="s">
        <v>485</v>
      </c>
      <c r="E139" s="354" t="s">
        <v>482</v>
      </c>
      <c r="F139" s="354" t="s">
        <v>483</v>
      </c>
      <c r="G139" s="354" t="s">
        <v>484</v>
      </c>
      <c r="H139" s="354">
        <v>176</v>
      </c>
    </row>
    <row r="140" spans="1:8">
      <c r="A140" s="354" t="str" cm="1">
        <f t="array" aca="1" ref="A140" ca="1">IFERROR(IF(INDIRECT("'"&amp;$D140&amp;"'!"&amp;E140&amp;$H140)="","",INDIRECT("'"&amp;$D140&amp;"'!"&amp;E140&amp;$H140)),"")</f>
        <v/>
      </c>
      <c r="B140" s="354" t="str" cm="1">
        <f t="array" aca="1" ref="B140" ca="1">IFERROR(IF(INDIRECT("'"&amp;$D140&amp;"'!"&amp;F140&amp;$H140)="","",INDIRECT("'"&amp;$D140&amp;"'!"&amp;F140&amp;$H140)),"")</f>
        <v/>
      </c>
      <c r="C140" s="354" t="str" cm="1">
        <f t="array" aca="1" ref="C140" ca="1">IFERROR(IF(INDIRECT("'"&amp;$D140&amp;"'!"&amp;G140&amp;$H140)="","",INDIRECT("'"&amp;$D140&amp;"'!"&amp;G140&amp;$H140)),"")</f>
        <v/>
      </c>
      <c r="D140" s="354" t="s">
        <v>485</v>
      </c>
      <c r="E140" s="354" t="s">
        <v>482</v>
      </c>
      <c r="F140" s="354" t="s">
        <v>483</v>
      </c>
      <c r="G140" s="354" t="s">
        <v>484</v>
      </c>
      <c r="H140" s="354">
        <v>177</v>
      </c>
    </row>
    <row r="141" spans="1:8">
      <c r="A141" s="354" t="str" cm="1">
        <f t="array" aca="1" ref="A141" ca="1">IFERROR(IF(INDIRECT("'"&amp;$D141&amp;"'!"&amp;E141&amp;$H141)="","",INDIRECT("'"&amp;$D141&amp;"'!"&amp;E141&amp;$H141)),"")</f>
        <v/>
      </c>
      <c r="B141" s="354" t="str" cm="1">
        <f t="array" aca="1" ref="B141" ca="1">IFERROR(IF(INDIRECT("'"&amp;$D141&amp;"'!"&amp;F141&amp;$H141)="","",INDIRECT("'"&amp;$D141&amp;"'!"&amp;F141&amp;$H141)),"")</f>
        <v/>
      </c>
      <c r="C141" s="354" t="str" cm="1">
        <f t="array" aca="1" ref="C141" ca="1">IFERROR(IF(INDIRECT("'"&amp;$D141&amp;"'!"&amp;G141&amp;$H141)="","",INDIRECT("'"&amp;$D141&amp;"'!"&amp;G141&amp;$H141)),"")</f>
        <v/>
      </c>
      <c r="D141" s="354" t="s">
        <v>485</v>
      </c>
      <c r="E141" s="354" t="s">
        <v>482</v>
      </c>
      <c r="F141" s="354" t="s">
        <v>483</v>
      </c>
      <c r="G141" s="354" t="s">
        <v>484</v>
      </c>
      <c r="H141" s="354">
        <v>178</v>
      </c>
    </row>
    <row r="142" spans="1:8">
      <c r="A142" s="354" t="str" cm="1">
        <f t="array" aca="1" ref="A142" ca="1">IFERROR(IF(INDIRECT("'"&amp;$D142&amp;"'!"&amp;E142&amp;$H142)="","",INDIRECT("'"&amp;$D142&amp;"'!"&amp;E142&amp;$H142)),"")</f>
        <v/>
      </c>
      <c r="B142" s="354" t="str" cm="1">
        <f t="array" aca="1" ref="B142" ca="1">IFERROR(IF(INDIRECT("'"&amp;$D142&amp;"'!"&amp;F142&amp;$H142)="","",INDIRECT("'"&amp;$D142&amp;"'!"&amp;F142&amp;$H142)),"")</f>
        <v/>
      </c>
      <c r="C142" s="354" t="str" cm="1">
        <f t="array" aca="1" ref="C142" ca="1">IFERROR(IF(INDIRECT("'"&amp;$D142&amp;"'!"&amp;G142&amp;$H142)="","",INDIRECT("'"&amp;$D142&amp;"'!"&amp;G142&amp;$H142)),"")</f>
        <v/>
      </c>
      <c r="D142" s="354" t="s">
        <v>485</v>
      </c>
      <c r="E142" s="354" t="s">
        <v>482</v>
      </c>
      <c r="F142" s="354" t="s">
        <v>483</v>
      </c>
      <c r="G142" s="354" t="s">
        <v>484</v>
      </c>
      <c r="H142" s="354">
        <v>179</v>
      </c>
    </row>
    <row r="143" spans="1:8">
      <c r="A143" s="354" t="str" cm="1">
        <f t="array" aca="1" ref="A143" ca="1">IFERROR(IF(INDIRECT("'"&amp;$D143&amp;"'!"&amp;E143&amp;$H143)="","",INDIRECT("'"&amp;$D143&amp;"'!"&amp;E143&amp;$H143)),"")</f>
        <v/>
      </c>
      <c r="B143" s="354" t="str" cm="1">
        <f t="array" aca="1" ref="B143" ca="1">IFERROR(IF(INDIRECT("'"&amp;$D143&amp;"'!"&amp;F143&amp;$H143)="","",INDIRECT("'"&amp;$D143&amp;"'!"&amp;F143&amp;$H143)),"")</f>
        <v/>
      </c>
      <c r="C143" s="354" t="str" cm="1">
        <f t="array" aca="1" ref="C143" ca="1">IFERROR(IF(INDIRECT("'"&amp;$D143&amp;"'!"&amp;G143&amp;$H143)="","",INDIRECT("'"&amp;$D143&amp;"'!"&amp;G143&amp;$H143)),"")</f>
        <v/>
      </c>
      <c r="D143" s="354" t="s">
        <v>485</v>
      </c>
      <c r="E143" s="354" t="s">
        <v>482</v>
      </c>
      <c r="F143" s="354" t="s">
        <v>483</v>
      </c>
      <c r="G143" s="354" t="s">
        <v>484</v>
      </c>
      <c r="H143" s="354">
        <v>180</v>
      </c>
    </row>
    <row r="144" spans="1:8">
      <c r="A144" s="354" t="str" cm="1">
        <f t="array" aca="1" ref="A144" ca="1">IFERROR(IF(INDIRECT("'"&amp;$D144&amp;"'!"&amp;E144&amp;$H144)="","",INDIRECT("'"&amp;$D144&amp;"'!"&amp;E144&amp;$H144)),"")</f>
        <v/>
      </c>
      <c r="B144" s="354" t="str" cm="1">
        <f t="array" aca="1" ref="B144" ca="1">IFERROR(IF(INDIRECT("'"&amp;$D144&amp;"'!"&amp;F144&amp;$H144)="","",INDIRECT("'"&amp;$D144&amp;"'!"&amp;F144&amp;$H144)),"")</f>
        <v/>
      </c>
      <c r="C144" s="354" t="str" cm="1">
        <f t="array" aca="1" ref="C144" ca="1">IFERROR(IF(INDIRECT("'"&amp;$D144&amp;"'!"&amp;G144&amp;$H144)="","",INDIRECT("'"&amp;$D144&amp;"'!"&amp;G144&amp;$H144)),"")</f>
        <v/>
      </c>
      <c r="D144" s="354" t="s">
        <v>485</v>
      </c>
      <c r="E144" s="354" t="s">
        <v>482</v>
      </c>
      <c r="F144" s="354" t="s">
        <v>483</v>
      </c>
      <c r="G144" s="354" t="s">
        <v>484</v>
      </c>
      <c r="H144" s="354">
        <v>181</v>
      </c>
    </row>
    <row r="145" spans="1:8">
      <c r="A145" s="354" t="str" cm="1">
        <f t="array" aca="1" ref="A145" ca="1">IFERROR(IF(INDIRECT("'"&amp;$D145&amp;"'!"&amp;E145&amp;$H145)="","",INDIRECT("'"&amp;$D145&amp;"'!"&amp;E145&amp;$H145)),"")</f>
        <v/>
      </c>
      <c r="B145" s="354" t="str" cm="1">
        <f t="array" aca="1" ref="B145" ca="1">IFERROR(IF(INDIRECT("'"&amp;$D145&amp;"'!"&amp;F145&amp;$H145)="","",INDIRECT("'"&amp;$D145&amp;"'!"&amp;F145&amp;$H145)),"")</f>
        <v/>
      </c>
      <c r="C145" s="354" t="str" cm="1">
        <f t="array" aca="1" ref="C145" ca="1">IFERROR(IF(INDIRECT("'"&amp;$D145&amp;"'!"&amp;G145&amp;$H145)="","",INDIRECT("'"&amp;$D145&amp;"'!"&amp;G145&amp;$H145)),"")</f>
        <v/>
      </c>
      <c r="D145" s="354" t="s">
        <v>485</v>
      </c>
      <c r="E145" s="354" t="s">
        <v>482</v>
      </c>
      <c r="F145" s="354" t="s">
        <v>483</v>
      </c>
      <c r="G145" s="354" t="s">
        <v>484</v>
      </c>
      <c r="H145" s="354">
        <v>182</v>
      </c>
    </row>
    <row r="146" spans="1:8">
      <c r="A146" s="354" t="str" cm="1">
        <f t="array" aca="1" ref="A146" ca="1">IFERROR(IF(INDIRECT("'"&amp;$D146&amp;"'!"&amp;E146&amp;$H146)="","",INDIRECT("'"&amp;$D146&amp;"'!"&amp;E146&amp;$H146)),"")</f>
        <v/>
      </c>
      <c r="B146" s="354" t="str" cm="1">
        <f t="array" aca="1" ref="B146" ca="1">IFERROR(IF(INDIRECT("'"&amp;$D146&amp;"'!"&amp;F146&amp;$H146)="","",INDIRECT("'"&amp;$D146&amp;"'!"&amp;F146&amp;$H146)),"")</f>
        <v/>
      </c>
      <c r="C146" s="354" t="str" cm="1">
        <f t="array" aca="1" ref="C146" ca="1">IFERROR(IF(INDIRECT("'"&amp;$D146&amp;"'!"&amp;G146&amp;$H146)="","",INDIRECT("'"&amp;$D146&amp;"'!"&amp;G146&amp;$H146)),"")</f>
        <v/>
      </c>
      <c r="D146" s="354" t="s">
        <v>485</v>
      </c>
      <c r="E146" s="354" t="s">
        <v>482</v>
      </c>
      <c r="F146" s="354" t="s">
        <v>483</v>
      </c>
      <c r="G146" s="354" t="s">
        <v>484</v>
      </c>
      <c r="H146" s="354">
        <v>183</v>
      </c>
    </row>
    <row r="147" spans="1:8">
      <c r="A147" s="354" t="str" cm="1">
        <f t="array" aca="1" ref="A147" ca="1">IFERROR(IF(INDIRECT("'"&amp;$D147&amp;"'!"&amp;E147&amp;$H147)="","",INDIRECT("'"&amp;$D147&amp;"'!"&amp;E147&amp;$H147)),"")</f>
        <v/>
      </c>
      <c r="B147" s="354" t="str" cm="1">
        <f t="array" aca="1" ref="B147" ca="1">IFERROR(IF(INDIRECT("'"&amp;$D147&amp;"'!"&amp;F147&amp;$H147)="","",INDIRECT("'"&amp;$D147&amp;"'!"&amp;F147&amp;$H147)),"")</f>
        <v/>
      </c>
      <c r="C147" s="354" t="str" cm="1">
        <f t="array" aca="1" ref="C147" ca="1">IFERROR(IF(INDIRECT("'"&amp;$D147&amp;"'!"&amp;G147&amp;$H147)="","",INDIRECT("'"&amp;$D147&amp;"'!"&amp;G147&amp;$H147)),"")</f>
        <v/>
      </c>
      <c r="D147" s="354" t="s">
        <v>485</v>
      </c>
      <c r="E147" s="354" t="s">
        <v>482</v>
      </c>
      <c r="F147" s="354" t="s">
        <v>483</v>
      </c>
      <c r="G147" s="354" t="s">
        <v>484</v>
      </c>
      <c r="H147" s="354">
        <v>184</v>
      </c>
    </row>
    <row r="148" spans="1:8">
      <c r="A148" s="354" t="str" cm="1">
        <f t="array" aca="1" ref="A148" ca="1">IFERROR(IF(INDIRECT("'"&amp;$D148&amp;"'!"&amp;E148&amp;$H148)="","",INDIRECT("'"&amp;$D148&amp;"'!"&amp;E148&amp;$H148)),"")</f>
        <v/>
      </c>
      <c r="B148" s="354" t="str" cm="1">
        <f t="array" aca="1" ref="B148" ca="1">IFERROR(IF(INDIRECT("'"&amp;$D148&amp;"'!"&amp;F148&amp;$H148)="","",INDIRECT("'"&amp;$D148&amp;"'!"&amp;F148&amp;$H148)),"")</f>
        <v/>
      </c>
      <c r="C148" s="354" t="str" cm="1">
        <f t="array" aca="1" ref="C148" ca="1">IFERROR(IF(INDIRECT("'"&amp;$D148&amp;"'!"&amp;G148&amp;$H148)="","",INDIRECT("'"&amp;$D148&amp;"'!"&amp;G148&amp;$H148)),"")</f>
        <v/>
      </c>
      <c r="D148" s="354" t="s">
        <v>485</v>
      </c>
      <c r="E148" s="354" t="s">
        <v>482</v>
      </c>
      <c r="F148" s="354" t="s">
        <v>483</v>
      </c>
      <c r="G148" s="354" t="s">
        <v>484</v>
      </c>
      <c r="H148" s="354">
        <v>185</v>
      </c>
    </row>
    <row r="149" spans="1:8">
      <c r="A149" s="354" t="str" cm="1">
        <f t="array" aca="1" ref="A149" ca="1">IFERROR(IF(INDIRECT("'"&amp;$D149&amp;"'!"&amp;E149&amp;$H149)="","",INDIRECT("'"&amp;$D149&amp;"'!"&amp;E149&amp;$H149)),"")</f>
        <v/>
      </c>
      <c r="B149" s="354" t="str" cm="1">
        <f t="array" aca="1" ref="B149" ca="1">IFERROR(IF(INDIRECT("'"&amp;$D149&amp;"'!"&amp;F149&amp;$H149)="","",INDIRECT("'"&amp;$D149&amp;"'!"&amp;F149&amp;$H149)),"")</f>
        <v/>
      </c>
      <c r="C149" s="354" t="str" cm="1">
        <f t="array" aca="1" ref="C149" ca="1">IFERROR(IF(INDIRECT("'"&amp;$D149&amp;"'!"&amp;G149&amp;$H149)="","",INDIRECT("'"&amp;$D149&amp;"'!"&amp;G149&amp;$H149)),"")</f>
        <v/>
      </c>
      <c r="D149" s="354" t="s">
        <v>485</v>
      </c>
      <c r="E149" s="354" t="s">
        <v>482</v>
      </c>
      <c r="F149" s="354" t="s">
        <v>483</v>
      </c>
      <c r="G149" s="354" t="s">
        <v>484</v>
      </c>
      <c r="H149" s="354">
        <v>186</v>
      </c>
    </row>
    <row r="150" spans="1:8">
      <c r="A150" s="354" t="str" cm="1">
        <f t="array" aca="1" ref="A150" ca="1">IFERROR(IF(INDIRECT("'"&amp;$D150&amp;"'!"&amp;E150&amp;$H150)="","",INDIRECT("'"&amp;$D150&amp;"'!"&amp;E150&amp;$H150)),"")</f>
        <v/>
      </c>
      <c r="B150" s="354" t="str" cm="1">
        <f t="array" aca="1" ref="B150" ca="1">IFERROR(IF(INDIRECT("'"&amp;$D150&amp;"'!"&amp;F150&amp;$H150)="","",INDIRECT("'"&amp;$D150&amp;"'!"&amp;F150&amp;$H150)),"")</f>
        <v/>
      </c>
      <c r="C150" s="354" t="str" cm="1">
        <f t="array" aca="1" ref="C150" ca="1">IFERROR(IF(INDIRECT("'"&amp;$D150&amp;"'!"&amp;G150&amp;$H150)="","",INDIRECT("'"&amp;$D150&amp;"'!"&amp;G150&amp;$H150)),"")</f>
        <v/>
      </c>
      <c r="D150" s="354" t="s">
        <v>485</v>
      </c>
      <c r="E150" s="354" t="s">
        <v>482</v>
      </c>
      <c r="F150" s="354" t="s">
        <v>483</v>
      </c>
      <c r="G150" s="354" t="s">
        <v>484</v>
      </c>
      <c r="H150" s="354">
        <v>187</v>
      </c>
    </row>
    <row r="151" spans="1:8">
      <c r="A151" s="354" t="str" cm="1">
        <f t="array" aca="1" ref="A151" ca="1">IFERROR(IF(INDIRECT("'"&amp;$D151&amp;"'!"&amp;E151&amp;$H151)="","",INDIRECT("'"&amp;$D151&amp;"'!"&amp;E151&amp;$H151)),"")</f>
        <v/>
      </c>
      <c r="B151" s="354" t="str" cm="1">
        <f t="array" aca="1" ref="B151" ca="1">IFERROR(IF(INDIRECT("'"&amp;$D151&amp;"'!"&amp;F151&amp;$H151)="","",INDIRECT("'"&amp;$D151&amp;"'!"&amp;F151&amp;$H151)),"")</f>
        <v/>
      </c>
      <c r="C151" s="354" t="str" cm="1">
        <f t="array" aca="1" ref="C151" ca="1">IFERROR(IF(INDIRECT("'"&amp;$D151&amp;"'!"&amp;G151&amp;$H151)="","",INDIRECT("'"&amp;$D151&amp;"'!"&amp;G151&amp;$H151)),"")</f>
        <v/>
      </c>
      <c r="D151" s="354" t="s">
        <v>485</v>
      </c>
      <c r="E151" s="354" t="s">
        <v>482</v>
      </c>
      <c r="F151" s="354" t="s">
        <v>483</v>
      </c>
      <c r="G151" s="354" t="s">
        <v>484</v>
      </c>
      <c r="H151" s="354">
        <v>188</v>
      </c>
    </row>
    <row r="152" spans="1:8">
      <c r="A152" s="354" t="str" cm="1">
        <f t="array" aca="1" ref="A152" ca="1">IFERROR(IF(INDIRECT("'"&amp;$D152&amp;"'!"&amp;E152&amp;$H152)="","",INDIRECT("'"&amp;$D152&amp;"'!"&amp;E152&amp;$H152)),"")</f>
        <v/>
      </c>
      <c r="B152" s="354" t="str" cm="1">
        <f t="array" aca="1" ref="B152" ca="1">IFERROR(IF(INDIRECT("'"&amp;$D152&amp;"'!"&amp;F152&amp;$H152)="","",INDIRECT("'"&amp;$D152&amp;"'!"&amp;F152&amp;$H152)),"")</f>
        <v/>
      </c>
      <c r="C152" s="354" t="str" cm="1">
        <f t="array" aca="1" ref="C152" ca="1">IFERROR(IF(INDIRECT("'"&amp;$D152&amp;"'!"&amp;G152&amp;$H152)="","",INDIRECT("'"&amp;$D152&amp;"'!"&amp;G152&amp;$H152)),"")</f>
        <v/>
      </c>
      <c r="D152" s="354" t="s">
        <v>485</v>
      </c>
      <c r="E152" s="354" t="s">
        <v>482</v>
      </c>
      <c r="F152" s="354" t="s">
        <v>483</v>
      </c>
      <c r="G152" s="354" t="s">
        <v>484</v>
      </c>
      <c r="H152" s="354">
        <v>189</v>
      </c>
    </row>
    <row r="153" spans="1:8">
      <c r="A153" s="354" t="str" cm="1">
        <f t="array" aca="1" ref="A153" ca="1">IFERROR(IF(INDIRECT("'"&amp;$D153&amp;"'!"&amp;E153&amp;$H153)="","",INDIRECT("'"&amp;$D153&amp;"'!"&amp;E153&amp;$H153)),"")</f>
        <v/>
      </c>
      <c r="B153" s="354" t="str" cm="1">
        <f t="array" aca="1" ref="B153" ca="1">IFERROR(IF(INDIRECT("'"&amp;$D153&amp;"'!"&amp;F153&amp;$H153)="","",INDIRECT("'"&amp;$D153&amp;"'!"&amp;F153&amp;$H153)),"")</f>
        <v/>
      </c>
      <c r="C153" s="354" t="str" cm="1">
        <f t="array" aca="1" ref="C153" ca="1">IFERROR(IF(INDIRECT("'"&amp;$D153&amp;"'!"&amp;G153&amp;$H153)="","",INDIRECT("'"&amp;$D153&amp;"'!"&amp;G153&amp;$H153)),"")</f>
        <v/>
      </c>
      <c r="D153" s="354" t="s">
        <v>485</v>
      </c>
      <c r="E153" s="354" t="s">
        <v>482</v>
      </c>
      <c r="F153" s="354" t="s">
        <v>483</v>
      </c>
      <c r="G153" s="354" t="s">
        <v>484</v>
      </c>
      <c r="H153" s="354">
        <v>190</v>
      </c>
    </row>
    <row r="154" spans="1:8">
      <c r="A154" s="354" t="str" cm="1">
        <f t="array" aca="1" ref="A154" ca="1">IFERROR(IF(INDIRECT("'"&amp;$D154&amp;"'!"&amp;E154&amp;$H154)="","",INDIRECT("'"&amp;$D154&amp;"'!"&amp;E154&amp;$H154)),"")</f>
        <v/>
      </c>
      <c r="B154" s="354" t="str" cm="1">
        <f t="array" aca="1" ref="B154" ca="1">IFERROR(IF(INDIRECT("'"&amp;$D154&amp;"'!"&amp;F154&amp;$H154)="","",INDIRECT("'"&amp;$D154&amp;"'!"&amp;F154&amp;$H154)),"")</f>
        <v/>
      </c>
      <c r="C154" s="354" t="str" cm="1">
        <f t="array" aca="1" ref="C154" ca="1">IFERROR(IF(INDIRECT("'"&amp;$D154&amp;"'!"&amp;G154&amp;$H154)="","",INDIRECT("'"&amp;$D154&amp;"'!"&amp;G154&amp;$H154)),"")</f>
        <v/>
      </c>
      <c r="D154" s="354" t="s">
        <v>485</v>
      </c>
      <c r="E154" s="354" t="s">
        <v>482</v>
      </c>
      <c r="F154" s="354" t="s">
        <v>483</v>
      </c>
      <c r="G154" s="354" t="s">
        <v>484</v>
      </c>
      <c r="H154" s="354">
        <v>191</v>
      </c>
    </row>
    <row r="155" spans="1:8">
      <c r="A155" s="354" t="str" cm="1">
        <f t="array" aca="1" ref="A155" ca="1">IFERROR(IF(INDIRECT("'"&amp;$D155&amp;"'!"&amp;E155&amp;$H155)="","",INDIRECT("'"&amp;$D155&amp;"'!"&amp;E155&amp;$H155)),"")</f>
        <v/>
      </c>
      <c r="B155" s="354" t="str" cm="1">
        <f t="array" aca="1" ref="B155" ca="1">IFERROR(IF(INDIRECT("'"&amp;$D155&amp;"'!"&amp;F155&amp;$H155)="","",INDIRECT("'"&amp;$D155&amp;"'!"&amp;F155&amp;$H155)),"")</f>
        <v/>
      </c>
      <c r="C155" s="354" t="str" cm="1">
        <f t="array" aca="1" ref="C155" ca="1">IFERROR(IF(INDIRECT("'"&amp;$D155&amp;"'!"&amp;G155&amp;$H155)="","",INDIRECT("'"&amp;$D155&amp;"'!"&amp;G155&amp;$H155)),"")</f>
        <v/>
      </c>
      <c r="D155" s="354" t="s">
        <v>485</v>
      </c>
      <c r="E155" s="354" t="s">
        <v>482</v>
      </c>
      <c r="F155" s="354" t="s">
        <v>483</v>
      </c>
      <c r="G155" s="354" t="s">
        <v>484</v>
      </c>
      <c r="H155" s="354">
        <v>192</v>
      </c>
    </row>
    <row r="156" spans="1:8">
      <c r="A156" s="354" t="str" cm="1">
        <f t="array" aca="1" ref="A156" ca="1">IFERROR(IF(INDIRECT("'"&amp;$D156&amp;"'!"&amp;E156&amp;$H156)="","",INDIRECT("'"&amp;$D156&amp;"'!"&amp;E156&amp;$H156)),"")</f>
        <v/>
      </c>
      <c r="B156" s="354" t="str" cm="1">
        <f t="array" aca="1" ref="B156" ca="1">IFERROR(IF(INDIRECT("'"&amp;$D156&amp;"'!"&amp;F156&amp;$H156)="","",INDIRECT("'"&amp;$D156&amp;"'!"&amp;F156&amp;$H156)),"")</f>
        <v/>
      </c>
      <c r="C156" s="354" t="str" cm="1">
        <f t="array" aca="1" ref="C156" ca="1">IFERROR(IF(INDIRECT("'"&amp;$D156&amp;"'!"&amp;G156&amp;$H156)="","",INDIRECT("'"&amp;$D156&amp;"'!"&amp;G156&amp;$H156)),"")</f>
        <v/>
      </c>
      <c r="D156" s="354" t="s">
        <v>485</v>
      </c>
      <c r="E156" s="354" t="s">
        <v>482</v>
      </c>
      <c r="F156" s="354" t="s">
        <v>483</v>
      </c>
      <c r="G156" s="354" t="s">
        <v>484</v>
      </c>
      <c r="H156" s="354">
        <v>193</v>
      </c>
    </row>
    <row r="157" spans="1:8">
      <c r="A157" s="354" t="str" cm="1">
        <f t="array" aca="1" ref="A157" ca="1">IFERROR(IF(INDIRECT("'"&amp;$D157&amp;"'!"&amp;E157&amp;$H157)="","",INDIRECT("'"&amp;$D157&amp;"'!"&amp;E157&amp;$H157)),"")</f>
        <v/>
      </c>
      <c r="B157" s="354" t="str" cm="1">
        <f t="array" aca="1" ref="B157" ca="1">IFERROR(IF(INDIRECT("'"&amp;$D157&amp;"'!"&amp;F157&amp;$H157)="","",INDIRECT("'"&amp;$D157&amp;"'!"&amp;F157&amp;$H157)),"")</f>
        <v/>
      </c>
      <c r="C157" s="354" t="str" cm="1">
        <f t="array" aca="1" ref="C157" ca="1">IFERROR(IF(INDIRECT("'"&amp;$D157&amp;"'!"&amp;G157&amp;$H157)="","",INDIRECT("'"&amp;$D157&amp;"'!"&amp;G157&amp;$H157)),"")</f>
        <v/>
      </c>
      <c r="D157" s="354" t="s">
        <v>485</v>
      </c>
      <c r="E157" s="354" t="s">
        <v>482</v>
      </c>
      <c r="F157" s="354" t="s">
        <v>483</v>
      </c>
      <c r="G157" s="354" t="s">
        <v>484</v>
      </c>
      <c r="H157" s="354">
        <v>194</v>
      </c>
    </row>
    <row r="158" spans="1:8">
      <c r="A158" s="354" t="str" cm="1">
        <f t="array" aca="1" ref="A158" ca="1">IFERROR(IF(INDIRECT("'"&amp;$D158&amp;"'!"&amp;E158&amp;$H158)="","",INDIRECT("'"&amp;$D158&amp;"'!"&amp;E158&amp;$H158)),"")</f>
        <v/>
      </c>
      <c r="B158" s="354" t="str" cm="1">
        <f t="array" aca="1" ref="B158" ca="1">IFERROR(IF(INDIRECT("'"&amp;$D158&amp;"'!"&amp;F158&amp;$H158)="","",INDIRECT("'"&amp;$D158&amp;"'!"&amp;F158&amp;$H158)),"")</f>
        <v/>
      </c>
      <c r="C158" s="354" t="str" cm="1">
        <f t="array" aca="1" ref="C158" ca="1">IFERROR(IF(INDIRECT("'"&amp;$D158&amp;"'!"&amp;G158&amp;$H158)="","",INDIRECT("'"&amp;$D158&amp;"'!"&amp;G158&amp;$H158)),"")</f>
        <v/>
      </c>
      <c r="D158" s="354" t="s">
        <v>485</v>
      </c>
      <c r="E158" s="354" t="s">
        <v>482</v>
      </c>
      <c r="F158" s="354" t="s">
        <v>483</v>
      </c>
      <c r="G158" s="354" t="s">
        <v>484</v>
      </c>
      <c r="H158" s="354">
        <v>195</v>
      </c>
    </row>
    <row r="159" spans="1:8">
      <c r="A159" s="354" t="str" cm="1">
        <f t="array" aca="1" ref="A159" ca="1">IFERROR(IF(INDIRECT("'"&amp;$D159&amp;"'!"&amp;E159&amp;$H159)="","",INDIRECT("'"&amp;$D159&amp;"'!"&amp;E159&amp;$H159)),"")</f>
        <v/>
      </c>
      <c r="B159" s="354" t="str" cm="1">
        <f t="array" aca="1" ref="B159" ca="1">IFERROR(IF(INDIRECT("'"&amp;$D159&amp;"'!"&amp;F159&amp;$H159)="","",INDIRECT("'"&amp;$D159&amp;"'!"&amp;F159&amp;$H159)),"")</f>
        <v/>
      </c>
      <c r="C159" s="354" t="str" cm="1">
        <f t="array" aca="1" ref="C159" ca="1">IFERROR(IF(INDIRECT("'"&amp;$D159&amp;"'!"&amp;G159&amp;$H159)="","",INDIRECT("'"&amp;$D159&amp;"'!"&amp;G159&amp;$H159)),"")</f>
        <v/>
      </c>
      <c r="D159" s="354" t="s">
        <v>485</v>
      </c>
      <c r="E159" s="354" t="s">
        <v>482</v>
      </c>
      <c r="F159" s="354" t="s">
        <v>483</v>
      </c>
      <c r="G159" s="354" t="s">
        <v>484</v>
      </c>
      <c r="H159" s="354">
        <v>196</v>
      </c>
    </row>
    <row r="160" spans="1:8">
      <c r="A160" s="354" t="str" cm="1">
        <f t="array" aca="1" ref="A160" ca="1">IFERROR(IF(INDIRECT("'"&amp;$D160&amp;"'!"&amp;E160&amp;$H160)="","",INDIRECT("'"&amp;$D160&amp;"'!"&amp;E160&amp;$H160)),"")</f>
        <v/>
      </c>
      <c r="B160" s="354" t="str" cm="1">
        <f t="array" aca="1" ref="B160" ca="1">IFERROR(IF(INDIRECT("'"&amp;$D160&amp;"'!"&amp;F160&amp;$H160)="","",INDIRECT("'"&amp;$D160&amp;"'!"&amp;F160&amp;$H160)),"")</f>
        <v/>
      </c>
      <c r="C160" s="354" t="str" cm="1">
        <f t="array" aca="1" ref="C160" ca="1">IFERROR(IF(INDIRECT("'"&amp;$D160&amp;"'!"&amp;G160&amp;$H160)="","",INDIRECT("'"&amp;$D160&amp;"'!"&amp;G160&amp;$H160)),"")</f>
        <v/>
      </c>
      <c r="D160" s="354" t="s">
        <v>485</v>
      </c>
      <c r="E160" s="354" t="s">
        <v>482</v>
      </c>
      <c r="F160" s="354" t="s">
        <v>483</v>
      </c>
      <c r="G160" s="354" t="s">
        <v>484</v>
      </c>
      <c r="H160" s="354">
        <v>197</v>
      </c>
    </row>
    <row r="161" spans="1:8">
      <c r="A161" s="354" t="str" cm="1">
        <f t="array" aca="1" ref="A161" ca="1">IFERROR(IF(INDIRECT("'"&amp;$D161&amp;"'!"&amp;E161&amp;$H161)="","",INDIRECT("'"&amp;$D161&amp;"'!"&amp;E161&amp;$H161)),"")</f>
        <v/>
      </c>
      <c r="B161" s="354" t="str" cm="1">
        <f t="array" aca="1" ref="B161" ca="1">IFERROR(IF(INDIRECT("'"&amp;$D161&amp;"'!"&amp;F161&amp;$H161)="","",INDIRECT("'"&amp;$D161&amp;"'!"&amp;F161&amp;$H161)),"")</f>
        <v/>
      </c>
      <c r="C161" s="354" t="str" cm="1">
        <f t="array" aca="1" ref="C161" ca="1">IFERROR(IF(INDIRECT("'"&amp;$D161&amp;"'!"&amp;G161&amp;$H161)="","",INDIRECT("'"&amp;$D161&amp;"'!"&amp;G161&amp;$H161)),"")</f>
        <v/>
      </c>
      <c r="D161" s="354" t="s">
        <v>485</v>
      </c>
      <c r="E161" s="354" t="s">
        <v>482</v>
      </c>
      <c r="F161" s="354" t="s">
        <v>483</v>
      </c>
      <c r="G161" s="354" t="s">
        <v>484</v>
      </c>
      <c r="H161" s="354">
        <v>198</v>
      </c>
    </row>
    <row r="162" spans="1:8">
      <c r="A162" s="354" t="str" cm="1">
        <f t="array" aca="1" ref="A162" ca="1">IFERROR(IF(INDIRECT("'"&amp;$D162&amp;"'!"&amp;E162&amp;$H162)="","",INDIRECT("'"&amp;$D162&amp;"'!"&amp;E162&amp;$H162)),"")</f>
        <v/>
      </c>
      <c r="B162" s="354" t="str" cm="1">
        <f t="array" aca="1" ref="B162" ca="1">IFERROR(IF(INDIRECT("'"&amp;$D162&amp;"'!"&amp;F162&amp;$H162)="","",INDIRECT("'"&amp;$D162&amp;"'!"&amp;F162&amp;$H162)),"")</f>
        <v/>
      </c>
      <c r="C162" s="354" t="str" cm="1">
        <f t="array" aca="1" ref="C162" ca="1">IFERROR(IF(INDIRECT("'"&amp;$D162&amp;"'!"&amp;G162&amp;$H162)="","",INDIRECT("'"&amp;$D162&amp;"'!"&amp;G162&amp;$H162)),"")</f>
        <v/>
      </c>
      <c r="D162" s="354" t="s">
        <v>485</v>
      </c>
      <c r="E162" s="354" t="s">
        <v>482</v>
      </c>
      <c r="F162" s="354" t="s">
        <v>483</v>
      </c>
      <c r="G162" s="354" t="s">
        <v>484</v>
      </c>
      <c r="H162" s="354">
        <v>199</v>
      </c>
    </row>
    <row r="163" spans="1:8">
      <c r="A163" s="354" t="str" cm="1">
        <f t="array" aca="1" ref="A163" ca="1">IFERROR(IF(INDIRECT("'"&amp;$D163&amp;"'!"&amp;E163&amp;$H163)="","",INDIRECT("'"&amp;$D163&amp;"'!"&amp;E163&amp;$H163)),"")</f>
        <v/>
      </c>
      <c r="B163" s="354" t="str" cm="1">
        <f t="array" aca="1" ref="B163" ca="1">IFERROR(IF(INDIRECT("'"&amp;$D163&amp;"'!"&amp;F163&amp;$H163)="","",INDIRECT("'"&amp;$D163&amp;"'!"&amp;F163&amp;$H163)),"")</f>
        <v/>
      </c>
      <c r="C163" s="354" t="str" cm="1">
        <f t="array" aca="1" ref="C163" ca="1">IFERROR(IF(INDIRECT("'"&amp;$D163&amp;"'!"&amp;G163&amp;$H163)="","",INDIRECT("'"&amp;$D163&amp;"'!"&amp;G163&amp;$H163)),"")</f>
        <v/>
      </c>
      <c r="D163" s="354" t="s">
        <v>485</v>
      </c>
      <c r="E163" s="354" t="s">
        <v>482</v>
      </c>
      <c r="F163" s="354" t="s">
        <v>483</v>
      </c>
      <c r="G163" s="354" t="s">
        <v>484</v>
      </c>
      <c r="H163" s="354">
        <v>200</v>
      </c>
    </row>
    <row r="164" spans="1:8">
      <c r="A164" s="354" t="str" cm="1">
        <f t="array" aca="1" ref="A164" ca="1">IFERROR(IF(INDIRECT("'"&amp;$D164&amp;"'!"&amp;E164&amp;$H164)="","",INDIRECT("'"&amp;$D164&amp;"'!"&amp;E164&amp;$H164)),"")</f>
        <v/>
      </c>
      <c r="B164" s="354" t="str" cm="1">
        <f t="array" aca="1" ref="B164" ca="1">IFERROR(IF(INDIRECT("'"&amp;$D164&amp;"'!"&amp;F164&amp;$H164)="","",INDIRECT("'"&amp;$D164&amp;"'!"&amp;F164&amp;$H164)),"")</f>
        <v/>
      </c>
      <c r="C164" s="354" t="str" cm="1">
        <f t="array" aca="1" ref="C164" ca="1">IFERROR(IF(INDIRECT("'"&amp;$D164&amp;"'!"&amp;G164&amp;$H164)="","",INDIRECT("'"&amp;$D164&amp;"'!"&amp;G164&amp;$H164)),"")</f>
        <v/>
      </c>
      <c r="D164" s="354" t="s">
        <v>485</v>
      </c>
      <c r="E164" s="354" t="s">
        <v>482</v>
      </c>
      <c r="F164" s="354" t="s">
        <v>483</v>
      </c>
      <c r="G164" s="354" t="s">
        <v>484</v>
      </c>
      <c r="H164" s="354">
        <v>201</v>
      </c>
    </row>
    <row r="165" spans="1:8">
      <c r="A165" s="354" t="str" cm="1">
        <f t="array" aca="1" ref="A165" ca="1">IFERROR(IF(INDIRECT("'"&amp;$D165&amp;"'!"&amp;E165&amp;$H165)="","",INDIRECT("'"&amp;$D165&amp;"'!"&amp;E165&amp;$H165)),"")</f>
        <v/>
      </c>
      <c r="B165" s="354" t="str" cm="1">
        <f t="array" aca="1" ref="B165" ca="1">IFERROR(IF(INDIRECT("'"&amp;$D165&amp;"'!"&amp;F165&amp;$H165)="","",INDIRECT("'"&amp;$D165&amp;"'!"&amp;F165&amp;$H165)),"")</f>
        <v/>
      </c>
      <c r="C165" s="354" t="str" cm="1">
        <f t="array" aca="1" ref="C165" ca="1">IFERROR(IF(INDIRECT("'"&amp;$D165&amp;"'!"&amp;G165&amp;$H165)="","",INDIRECT("'"&amp;$D165&amp;"'!"&amp;G165&amp;$H165)),"")</f>
        <v/>
      </c>
      <c r="D165" s="354" t="s">
        <v>485</v>
      </c>
      <c r="E165" s="354" t="s">
        <v>482</v>
      </c>
      <c r="F165" s="354" t="s">
        <v>483</v>
      </c>
      <c r="G165" s="354" t="s">
        <v>484</v>
      </c>
      <c r="H165" s="354">
        <v>202</v>
      </c>
    </row>
    <row r="166" spans="1:8">
      <c r="A166" s="354" t="str" cm="1">
        <f t="array" aca="1" ref="A166" ca="1">IFERROR(IF(INDIRECT("'"&amp;$D166&amp;"'!"&amp;E166&amp;$H166)="","",INDIRECT("'"&amp;$D166&amp;"'!"&amp;E166&amp;$H166)),"")</f>
        <v/>
      </c>
      <c r="B166" s="354" t="str" cm="1">
        <f t="array" aca="1" ref="B166" ca="1">IFERROR(IF(INDIRECT("'"&amp;$D166&amp;"'!"&amp;F166&amp;$H166)="","",INDIRECT("'"&amp;$D166&amp;"'!"&amp;F166&amp;$H166)),"")</f>
        <v/>
      </c>
      <c r="C166" s="354" t="str" cm="1">
        <f t="array" aca="1" ref="C166" ca="1">IFERROR(IF(INDIRECT("'"&amp;$D166&amp;"'!"&amp;G166&amp;$H166)="","",INDIRECT("'"&amp;$D166&amp;"'!"&amp;G166&amp;$H166)),"")</f>
        <v/>
      </c>
      <c r="D166" s="354" t="s">
        <v>485</v>
      </c>
      <c r="E166" s="354" t="s">
        <v>482</v>
      </c>
      <c r="F166" s="354" t="s">
        <v>483</v>
      </c>
      <c r="G166" s="354" t="s">
        <v>484</v>
      </c>
      <c r="H166" s="354">
        <v>203</v>
      </c>
    </row>
    <row r="167" spans="1:8">
      <c r="A167" s="354" t="str" cm="1">
        <f t="array" aca="1" ref="A167" ca="1">IFERROR(IF(INDIRECT("'"&amp;$D167&amp;"'!"&amp;E167&amp;$H167)="","",INDIRECT("'"&amp;$D167&amp;"'!"&amp;E167&amp;$H167)),"")</f>
        <v/>
      </c>
      <c r="B167" s="354" t="str" cm="1">
        <f t="array" aca="1" ref="B167" ca="1">IFERROR(IF(INDIRECT("'"&amp;$D167&amp;"'!"&amp;F167&amp;$H167)="","",INDIRECT("'"&amp;$D167&amp;"'!"&amp;F167&amp;$H167)),"")</f>
        <v/>
      </c>
      <c r="C167" s="354" t="str" cm="1">
        <f t="array" aca="1" ref="C167" ca="1">IFERROR(IF(INDIRECT("'"&amp;$D167&amp;"'!"&amp;G167&amp;$H167)="","",INDIRECT("'"&amp;$D167&amp;"'!"&amp;G167&amp;$H167)),"")</f>
        <v/>
      </c>
      <c r="D167" s="354" t="s">
        <v>485</v>
      </c>
      <c r="E167" s="354" t="s">
        <v>482</v>
      </c>
      <c r="F167" s="354" t="s">
        <v>483</v>
      </c>
      <c r="G167" s="354" t="s">
        <v>484</v>
      </c>
      <c r="H167" s="354">
        <v>204</v>
      </c>
    </row>
    <row r="168" spans="1:8">
      <c r="A168" s="354" t="str" cm="1">
        <f t="array" aca="1" ref="A168" ca="1">IFERROR(IF(INDIRECT("'"&amp;$D168&amp;"'!"&amp;E168&amp;$H168)="","",INDIRECT("'"&amp;$D168&amp;"'!"&amp;E168&amp;$H168)),"")</f>
        <v/>
      </c>
      <c r="B168" s="354" t="str" cm="1">
        <f t="array" aca="1" ref="B168" ca="1">IFERROR(IF(INDIRECT("'"&amp;$D168&amp;"'!"&amp;F168&amp;$H168)="","",INDIRECT("'"&amp;$D168&amp;"'!"&amp;F168&amp;$H168)),"")</f>
        <v/>
      </c>
      <c r="C168" s="354" t="str" cm="1">
        <f t="array" aca="1" ref="C168" ca="1">IFERROR(IF(INDIRECT("'"&amp;$D168&amp;"'!"&amp;G168&amp;$H168)="","",INDIRECT("'"&amp;$D168&amp;"'!"&amp;G168&amp;$H168)),"")</f>
        <v/>
      </c>
      <c r="D168" s="354" t="s">
        <v>485</v>
      </c>
      <c r="E168" s="354" t="s">
        <v>482</v>
      </c>
      <c r="F168" s="354" t="s">
        <v>483</v>
      </c>
      <c r="G168" s="354" t="s">
        <v>484</v>
      </c>
      <c r="H168" s="354">
        <v>205</v>
      </c>
    </row>
    <row r="169" spans="1:8">
      <c r="A169" s="354" t="str" cm="1">
        <f t="array" aca="1" ref="A169" ca="1">IFERROR(IF(INDIRECT("'"&amp;$D169&amp;"'!"&amp;E169&amp;$H169)="","",INDIRECT("'"&amp;$D169&amp;"'!"&amp;E169&amp;$H169)),"")</f>
        <v/>
      </c>
      <c r="B169" s="354" t="str" cm="1">
        <f t="array" aca="1" ref="B169" ca="1">IFERROR(IF(INDIRECT("'"&amp;$D169&amp;"'!"&amp;F169&amp;$H169)="","",INDIRECT("'"&amp;$D169&amp;"'!"&amp;F169&amp;$H169)),"")</f>
        <v/>
      </c>
      <c r="C169" s="354" t="str" cm="1">
        <f t="array" aca="1" ref="C169" ca="1">IFERROR(IF(INDIRECT("'"&amp;$D169&amp;"'!"&amp;G169&amp;$H169)="","",INDIRECT("'"&amp;$D169&amp;"'!"&amp;G169&amp;$H169)),"")</f>
        <v/>
      </c>
      <c r="D169" s="354" t="s">
        <v>485</v>
      </c>
      <c r="E169" s="354" t="s">
        <v>482</v>
      </c>
      <c r="F169" s="354" t="s">
        <v>483</v>
      </c>
      <c r="G169" s="354" t="s">
        <v>484</v>
      </c>
      <c r="H169" s="354">
        <v>206</v>
      </c>
    </row>
    <row r="170" spans="1:8">
      <c r="A170" s="354" t="str" cm="1">
        <f t="array" aca="1" ref="A170" ca="1">IFERROR(IF(INDIRECT("'"&amp;$D170&amp;"'!"&amp;E170&amp;$H170)="","",INDIRECT("'"&amp;$D170&amp;"'!"&amp;E170&amp;$H170)),"")</f>
        <v/>
      </c>
      <c r="B170" s="354" t="str" cm="1">
        <f t="array" aca="1" ref="B170" ca="1">IFERROR(IF(INDIRECT("'"&amp;$D170&amp;"'!"&amp;F170&amp;$H170)="","",INDIRECT("'"&amp;$D170&amp;"'!"&amp;F170&amp;$H170)),"")</f>
        <v/>
      </c>
      <c r="C170" s="354" t="str" cm="1">
        <f t="array" aca="1" ref="C170" ca="1">IFERROR(IF(INDIRECT("'"&amp;$D170&amp;"'!"&amp;G170&amp;$H170)="","",INDIRECT("'"&amp;$D170&amp;"'!"&amp;G170&amp;$H170)),"")</f>
        <v/>
      </c>
      <c r="D170" s="354" t="s">
        <v>485</v>
      </c>
      <c r="E170" s="354" t="s">
        <v>482</v>
      </c>
      <c r="F170" s="354" t="s">
        <v>483</v>
      </c>
      <c r="G170" s="354" t="s">
        <v>484</v>
      </c>
      <c r="H170" s="354">
        <v>207</v>
      </c>
    </row>
    <row r="171" spans="1:8">
      <c r="A171" s="354" t="str" cm="1">
        <f t="array" aca="1" ref="A171" ca="1">IFERROR(IF(INDIRECT("'"&amp;$D171&amp;"'!"&amp;E171&amp;$H171)="","",INDIRECT("'"&amp;$D171&amp;"'!"&amp;E171&amp;$H171)),"")</f>
        <v/>
      </c>
      <c r="B171" s="354" t="str" cm="1">
        <f t="array" aca="1" ref="B171" ca="1">IFERROR(IF(INDIRECT("'"&amp;$D171&amp;"'!"&amp;F171&amp;$H171)="","",INDIRECT("'"&amp;$D171&amp;"'!"&amp;F171&amp;$H171)),"")</f>
        <v/>
      </c>
      <c r="C171" s="354" t="str" cm="1">
        <f t="array" aca="1" ref="C171" ca="1">IFERROR(IF(INDIRECT("'"&amp;$D171&amp;"'!"&amp;G171&amp;$H171)="","",INDIRECT("'"&amp;$D171&amp;"'!"&amp;G171&amp;$H171)),"")</f>
        <v/>
      </c>
      <c r="D171" s="354" t="s">
        <v>485</v>
      </c>
      <c r="E171" s="354" t="s">
        <v>482</v>
      </c>
      <c r="F171" s="354" t="s">
        <v>483</v>
      </c>
      <c r="G171" s="354" t="s">
        <v>484</v>
      </c>
      <c r="H171" s="354">
        <v>208</v>
      </c>
    </row>
    <row r="172" spans="1:8">
      <c r="A172" s="354" t="str" cm="1">
        <f t="array" aca="1" ref="A172" ca="1">IFERROR(IF(INDIRECT("'"&amp;$D172&amp;"'!"&amp;E172&amp;$H172)="","",INDIRECT("'"&amp;$D172&amp;"'!"&amp;E172&amp;$H172)),"")</f>
        <v/>
      </c>
      <c r="B172" s="354" t="str" cm="1">
        <f t="array" aca="1" ref="B172" ca="1">IFERROR(IF(INDIRECT("'"&amp;$D172&amp;"'!"&amp;F172&amp;$H172)="","",INDIRECT("'"&amp;$D172&amp;"'!"&amp;F172&amp;$H172)),"")</f>
        <v/>
      </c>
      <c r="C172" s="354" t="str" cm="1">
        <f t="array" aca="1" ref="C172" ca="1">IFERROR(IF(INDIRECT("'"&amp;$D172&amp;"'!"&amp;G172&amp;$H172)="","",INDIRECT("'"&amp;$D172&amp;"'!"&amp;G172&amp;$H172)),"")</f>
        <v/>
      </c>
      <c r="D172" s="354" t="s">
        <v>485</v>
      </c>
      <c r="E172" s="354" t="s">
        <v>482</v>
      </c>
      <c r="F172" s="354" t="s">
        <v>483</v>
      </c>
      <c r="G172" s="354" t="s">
        <v>484</v>
      </c>
      <c r="H172" s="354">
        <v>209</v>
      </c>
    </row>
    <row r="173" spans="1:8">
      <c r="A173" s="354" t="str" cm="1">
        <f t="array" aca="1" ref="A173" ca="1">IFERROR(IF(INDIRECT("'"&amp;$D173&amp;"'!"&amp;E173&amp;$H173)="","",INDIRECT("'"&amp;$D173&amp;"'!"&amp;E173&amp;$H173)),"")</f>
        <v/>
      </c>
      <c r="B173" s="354" t="str" cm="1">
        <f t="array" aca="1" ref="B173" ca="1">IFERROR(IF(INDIRECT("'"&amp;$D173&amp;"'!"&amp;F173&amp;$H173)="","",INDIRECT("'"&amp;$D173&amp;"'!"&amp;F173&amp;$H173)),"")</f>
        <v/>
      </c>
      <c r="C173" s="354" t="str" cm="1">
        <f t="array" aca="1" ref="C173" ca="1">IFERROR(IF(INDIRECT("'"&amp;$D173&amp;"'!"&amp;G173&amp;$H173)="","",INDIRECT("'"&amp;$D173&amp;"'!"&amp;G173&amp;$H173)),"")</f>
        <v/>
      </c>
      <c r="D173" s="354" t="s">
        <v>485</v>
      </c>
      <c r="E173" s="354" t="s">
        <v>482</v>
      </c>
      <c r="F173" s="354" t="s">
        <v>483</v>
      </c>
      <c r="G173" s="354" t="s">
        <v>484</v>
      </c>
      <c r="H173" s="354">
        <v>210</v>
      </c>
    </row>
    <row r="174" spans="1:8">
      <c r="A174" s="354" t="str" cm="1">
        <f t="array" aca="1" ref="A174" ca="1">IFERROR(IF(INDIRECT("'"&amp;$D174&amp;"'!"&amp;E174&amp;$H174)="","",INDIRECT("'"&amp;$D174&amp;"'!"&amp;E174&amp;$H174)),"")</f>
        <v/>
      </c>
      <c r="B174" s="354" t="str" cm="1">
        <f t="array" aca="1" ref="B174" ca="1">IFERROR(IF(INDIRECT("'"&amp;$D174&amp;"'!"&amp;F174&amp;$H174)="","",INDIRECT("'"&amp;$D174&amp;"'!"&amp;F174&amp;$H174)),"")</f>
        <v/>
      </c>
      <c r="C174" s="354" t="str" cm="1">
        <f t="array" aca="1" ref="C174" ca="1">IFERROR(IF(INDIRECT("'"&amp;$D174&amp;"'!"&amp;G174&amp;$H174)="","",INDIRECT("'"&amp;$D174&amp;"'!"&amp;G174&amp;$H174)),"")</f>
        <v/>
      </c>
      <c r="D174" s="354" t="s">
        <v>485</v>
      </c>
      <c r="E174" s="354" t="s">
        <v>482</v>
      </c>
      <c r="F174" s="354" t="s">
        <v>483</v>
      </c>
      <c r="G174" s="354" t="s">
        <v>484</v>
      </c>
      <c r="H174" s="354">
        <v>211</v>
      </c>
    </row>
    <row r="175" spans="1:8">
      <c r="A175" s="354" t="str" cm="1">
        <f t="array" aca="1" ref="A175" ca="1">IFERROR(IF(INDIRECT("'"&amp;$D175&amp;"'!"&amp;E175&amp;$H175)="","",INDIRECT("'"&amp;$D175&amp;"'!"&amp;E175&amp;$H175)),"")</f>
        <v/>
      </c>
      <c r="B175" s="354" t="str" cm="1">
        <f t="array" aca="1" ref="B175" ca="1">IFERROR(IF(INDIRECT("'"&amp;$D175&amp;"'!"&amp;F175&amp;$H175)="","",INDIRECT("'"&amp;$D175&amp;"'!"&amp;F175&amp;$H175)),"")</f>
        <v/>
      </c>
      <c r="C175" s="354" t="str" cm="1">
        <f t="array" aca="1" ref="C175" ca="1">IFERROR(IF(INDIRECT("'"&amp;$D175&amp;"'!"&amp;G175&amp;$H175)="","",INDIRECT("'"&amp;$D175&amp;"'!"&amp;G175&amp;$H175)),"")</f>
        <v/>
      </c>
      <c r="D175" s="354" t="s">
        <v>485</v>
      </c>
      <c r="E175" s="354" t="s">
        <v>482</v>
      </c>
      <c r="F175" s="354" t="s">
        <v>483</v>
      </c>
      <c r="G175" s="354" t="s">
        <v>484</v>
      </c>
      <c r="H175" s="354">
        <v>212</v>
      </c>
    </row>
    <row r="176" spans="1:8">
      <c r="A176" s="354" t="str" cm="1">
        <f t="array" aca="1" ref="A176" ca="1">IFERROR(IF(INDIRECT("'"&amp;$D176&amp;"'!"&amp;E176&amp;$H176)="","",INDIRECT("'"&amp;$D176&amp;"'!"&amp;E176&amp;$H176)),"")</f>
        <v/>
      </c>
      <c r="B176" s="354" t="str" cm="1">
        <f t="array" aca="1" ref="B176" ca="1">IFERROR(IF(INDIRECT("'"&amp;$D176&amp;"'!"&amp;F176&amp;$H176)="","",INDIRECT("'"&amp;$D176&amp;"'!"&amp;F176&amp;$H176)),"")</f>
        <v/>
      </c>
      <c r="C176" s="354" t="str" cm="1">
        <f t="array" aca="1" ref="C176" ca="1">IFERROR(IF(INDIRECT("'"&amp;$D176&amp;"'!"&amp;G176&amp;$H176)="","",INDIRECT("'"&amp;$D176&amp;"'!"&amp;G176&amp;$H176)),"")</f>
        <v/>
      </c>
      <c r="D176" s="354" t="s">
        <v>485</v>
      </c>
      <c r="E176" s="354" t="s">
        <v>482</v>
      </c>
      <c r="F176" s="354" t="s">
        <v>483</v>
      </c>
      <c r="G176" s="354" t="s">
        <v>484</v>
      </c>
      <c r="H176" s="354">
        <v>213</v>
      </c>
    </row>
    <row r="177" spans="1:8">
      <c r="A177" s="354" t="str" cm="1">
        <f t="array" aca="1" ref="A177" ca="1">IFERROR(IF(INDIRECT("'"&amp;$D177&amp;"'!"&amp;E177&amp;$H177)="","",INDIRECT("'"&amp;$D177&amp;"'!"&amp;E177&amp;$H177)),"")</f>
        <v/>
      </c>
      <c r="B177" s="354" t="str" cm="1">
        <f t="array" aca="1" ref="B177" ca="1">IFERROR(IF(INDIRECT("'"&amp;$D177&amp;"'!"&amp;F177&amp;$H177)="","",INDIRECT("'"&amp;$D177&amp;"'!"&amp;F177&amp;$H177)),"")</f>
        <v/>
      </c>
      <c r="C177" s="354" t="str" cm="1">
        <f t="array" aca="1" ref="C177" ca="1">IFERROR(IF(INDIRECT("'"&amp;$D177&amp;"'!"&amp;G177&amp;$H177)="","",INDIRECT("'"&amp;$D177&amp;"'!"&amp;G177&amp;$H177)),"")</f>
        <v/>
      </c>
      <c r="D177" s="354" t="s">
        <v>485</v>
      </c>
      <c r="E177" s="354" t="s">
        <v>482</v>
      </c>
      <c r="F177" s="354" t="s">
        <v>483</v>
      </c>
      <c r="G177" s="354" t="s">
        <v>484</v>
      </c>
      <c r="H177" s="354">
        <v>214</v>
      </c>
    </row>
    <row r="178" spans="1:8">
      <c r="A178" s="354" t="str" cm="1">
        <f t="array" aca="1" ref="A178" ca="1">IFERROR(IF(INDIRECT("'"&amp;$D178&amp;"'!"&amp;E178&amp;$H178)="","",INDIRECT("'"&amp;$D178&amp;"'!"&amp;E178&amp;$H178)),"")</f>
        <v/>
      </c>
      <c r="B178" s="354" t="str" cm="1">
        <f t="array" aca="1" ref="B178" ca="1">IFERROR(IF(INDIRECT("'"&amp;$D178&amp;"'!"&amp;F178&amp;$H178)="","",INDIRECT("'"&amp;$D178&amp;"'!"&amp;F178&amp;$H178)),"")</f>
        <v/>
      </c>
      <c r="C178" s="354" t="str" cm="1">
        <f t="array" aca="1" ref="C178" ca="1">IFERROR(IF(INDIRECT("'"&amp;$D178&amp;"'!"&amp;G178&amp;$H178)="","",INDIRECT("'"&amp;$D178&amp;"'!"&amp;G178&amp;$H178)),"")</f>
        <v/>
      </c>
      <c r="D178" s="354" t="s">
        <v>485</v>
      </c>
      <c r="E178" s="354" t="s">
        <v>482</v>
      </c>
      <c r="F178" s="354" t="s">
        <v>483</v>
      </c>
      <c r="G178" s="354" t="s">
        <v>484</v>
      </c>
      <c r="H178" s="354">
        <v>215</v>
      </c>
    </row>
    <row r="179" spans="1:8">
      <c r="A179" s="354" t="str" cm="1">
        <f t="array" aca="1" ref="A179" ca="1">IFERROR(IF(INDIRECT("'"&amp;$D179&amp;"'!"&amp;E179&amp;$H179)="","",INDIRECT("'"&amp;$D179&amp;"'!"&amp;E179&amp;$H179)),"")</f>
        <v/>
      </c>
      <c r="B179" s="354" t="str" cm="1">
        <f t="array" aca="1" ref="B179" ca="1">IFERROR(IF(INDIRECT("'"&amp;$D179&amp;"'!"&amp;F179&amp;$H179)="","",INDIRECT("'"&amp;$D179&amp;"'!"&amp;F179&amp;$H179)),"")</f>
        <v/>
      </c>
      <c r="C179" s="354" t="str" cm="1">
        <f t="array" aca="1" ref="C179" ca="1">IFERROR(IF(INDIRECT("'"&amp;$D179&amp;"'!"&amp;G179&amp;$H179)="","",INDIRECT("'"&amp;$D179&amp;"'!"&amp;G179&amp;$H179)),"")</f>
        <v/>
      </c>
      <c r="D179" s="354" t="s">
        <v>485</v>
      </c>
      <c r="E179" s="354" t="s">
        <v>482</v>
      </c>
      <c r="F179" s="354" t="s">
        <v>483</v>
      </c>
      <c r="G179" s="354" t="s">
        <v>484</v>
      </c>
      <c r="H179" s="354">
        <v>216</v>
      </c>
    </row>
    <row r="180" spans="1:8">
      <c r="A180" s="354" t="str" cm="1">
        <f t="array" aca="1" ref="A180" ca="1">IFERROR(IF(INDIRECT("'"&amp;$D180&amp;"'!"&amp;E180&amp;$H180)="","",INDIRECT("'"&amp;$D180&amp;"'!"&amp;E180&amp;$H180)),"")</f>
        <v/>
      </c>
      <c r="B180" s="354" t="str" cm="1">
        <f t="array" aca="1" ref="B180" ca="1">IFERROR(IF(INDIRECT("'"&amp;$D180&amp;"'!"&amp;F180&amp;$H180)="","",INDIRECT("'"&amp;$D180&amp;"'!"&amp;F180&amp;$H180)),"")</f>
        <v/>
      </c>
      <c r="C180" s="354" t="str" cm="1">
        <f t="array" aca="1" ref="C180" ca="1">IFERROR(IF(INDIRECT("'"&amp;$D180&amp;"'!"&amp;G180&amp;$H180)="","",INDIRECT("'"&amp;$D180&amp;"'!"&amp;G180&amp;$H180)),"")</f>
        <v/>
      </c>
      <c r="D180" s="354" t="s">
        <v>485</v>
      </c>
      <c r="E180" s="354" t="s">
        <v>482</v>
      </c>
      <c r="F180" s="354" t="s">
        <v>483</v>
      </c>
      <c r="G180" s="354" t="s">
        <v>484</v>
      </c>
      <c r="H180" s="354">
        <v>217</v>
      </c>
    </row>
    <row r="181" spans="1:8">
      <c r="A181" s="354" t="str" cm="1">
        <f t="array" aca="1" ref="A181" ca="1">IFERROR(IF(INDIRECT("'"&amp;$D181&amp;"'!"&amp;E181&amp;$H181)="","",INDIRECT("'"&amp;$D181&amp;"'!"&amp;E181&amp;$H181)),"")</f>
        <v/>
      </c>
      <c r="B181" s="354" t="str" cm="1">
        <f t="array" aca="1" ref="B181" ca="1">IFERROR(IF(INDIRECT("'"&amp;$D181&amp;"'!"&amp;F181&amp;$H181)="","",INDIRECT("'"&amp;$D181&amp;"'!"&amp;F181&amp;$H181)),"")</f>
        <v/>
      </c>
      <c r="C181" s="354" t="str" cm="1">
        <f t="array" aca="1" ref="C181" ca="1">IFERROR(IF(INDIRECT("'"&amp;$D181&amp;"'!"&amp;G181&amp;$H181)="","",INDIRECT("'"&amp;$D181&amp;"'!"&amp;G181&amp;$H181)),"")</f>
        <v/>
      </c>
      <c r="D181" s="354" t="s">
        <v>485</v>
      </c>
      <c r="E181" s="354" t="s">
        <v>482</v>
      </c>
      <c r="F181" s="354" t="s">
        <v>483</v>
      </c>
      <c r="G181" s="354" t="s">
        <v>484</v>
      </c>
      <c r="H181" s="354">
        <v>218</v>
      </c>
    </row>
    <row r="182" spans="1:8">
      <c r="A182" s="354" t="str" cm="1">
        <f t="array" aca="1" ref="A182" ca="1">IFERROR(IF(INDIRECT("'"&amp;$D182&amp;"'!"&amp;E182&amp;$H182)="","",INDIRECT("'"&amp;$D182&amp;"'!"&amp;E182&amp;$H182)),"")</f>
        <v/>
      </c>
      <c r="B182" s="354" t="str" cm="1">
        <f t="array" aca="1" ref="B182" ca="1">IFERROR(IF(INDIRECT("'"&amp;$D182&amp;"'!"&amp;F182&amp;$H182)="","",INDIRECT("'"&amp;$D182&amp;"'!"&amp;F182&amp;$H182)),"")</f>
        <v/>
      </c>
      <c r="C182" s="354" t="str" cm="1">
        <f t="array" aca="1" ref="C182" ca="1">IFERROR(IF(INDIRECT("'"&amp;$D182&amp;"'!"&amp;G182&amp;$H182)="","",INDIRECT("'"&amp;$D182&amp;"'!"&amp;G182&amp;$H182)),"")</f>
        <v/>
      </c>
      <c r="D182" s="354" t="s">
        <v>485</v>
      </c>
      <c r="E182" s="354" t="s">
        <v>482</v>
      </c>
      <c r="F182" s="354" t="s">
        <v>483</v>
      </c>
      <c r="G182" s="354" t="s">
        <v>484</v>
      </c>
      <c r="H182" s="354">
        <v>219</v>
      </c>
    </row>
    <row r="183" spans="1:8">
      <c r="A183" s="354" t="str" cm="1">
        <f t="array" aca="1" ref="A183" ca="1">IFERROR(IF(INDIRECT("'"&amp;$D183&amp;"'!"&amp;E183&amp;$H183)="","",INDIRECT("'"&amp;$D183&amp;"'!"&amp;E183&amp;$H183)),"")</f>
        <v/>
      </c>
      <c r="B183" s="354" t="str" cm="1">
        <f t="array" aca="1" ref="B183" ca="1">IFERROR(IF(INDIRECT("'"&amp;$D183&amp;"'!"&amp;F183&amp;$H183)="","",INDIRECT("'"&amp;$D183&amp;"'!"&amp;F183&amp;$H183)),"")</f>
        <v/>
      </c>
      <c r="C183" s="354" t="str" cm="1">
        <f t="array" aca="1" ref="C183" ca="1">IFERROR(IF(INDIRECT("'"&amp;$D183&amp;"'!"&amp;G183&amp;$H183)="","",INDIRECT("'"&amp;$D183&amp;"'!"&amp;G183&amp;$H183)),"")</f>
        <v/>
      </c>
      <c r="D183" s="354" t="s">
        <v>485</v>
      </c>
      <c r="E183" s="354" t="s">
        <v>482</v>
      </c>
      <c r="F183" s="354" t="s">
        <v>483</v>
      </c>
      <c r="G183" s="354" t="s">
        <v>484</v>
      </c>
      <c r="H183" s="354">
        <v>220</v>
      </c>
    </row>
    <row r="184" spans="1:8">
      <c r="A184" s="354" t="str" cm="1">
        <f t="array" aca="1" ref="A184" ca="1">IFERROR(IF(INDIRECT("'"&amp;$D184&amp;"'!"&amp;E184&amp;$H184)="","",INDIRECT("'"&amp;$D184&amp;"'!"&amp;E184&amp;$H184)),"")</f>
        <v/>
      </c>
      <c r="B184" s="354" t="str" cm="1">
        <f t="array" aca="1" ref="B184" ca="1">IFERROR(IF(INDIRECT("'"&amp;$D184&amp;"'!"&amp;F184&amp;$H184)="","",INDIRECT("'"&amp;$D184&amp;"'!"&amp;F184&amp;$H184)),"")</f>
        <v/>
      </c>
      <c r="C184" s="354" t="str" cm="1">
        <f t="array" aca="1" ref="C184" ca="1">IFERROR(IF(INDIRECT("'"&amp;$D184&amp;"'!"&amp;G184&amp;$H184)="","",INDIRECT("'"&amp;$D184&amp;"'!"&amp;G184&amp;$H184)),"")</f>
        <v/>
      </c>
      <c r="D184" s="354" t="s">
        <v>485</v>
      </c>
      <c r="E184" s="354" t="s">
        <v>482</v>
      </c>
      <c r="F184" s="354" t="s">
        <v>483</v>
      </c>
      <c r="G184" s="354" t="s">
        <v>484</v>
      </c>
      <c r="H184" s="354">
        <v>221</v>
      </c>
    </row>
    <row r="185" spans="1:8">
      <c r="A185" s="354" t="str" cm="1">
        <f t="array" aca="1" ref="A185" ca="1">IFERROR(IF(INDIRECT("'"&amp;$D185&amp;"'!"&amp;E185&amp;$H185)="","",INDIRECT("'"&amp;$D185&amp;"'!"&amp;E185&amp;$H185)),"")</f>
        <v/>
      </c>
      <c r="B185" s="354" t="str" cm="1">
        <f t="array" aca="1" ref="B185" ca="1">IFERROR(IF(INDIRECT("'"&amp;$D185&amp;"'!"&amp;F185&amp;$H185)="","",INDIRECT("'"&amp;$D185&amp;"'!"&amp;F185&amp;$H185)),"")</f>
        <v/>
      </c>
      <c r="C185" s="354" t="str" cm="1">
        <f t="array" aca="1" ref="C185" ca="1">IFERROR(IF(INDIRECT("'"&amp;$D185&amp;"'!"&amp;G185&amp;$H185)="","",INDIRECT("'"&amp;$D185&amp;"'!"&amp;G185&amp;$H185)),"")</f>
        <v/>
      </c>
      <c r="D185" s="354" t="s">
        <v>485</v>
      </c>
      <c r="E185" s="354" t="s">
        <v>482</v>
      </c>
      <c r="F185" s="354" t="s">
        <v>483</v>
      </c>
      <c r="G185" s="354" t="s">
        <v>484</v>
      </c>
      <c r="H185" s="354">
        <v>222</v>
      </c>
    </row>
    <row r="186" spans="1:8">
      <c r="A186" s="354" t="str" cm="1">
        <f t="array" aca="1" ref="A186" ca="1">IFERROR(IF(INDIRECT("'"&amp;$D186&amp;"'!"&amp;E186&amp;$H186)="","",INDIRECT("'"&amp;$D186&amp;"'!"&amp;E186&amp;$H186)),"")</f>
        <v/>
      </c>
      <c r="B186" s="354" t="str" cm="1">
        <f t="array" aca="1" ref="B186" ca="1">IFERROR(IF(INDIRECT("'"&amp;$D186&amp;"'!"&amp;F186&amp;$H186)="","",INDIRECT("'"&amp;$D186&amp;"'!"&amp;F186&amp;$H186)),"")</f>
        <v/>
      </c>
      <c r="C186" s="354" t="str" cm="1">
        <f t="array" aca="1" ref="C186" ca="1">IFERROR(IF(INDIRECT("'"&amp;$D186&amp;"'!"&amp;G186&amp;$H186)="","",INDIRECT("'"&amp;$D186&amp;"'!"&amp;G186&amp;$H186)),"")</f>
        <v/>
      </c>
      <c r="D186" s="354" t="s">
        <v>485</v>
      </c>
      <c r="E186" s="354" t="s">
        <v>482</v>
      </c>
      <c r="F186" s="354" t="s">
        <v>483</v>
      </c>
      <c r="G186" s="354" t="s">
        <v>484</v>
      </c>
      <c r="H186" s="354">
        <v>223</v>
      </c>
    </row>
    <row r="187" spans="1:8">
      <c r="A187" s="354" t="str" cm="1">
        <f t="array" aca="1" ref="A187" ca="1">IFERROR(IF(INDIRECT("'"&amp;$D187&amp;"'!"&amp;E187&amp;$H187)="","",INDIRECT("'"&amp;$D187&amp;"'!"&amp;E187&amp;$H187)),"")</f>
        <v/>
      </c>
      <c r="B187" s="354" t="str" cm="1">
        <f t="array" aca="1" ref="B187" ca="1">IFERROR(IF(INDIRECT("'"&amp;$D187&amp;"'!"&amp;F187&amp;$H187)="","",INDIRECT("'"&amp;$D187&amp;"'!"&amp;F187&amp;$H187)),"")</f>
        <v/>
      </c>
      <c r="C187" s="354" t="str" cm="1">
        <f t="array" aca="1" ref="C187" ca="1">IFERROR(IF(INDIRECT("'"&amp;$D187&amp;"'!"&amp;G187&amp;$H187)="","",INDIRECT("'"&amp;$D187&amp;"'!"&amp;G187&amp;$H187)),"")</f>
        <v/>
      </c>
      <c r="D187" s="354" t="s">
        <v>485</v>
      </c>
      <c r="E187" s="354" t="s">
        <v>482</v>
      </c>
      <c r="F187" s="354" t="s">
        <v>483</v>
      </c>
      <c r="G187" s="354" t="s">
        <v>484</v>
      </c>
      <c r="H187" s="354">
        <v>224</v>
      </c>
    </row>
    <row r="188" spans="1:8">
      <c r="A188" s="354" t="str" cm="1">
        <f t="array" aca="1" ref="A188" ca="1">IFERROR(IF(INDIRECT("'"&amp;$D188&amp;"'!"&amp;E188&amp;$H188)="","",INDIRECT("'"&amp;$D188&amp;"'!"&amp;E188&amp;$H188)),"")</f>
        <v/>
      </c>
      <c r="B188" s="354" t="str" cm="1">
        <f t="array" aca="1" ref="B188" ca="1">IFERROR(IF(INDIRECT("'"&amp;$D188&amp;"'!"&amp;F188&amp;$H188)="","",INDIRECT("'"&amp;$D188&amp;"'!"&amp;F188&amp;$H188)),"")</f>
        <v/>
      </c>
      <c r="C188" s="354" t="str" cm="1">
        <f t="array" aca="1" ref="C188" ca="1">IFERROR(IF(INDIRECT("'"&amp;$D188&amp;"'!"&amp;G188&amp;$H188)="","",INDIRECT("'"&amp;$D188&amp;"'!"&amp;G188&amp;$H188)),"")</f>
        <v/>
      </c>
      <c r="D188" s="354" t="s">
        <v>485</v>
      </c>
      <c r="E188" s="354" t="s">
        <v>482</v>
      </c>
      <c r="F188" s="354" t="s">
        <v>483</v>
      </c>
      <c r="G188" s="354" t="s">
        <v>484</v>
      </c>
      <c r="H188" s="354">
        <v>225</v>
      </c>
    </row>
    <row r="189" spans="1:8">
      <c r="A189" s="354" t="str" cm="1">
        <f t="array" aca="1" ref="A189" ca="1">IFERROR(IF(INDIRECT("'"&amp;$D189&amp;"'!"&amp;E189&amp;$H189)="","",INDIRECT("'"&amp;$D189&amp;"'!"&amp;E189&amp;$H189)),"")</f>
        <v/>
      </c>
      <c r="B189" s="354" t="str" cm="1">
        <f t="array" aca="1" ref="B189" ca="1">IFERROR(IF(INDIRECT("'"&amp;$D189&amp;"'!"&amp;F189&amp;$H189)="","",INDIRECT("'"&amp;$D189&amp;"'!"&amp;F189&amp;$H189)),"")</f>
        <v/>
      </c>
      <c r="C189" s="354" t="str" cm="1">
        <f t="array" aca="1" ref="C189" ca="1">IFERROR(IF(INDIRECT("'"&amp;$D189&amp;"'!"&amp;G189&amp;$H189)="","",INDIRECT("'"&amp;$D189&amp;"'!"&amp;G189&amp;$H189)),"")</f>
        <v/>
      </c>
      <c r="D189" s="354" t="s">
        <v>485</v>
      </c>
      <c r="E189" s="354" t="s">
        <v>482</v>
      </c>
      <c r="F189" s="354" t="s">
        <v>483</v>
      </c>
      <c r="G189" s="354" t="s">
        <v>484</v>
      </c>
      <c r="H189" s="354">
        <v>226</v>
      </c>
    </row>
    <row r="190" spans="1:8">
      <c r="A190" s="354" t="str" cm="1">
        <f t="array" aca="1" ref="A190" ca="1">IFERROR(IF(INDIRECT("'"&amp;$D190&amp;"'!"&amp;E190&amp;$H190)="","",INDIRECT("'"&amp;$D190&amp;"'!"&amp;E190&amp;$H190)),"")</f>
        <v/>
      </c>
      <c r="B190" s="354" t="str" cm="1">
        <f t="array" aca="1" ref="B190" ca="1">IFERROR(IF(INDIRECT("'"&amp;$D190&amp;"'!"&amp;F190&amp;$H190)="","",INDIRECT("'"&amp;$D190&amp;"'!"&amp;F190&amp;$H190)),"")</f>
        <v/>
      </c>
      <c r="C190" s="354" t="str" cm="1">
        <f t="array" aca="1" ref="C190" ca="1">IFERROR(IF(INDIRECT("'"&amp;$D190&amp;"'!"&amp;G190&amp;$H190)="","",INDIRECT("'"&amp;$D190&amp;"'!"&amp;G190&amp;$H190)),"")</f>
        <v/>
      </c>
      <c r="D190" s="354" t="s">
        <v>485</v>
      </c>
      <c r="E190" s="354" t="s">
        <v>482</v>
      </c>
      <c r="F190" s="354" t="s">
        <v>483</v>
      </c>
      <c r="G190" s="354" t="s">
        <v>484</v>
      </c>
      <c r="H190" s="354">
        <v>227</v>
      </c>
    </row>
    <row r="191" spans="1:8">
      <c r="A191" s="354" t="str" cm="1">
        <f t="array" aca="1" ref="A191" ca="1">IFERROR(IF(INDIRECT("'"&amp;$D191&amp;"'!"&amp;E191&amp;$H191)="","",INDIRECT("'"&amp;$D191&amp;"'!"&amp;E191&amp;$H191)),"")</f>
        <v/>
      </c>
      <c r="B191" s="354" t="str" cm="1">
        <f t="array" aca="1" ref="B191" ca="1">IFERROR(IF(INDIRECT("'"&amp;$D191&amp;"'!"&amp;F191&amp;$H191)="","",INDIRECT("'"&amp;$D191&amp;"'!"&amp;F191&amp;$H191)),"")</f>
        <v/>
      </c>
      <c r="C191" s="354" t="str" cm="1">
        <f t="array" aca="1" ref="C191" ca="1">IFERROR(IF(INDIRECT("'"&amp;$D191&amp;"'!"&amp;G191&amp;$H191)="","",INDIRECT("'"&amp;$D191&amp;"'!"&amp;G191&amp;$H191)),"")</f>
        <v/>
      </c>
      <c r="D191" s="354" t="s">
        <v>485</v>
      </c>
      <c r="E191" s="354" t="s">
        <v>482</v>
      </c>
      <c r="F191" s="354" t="s">
        <v>483</v>
      </c>
      <c r="G191" s="354" t="s">
        <v>484</v>
      </c>
      <c r="H191" s="354">
        <v>228</v>
      </c>
    </row>
    <row r="192" spans="1:8">
      <c r="A192" s="354" t="str" cm="1">
        <f t="array" aca="1" ref="A192" ca="1">IFERROR(IF(INDIRECT("'"&amp;$D192&amp;"'!"&amp;E192&amp;$H192)="","",INDIRECT("'"&amp;$D192&amp;"'!"&amp;E192&amp;$H192)),"")</f>
        <v/>
      </c>
      <c r="B192" s="354" t="str" cm="1">
        <f t="array" aca="1" ref="B192" ca="1">IFERROR(IF(INDIRECT("'"&amp;$D192&amp;"'!"&amp;F192&amp;$H192)="","",INDIRECT("'"&amp;$D192&amp;"'!"&amp;F192&amp;$H192)),"")</f>
        <v/>
      </c>
      <c r="C192" s="354" t="str" cm="1">
        <f t="array" aca="1" ref="C192" ca="1">IFERROR(IF(INDIRECT("'"&amp;$D192&amp;"'!"&amp;G192&amp;$H192)="","",INDIRECT("'"&amp;$D192&amp;"'!"&amp;G192&amp;$H192)),"")</f>
        <v/>
      </c>
      <c r="D192" s="354" t="s">
        <v>485</v>
      </c>
      <c r="E192" s="354" t="s">
        <v>482</v>
      </c>
      <c r="F192" s="354" t="s">
        <v>483</v>
      </c>
      <c r="G192" s="354" t="s">
        <v>484</v>
      </c>
      <c r="H192" s="354">
        <v>229</v>
      </c>
    </row>
    <row r="193" spans="1:8">
      <c r="A193" s="354" t="str" cm="1">
        <f t="array" aca="1" ref="A193" ca="1">IFERROR(IF(INDIRECT("'"&amp;$D193&amp;"'!"&amp;E193&amp;$H193)="","",INDIRECT("'"&amp;$D193&amp;"'!"&amp;E193&amp;$H193)),"")</f>
        <v/>
      </c>
      <c r="B193" s="354" t="str" cm="1">
        <f t="array" aca="1" ref="B193" ca="1">IFERROR(IF(INDIRECT("'"&amp;$D193&amp;"'!"&amp;F193&amp;$H193)="","",INDIRECT("'"&amp;$D193&amp;"'!"&amp;F193&amp;$H193)),"")</f>
        <v/>
      </c>
      <c r="C193" s="354" t="str" cm="1">
        <f t="array" aca="1" ref="C193" ca="1">IFERROR(IF(INDIRECT("'"&amp;$D193&amp;"'!"&amp;G193&amp;$H193)="","",INDIRECT("'"&amp;$D193&amp;"'!"&amp;G193&amp;$H193)),"")</f>
        <v/>
      </c>
      <c r="D193" s="354" t="s">
        <v>485</v>
      </c>
      <c r="E193" s="354" t="s">
        <v>482</v>
      </c>
      <c r="F193" s="354" t="s">
        <v>483</v>
      </c>
      <c r="G193" s="354" t="s">
        <v>484</v>
      </c>
      <c r="H193" s="354">
        <v>230</v>
      </c>
    </row>
    <row r="194" spans="1:8">
      <c r="A194" s="354" t="str" cm="1">
        <f t="array" aca="1" ref="A194" ca="1">IFERROR(IF(INDIRECT("'"&amp;$D194&amp;"'!"&amp;E194&amp;$H194)="","",INDIRECT("'"&amp;$D194&amp;"'!"&amp;E194&amp;$H194)),"")</f>
        <v/>
      </c>
      <c r="B194" s="354" t="str" cm="1">
        <f t="array" aca="1" ref="B194" ca="1">IFERROR(IF(INDIRECT("'"&amp;$D194&amp;"'!"&amp;F194&amp;$H194)="","",INDIRECT("'"&amp;$D194&amp;"'!"&amp;F194&amp;$H194)),"")</f>
        <v/>
      </c>
      <c r="C194" s="354" t="str" cm="1">
        <f t="array" aca="1" ref="C194" ca="1">IFERROR(IF(INDIRECT("'"&amp;$D194&amp;"'!"&amp;G194&amp;$H194)="","",INDIRECT("'"&amp;$D194&amp;"'!"&amp;G194&amp;$H194)),"")</f>
        <v/>
      </c>
      <c r="D194" s="354" t="s">
        <v>485</v>
      </c>
      <c r="E194" s="354" t="s">
        <v>482</v>
      </c>
      <c r="F194" s="354" t="s">
        <v>483</v>
      </c>
      <c r="G194" s="354" t="s">
        <v>484</v>
      </c>
      <c r="H194" s="354">
        <v>231</v>
      </c>
    </row>
    <row r="195" spans="1:8">
      <c r="A195" s="354" t="str" cm="1">
        <f t="array" aca="1" ref="A195" ca="1">IFERROR(IF(INDIRECT("'"&amp;$D195&amp;"'!"&amp;E195&amp;$H195)="","",INDIRECT("'"&amp;$D195&amp;"'!"&amp;E195&amp;$H195)),"")</f>
        <v/>
      </c>
      <c r="B195" s="354" t="str" cm="1">
        <f t="array" aca="1" ref="B195" ca="1">IFERROR(IF(INDIRECT("'"&amp;$D195&amp;"'!"&amp;F195&amp;$H195)="","",INDIRECT("'"&amp;$D195&amp;"'!"&amp;F195&amp;$H195)),"")</f>
        <v/>
      </c>
      <c r="C195" s="354" t="str" cm="1">
        <f t="array" aca="1" ref="C195" ca="1">IFERROR(IF(INDIRECT("'"&amp;$D195&amp;"'!"&amp;G195&amp;$H195)="","",INDIRECT("'"&amp;$D195&amp;"'!"&amp;G195&amp;$H195)),"")</f>
        <v/>
      </c>
      <c r="D195" s="354" t="s">
        <v>485</v>
      </c>
      <c r="E195" s="354" t="s">
        <v>482</v>
      </c>
      <c r="F195" s="354" t="s">
        <v>483</v>
      </c>
      <c r="G195" s="354" t="s">
        <v>484</v>
      </c>
      <c r="H195" s="354">
        <v>232</v>
      </c>
    </row>
    <row r="196" spans="1:8">
      <c r="A196" s="354" t="str" cm="1">
        <f t="array" aca="1" ref="A196" ca="1">IFERROR(IF(INDIRECT("'"&amp;$D196&amp;"'!"&amp;E196&amp;$H196)="","",INDIRECT("'"&amp;$D196&amp;"'!"&amp;E196&amp;$H196)),"")</f>
        <v/>
      </c>
      <c r="B196" s="354" t="str" cm="1">
        <f t="array" aca="1" ref="B196" ca="1">IFERROR(IF(INDIRECT("'"&amp;$D196&amp;"'!"&amp;F196&amp;$H196)="","",INDIRECT("'"&amp;$D196&amp;"'!"&amp;F196&amp;$H196)),"")</f>
        <v/>
      </c>
      <c r="C196" s="354" t="str" cm="1">
        <f t="array" aca="1" ref="C196" ca="1">IFERROR(IF(INDIRECT("'"&amp;$D196&amp;"'!"&amp;G196&amp;$H196)="","",INDIRECT("'"&amp;$D196&amp;"'!"&amp;G196&amp;$H196)),"")</f>
        <v/>
      </c>
      <c r="D196" s="354" t="s">
        <v>485</v>
      </c>
      <c r="E196" s="354" t="s">
        <v>482</v>
      </c>
      <c r="F196" s="354" t="s">
        <v>483</v>
      </c>
      <c r="G196" s="354" t="s">
        <v>484</v>
      </c>
      <c r="H196" s="354">
        <v>233</v>
      </c>
    </row>
    <row r="197" spans="1:8">
      <c r="A197" s="354" t="str" cm="1">
        <f t="array" aca="1" ref="A197" ca="1">IFERROR(IF(INDIRECT("'"&amp;$D197&amp;"'!"&amp;E197&amp;$H197)="","",INDIRECT("'"&amp;$D197&amp;"'!"&amp;E197&amp;$H197)),"")</f>
        <v/>
      </c>
      <c r="B197" s="354" t="str" cm="1">
        <f t="array" aca="1" ref="B197" ca="1">IFERROR(IF(INDIRECT("'"&amp;$D197&amp;"'!"&amp;F197&amp;$H197)="","",INDIRECT("'"&amp;$D197&amp;"'!"&amp;F197&amp;$H197)),"")</f>
        <v/>
      </c>
      <c r="C197" s="354" t="str" cm="1">
        <f t="array" aca="1" ref="C197" ca="1">IFERROR(IF(INDIRECT("'"&amp;$D197&amp;"'!"&amp;G197&amp;$H197)="","",INDIRECT("'"&amp;$D197&amp;"'!"&amp;G197&amp;$H197)),"")</f>
        <v/>
      </c>
      <c r="D197" s="354" t="s">
        <v>485</v>
      </c>
      <c r="E197" s="354" t="s">
        <v>482</v>
      </c>
      <c r="F197" s="354" t="s">
        <v>483</v>
      </c>
      <c r="G197" s="354" t="s">
        <v>484</v>
      </c>
      <c r="H197" s="354">
        <v>234</v>
      </c>
    </row>
    <row r="198" spans="1:8">
      <c r="A198" s="354" t="str" cm="1">
        <f t="array" aca="1" ref="A198" ca="1">IFERROR(IF(INDIRECT("'"&amp;$D198&amp;"'!"&amp;E198&amp;$H198)="","",INDIRECT("'"&amp;$D198&amp;"'!"&amp;E198&amp;$H198)),"")</f>
        <v/>
      </c>
      <c r="B198" s="354" t="str" cm="1">
        <f t="array" aca="1" ref="B198" ca="1">IFERROR(IF(INDIRECT("'"&amp;$D198&amp;"'!"&amp;F198&amp;$H198)="","",INDIRECT("'"&amp;$D198&amp;"'!"&amp;F198&amp;$H198)),"")</f>
        <v/>
      </c>
      <c r="C198" s="354" t="str" cm="1">
        <f t="array" aca="1" ref="C198" ca="1">IFERROR(IF(INDIRECT("'"&amp;$D198&amp;"'!"&amp;G198&amp;$H198)="","",INDIRECT("'"&amp;$D198&amp;"'!"&amp;G198&amp;$H198)),"")</f>
        <v/>
      </c>
      <c r="D198" s="354" t="s">
        <v>485</v>
      </c>
      <c r="E198" s="354" t="s">
        <v>482</v>
      </c>
      <c r="F198" s="354" t="s">
        <v>483</v>
      </c>
      <c r="G198" s="354" t="s">
        <v>484</v>
      </c>
      <c r="H198" s="354">
        <v>235</v>
      </c>
    </row>
    <row r="199" spans="1:8">
      <c r="A199" s="354" t="str" cm="1">
        <f t="array" aca="1" ref="A199" ca="1">IFERROR(IF(INDIRECT("'"&amp;$D199&amp;"'!"&amp;E199&amp;$H199)="","",INDIRECT("'"&amp;$D199&amp;"'!"&amp;E199&amp;$H199)),"")</f>
        <v/>
      </c>
      <c r="B199" s="354" t="str" cm="1">
        <f t="array" aca="1" ref="B199" ca="1">IFERROR(IF(INDIRECT("'"&amp;$D199&amp;"'!"&amp;F199&amp;$H199)="","",INDIRECT("'"&amp;$D199&amp;"'!"&amp;F199&amp;$H199)),"")</f>
        <v/>
      </c>
      <c r="C199" s="354" t="str" cm="1">
        <f t="array" aca="1" ref="C199" ca="1">IFERROR(IF(INDIRECT("'"&amp;$D199&amp;"'!"&amp;G199&amp;$H199)="","",INDIRECT("'"&amp;$D199&amp;"'!"&amp;G199&amp;$H199)),"")</f>
        <v/>
      </c>
      <c r="D199" s="354" t="s">
        <v>485</v>
      </c>
      <c r="E199" s="354" t="s">
        <v>482</v>
      </c>
      <c r="F199" s="354" t="s">
        <v>483</v>
      </c>
      <c r="G199" s="354" t="s">
        <v>484</v>
      </c>
      <c r="H199" s="354">
        <v>236</v>
      </c>
    </row>
    <row r="200" spans="1:8">
      <c r="A200" s="354" t="str" cm="1">
        <f t="array" aca="1" ref="A200" ca="1">IFERROR(IF(INDIRECT("'"&amp;$D200&amp;"'!"&amp;E200&amp;$H200)="","",INDIRECT("'"&amp;$D200&amp;"'!"&amp;E200&amp;$H200)),"")</f>
        <v/>
      </c>
      <c r="B200" s="354" t="str" cm="1">
        <f t="array" aca="1" ref="B200" ca="1">IFERROR(IF(INDIRECT("'"&amp;$D200&amp;"'!"&amp;F200&amp;$H200)="","",INDIRECT("'"&amp;$D200&amp;"'!"&amp;F200&amp;$H200)),"")</f>
        <v/>
      </c>
      <c r="C200" s="354" t="str" cm="1">
        <f t="array" aca="1" ref="C200" ca="1">IFERROR(IF(INDIRECT("'"&amp;$D200&amp;"'!"&amp;G200&amp;$H200)="","",INDIRECT("'"&amp;$D200&amp;"'!"&amp;G200&amp;$H200)),"")</f>
        <v/>
      </c>
      <c r="D200" s="354" t="s">
        <v>485</v>
      </c>
      <c r="E200" s="354" t="s">
        <v>482</v>
      </c>
      <c r="F200" s="354" t="s">
        <v>483</v>
      </c>
      <c r="G200" s="354" t="s">
        <v>484</v>
      </c>
      <c r="H200" s="354">
        <v>237</v>
      </c>
    </row>
    <row r="201" spans="1:8">
      <c r="A201" s="354" t="str" cm="1">
        <f t="array" aca="1" ref="A201" ca="1">IFERROR(IF(INDIRECT("'"&amp;$D201&amp;"'!"&amp;E201&amp;$H201)="","",INDIRECT("'"&amp;$D201&amp;"'!"&amp;E201&amp;$H201)),"")</f>
        <v/>
      </c>
      <c r="B201" s="354" t="str" cm="1">
        <f t="array" aca="1" ref="B201" ca="1">IFERROR(IF(INDIRECT("'"&amp;$D201&amp;"'!"&amp;F201&amp;$H201)="","",INDIRECT("'"&amp;$D201&amp;"'!"&amp;F201&amp;$H201)),"")</f>
        <v/>
      </c>
      <c r="C201" s="354" t="str" cm="1">
        <f t="array" aca="1" ref="C201" ca="1">IFERROR(IF(INDIRECT("'"&amp;$D201&amp;"'!"&amp;G201&amp;$H201)="","",INDIRECT("'"&amp;$D201&amp;"'!"&amp;G201&amp;$H201)),"")</f>
        <v/>
      </c>
      <c r="D201" s="354" t="s">
        <v>485</v>
      </c>
      <c r="E201" s="354" t="s">
        <v>482</v>
      </c>
      <c r="F201" s="354" t="s">
        <v>483</v>
      </c>
      <c r="G201" s="354" t="s">
        <v>484</v>
      </c>
      <c r="H201" s="354">
        <v>238</v>
      </c>
    </row>
    <row r="202" spans="1:8">
      <c r="A202" s="354" t="str" cm="1">
        <f t="array" aca="1" ref="A202" ca="1">IFERROR(IF(INDIRECT("'"&amp;$D202&amp;"'!"&amp;E202&amp;$H202)="","",INDIRECT("'"&amp;$D202&amp;"'!"&amp;E202&amp;$H202)),"")</f>
        <v/>
      </c>
      <c r="B202" s="354" t="str" cm="1">
        <f t="array" aca="1" ref="B202" ca="1">IFERROR(IF(INDIRECT("'"&amp;$D202&amp;"'!"&amp;F202&amp;$H202)="","",INDIRECT("'"&amp;$D202&amp;"'!"&amp;F202&amp;$H202)),"")</f>
        <v/>
      </c>
      <c r="C202" s="354" t="str" cm="1">
        <f t="array" aca="1" ref="C202" ca="1">IFERROR(IF(INDIRECT("'"&amp;$D202&amp;"'!"&amp;G202&amp;$H202)="","",INDIRECT("'"&amp;$D202&amp;"'!"&amp;G202&amp;$H202)),"")</f>
        <v/>
      </c>
      <c r="D202" s="354" t="s">
        <v>486</v>
      </c>
      <c r="E202" s="354" t="s">
        <v>482</v>
      </c>
      <c r="F202" s="354" t="s">
        <v>483</v>
      </c>
      <c r="G202" s="354" t="s">
        <v>484</v>
      </c>
      <c r="H202" s="354">
        <v>139</v>
      </c>
    </row>
    <row r="203" spans="1:8">
      <c r="A203" s="354" t="str" cm="1">
        <f t="array" aca="1" ref="A203" ca="1">IFERROR(IF(INDIRECT("'"&amp;$D203&amp;"'!"&amp;E203&amp;$H203)="","",INDIRECT("'"&amp;$D203&amp;"'!"&amp;E203&amp;$H203)),"")</f>
        <v/>
      </c>
      <c r="B203" s="354" t="str" cm="1">
        <f t="array" aca="1" ref="B203" ca="1">IFERROR(IF(INDIRECT("'"&amp;$D203&amp;"'!"&amp;F203&amp;$H203)="","",INDIRECT("'"&amp;$D203&amp;"'!"&amp;F203&amp;$H203)),"")</f>
        <v/>
      </c>
      <c r="C203" s="354" t="str" cm="1">
        <f t="array" aca="1" ref="C203" ca="1">IFERROR(IF(INDIRECT("'"&amp;$D203&amp;"'!"&amp;G203&amp;$H203)="","",INDIRECT("'"&amp;$D203&amp;"'!"&amp;G203&amp;$H203)),"")</f>
        <v/>
      </c>
      <c r="D203" s="354" t="s">
        <v>486</v>
      </c>
      <c r="E203" s="354" t="s">
        <v>482</v>
      </c>
      <c r="F203" s="354" t="s">
        <v>483</v>
      </c>
      <c r="G203" s="354" t="s">
        <v>484</v>
      </c>
      <c r="H203" s="354">
        <v>140</v>
      </c>
    </row>
    <row r="204" spans="1:8">
      <c r="A204" s="354" t="str" cm="1">
        <f t="array" aca="1" ref="A204" ca="1">IFERROR(IF(INDIRECT("'"&amp;$D204&amp;"'!"&amp;E204&amp;$H204)="","",INDIRECT("'"&amp;$D204&amp;"'!"&amp;E204&amp;$H204)),"")</f>
        <v/>
      </c>
      <c r="B204" s="354" t="str" cm="1">
        <f t="array" aca="1" ref="B204" ca="1">IFERROR(IF(INDIRECT("'"&amp;$D204&amp;"'!"&amp;F204&amp;$H204)="","",INDIRECT("'"&amp;$D204&amp;"'!"&amp;F204&amp;$H204)),"")</f>
        <v/>
      </c>
      <c r="C204" s="354" t="str" cm="1">
        <f t="array" aca="1" ref="C204" ca="1">IFERROR(IF(INDIRECT("'"&amp;$D204&amp;"'!"&amp;G204&amp;$H204)="","",INDIRECT("'"&amp;$D204&amp;"'!"&amp;G204&amp;$H204)),"")</f>
        <v/>
      </c>
      <c r="D204" s="354" t="s">
        <v>486</v>
      </c>
      <c r="E204" s="354" t="s">
        <v>482</v>
      </c>
      <c r="F204" s="354" t="s">
        <v>483</v>
      </c>
      <c r="G204" s="354" t="s">
        <v>484</v>
      </c>
      <c r="H204" s="354">
        <v>141</v>
      </c>
    </row>
    <row r="205" spans="1:8">
      <c r="A205" s="354" t="str" cm="1">
        <f t="array" aca="1" ref="A205" ca="1">IFERROR(IF(INDIRECT("'"&amp;$D205&amp;"'!"&amp;E205&amp;$H205)="","",INDIRECT("'"&amp;$D205&amp;"'!"&amp;E205&amp;$H205)),"")</f>
        <v/>
      </c>
      <c r="B205" s="354" t="str" cm="1">
        <f t="array" aca="1" ref="B205" ca="1">IFERROR(IF(INDIRECT("'"&amp;$D205&amp;"'!"&amp;F205&amp;$H205)="","",INDIRECT("'"&amp;$D205&amp;"'!"&amp;F205&amp;$H205)),"")</f>
        <v/>
      </c>
      <c r="C205" s="354" t="str" cm="1">
        <f t="array" aca="1" ref="C205" ca="1">IFERROR(IF(INDIRECT("'"&amp;$D205&amp;"'!"&amp;G205&amp;$H205)="","",INDIRECT("'"&amp;$D205&amp;"'!"&amp;G205&amp;$H205)),"")</f>
        <v/>
      </c>
      <c r="D205" s="354" t="s">
        <v>486</v>
      </c>
      <c r="E205" s="354" t="s">
        <v>482</v>
      </c>
      <c r="F205" s="354" t="s">
        <v>483</v>
      </c>
      <c r="G205" s="354" t="s">
        <v>484</v>
      </c>
      <c r="H205" s="354">
        <v>142</v>
      </c>
    </row>
    <row r="206" spans="1:8">
      <c r="A206" s="354" t="str" cm="1">
        <f t="array" aca="1" ref="A206" ca="1">IFERROR(IF(INDIRECT("'"&amp;$D206&amp;"'!"&amp;E206&amp;$H206)="","",INDIRECT("'"&amp;$D206&amp;"'!"&amp;E206&amp;$H206)),"")</f>
        <v/>
      </c>
      <c r="B206" s="354" t="str" cm="1">
        <f t="array" aca="1" ref="B206" ca="1">IFERROR(IF(INDIRECT("'"&amp;$D206&amp;"'!"&amp;F206&amp;$H206)="","",INDIRECT("'"&amp;$D206&amp;"'!"&amp;F206&amp;$H206)),"")</f>
        <v/>
      </c>
      <c r="C206" s="354" t="str" cm="1">
        <f t="array" aca="1" ref="C206" ca="1">IFERROR(IF(INDIRECT("'"&amp;$D206&amp;"'!"&amp;G206&amp;$H206)="","",INDIRECT("'"&amp;$D206&amp;"'!"&amp;G206&amp;$H206)),"")</f>
        <v/>
      </c>
      <c r="D206" s="354" t="s">
        <v>486</v>
      </c>
      <c r="E206" s="354" t="s">
        <v>482</v>
      </c>
      <c r="F206" s="354" t="s">
        <v>483</v>
      </c>
      <c r="G206" s="354" t="s">
        <v>484</v>
      </c>
      <c r="H206" s="354">
        <v>143</v>
      </c>
    </row>
    <row r="207" spans="1:8">
      <c r="A207" s="354" t="str" cm="1">
        <f t="array" aca="1" ref="A207" ca="1">IFERROR(IF(INDIRECT("'"&amp;$D207&amp;"'!"&amp;E207&amp;$H207)="","",INDIRECT("'"&amp;$D207&amp;"'!"&amp;E207&amp;$H207)),"")</f>
        <v/>
      </c>
      <c r="B207" s="354" t="str" cm="1">
        <f t="array" aca="1" ref="B207" ca="1">IFERROR(IF(INDIRECT("'"&amp;$D207&amp;"'!"&amp;F207&amp;$H207)="","",INDIRECT("'"&amp;$D207&amp;"'!"&amp;F207&amp;$H207)),"")</f>
        <v/>
      </c>
      <c r="C207" s="354" t="str" cm="1">
        <f t="array" aca="1" ref="C207" ca="1">IFERROR(IF(INDIRECT("'"&amp;$D207&amp;"'!"&amp;G207&amp;$H207)="","",INDIRECT("'"&amp;$D207&amp;"'!"&amp;G207&amp;$H207)),"")</f>
        <v/>
      </c>
      <c r="D207" s="354" t="s">
        <v>486</v>
      </c>
      <c r="E207" s="354" t="s">
        <v>482</v>
      </c>
      <c r="F207" s="354" t="s">
        <v>483</v>
      </c>
      <c r="G207" s="354" t="s">
        <v>484</v>
      </c>
      <c r="H207" s="354">
        <v>144</v>
      </c>
    </row>
    <row r="208" spans="1:8">
      <c r="A208" s="354" t="str" cm="1">
        <f t="array" aca="1" ref="A208" ca="1">IFERROR(IF(INDIRECT("'"&amp;$D208&amp;"'!"&amp;E208&amp;$H208)="","",INDIRECT("'"&amp;$D208&amp;"'!"&amp;E208&amp;$H208)),"")</f>
        <v/>
      </c>
      <c r="B208" s="354" t="str" cm="1">
        <f t="array" aca="1" ref="B208" ca="1">IFERROR(IF(INDIRECT("'"&amp;$D208&amp;"'!"&amp;F208&amp;$H208)="","",INDIRECT("'"&amp;$D208&amp;"'!"&amp;F208&amp;$H208)),"")</f>
        <v/>
      </c>
      <c r="C208" s="354" t="str" cm="1">
        <f t="array" aca="1" ref="C208" ca="1">IFERROR(IF(INDIRECT("'"&amp;$D208&amp;"'!"&amp;G208&amp;$H208)="","",INDIRECT("'"&amp;$D208&amp;"'!"&amp;G208&amp;$H208)),"")</f>
        <v/>
      </c>
      <c r="D208" s="354" t="s">
        <v>486</v>
      </c>
      <c r="E208" s="354" t="s">
        <v>482</v>
      </c>
      <c r="F208" s="354" t="s">
        <v>483</v>
      </c>
      <c r="G208" s="354" t="s">
        <v>484</v>
      </c>
      <c r="H208" s="354">
        <v>145</v>
      </c>
    </row>
    <row r="209" spans="1:8">
      <c r="A209" s="354" t="str" cm="1">
        <f t="array" aca="1" ref="A209" ca="1">IFERROR(IF(INDIRECT("'"&amp;$D209&amp;"'!"&amp;E209&amp;$H209)="","",INDIRECT("'"&amp;$D209&amp;"'!"&amp;E209&amp;$H209)),"")</f>
        <v/>
      </c>
      <c r="B209" s="354" t="str" cm="1">
        <f t="array" aca="1" ref="B209" ca="1">IFERROR(IF(INDIRECT("'"&amp;$D209&amp;"'!"&amp;F209&amp;$H209)="","",INDIRECT("'"&amp;$D209&amp;"'!"&amp;F209&amp;$H209)),"")</f>
        <v/>
      </c>
      <c r="C209" s="354" t="str" cm="1">
        <f t="array" aca="1" ref="C209" ca="1">IFERROR(IF(INDIRECT("'"&amp;$D209&amp;"'!"&amp;G209&amp;$H209)="","",INDIRECT("'"&amp;$D209&amp;"'!"&amp;G209&amp;$H209)),"")</f>
        <v/>
      </c>
      <c r="D209" s="354" t="s">
        <v>486</v>
      </c>
      <c r="E209" s="354" t="s">
        <v>482</v>
      </c>
      <c r="F209" s="354" t="s">
        <v>483</v>
      </c>
      <c r="G209" s="354" t="s">
        <v>484</v>
      </c>
      <c r="H209" s="354">
        <v>146</v>
      </c>
    </row>
    <row r="210" spans="1:8">
      <c r="A210" s="354" t="str" cm="1">
        <f t="array" aca="1" ref="A210" ca="1">IFERROR(IF(INDIRECT("'"&amp;$D210&amp;"'!"&amp;E210&amp;$H210)="","",INDIRECT("'"&amp;$D210&amp;"'!"&amp;E210&amp;$H210)),"")</f>
        <v/>
      </c>
      <c r="B210" s="354" t="str" cm="1">
        <f t="array" aca="1" ref="B210" ca="1">IFERROR(IF(INDIRECT("'"&amp;$D210&amp;"'!"&amp;F210&amp;$H210)="","",INDIRECT("'"&amp;$D210&amp;"'!"&amp;F210&amp;$H210)),"")</f>
        <v/>
      </c>
      <c r="C210" s="354" t="str" cm="1">
        <f t="array" aca="1" ref="C210" ca="1">IFERROR(IF(INDIRECT("'"&amp;$D210&amp;"'!"&amp;G210&amp;$H210)="","",INDIRECT("'"&amp;$D210&amp;"'!"&amp;G210&amp;$H210)),"")</f>
        <v/>
      </c>
      <c r="D210" s="354" t="s">
        <v>486</v>
      </c>
      <c r="E210" s="354" t="s">
        <v>482</v>
      </c>
      <c r="F210" s="354" t="s">
        <v>483</v>
      </c>
      <c r="G210" s="354" t="s">
        <v>484</v>
      </c>
      <c r="H210" s="354">
        <v>147</v>
      </c>
    </row>
    <row r="211" spans="1:8">
      <c r="A211" s="354" t="str" cm="1">
        <f t="array" aca="1" ref="A211" ca="1">IFERROR(IF(INDIRECT("'"&amp;$D211&amp;"'!"&amp;E211&amp;$H211)="","",INDIRECT("'"&amp;$D211&amp;"'!"&amp;E211&amp;$H211)),"")</f>
        <v/>
      </c>
      <c r="B211" s="354" t="str" cm="1">
        <f t="array" aca="1" ref="B211" ca="1">IFERROR(IF(INDIRECT("'"&amp;$D211&amp;"'!"&amp;F211&amp;$H211)="","",INDIRECT("'"&amp;$D211&amp;"'!"&amp;F211&amp;$H211)),"")</f>
        <v/>
      </c>
      <c r="C211" s="354" t="str" cm="1">
        <f t="array" aca="1" ref="C211" ca="1">IFERROR(IF(INDIRECT("'"&amp;$D211&amp;"'!"&amp;G211&amp;$H211)="","",INDIRECT("'"&amp;$D211&amp;"'!"&amp;G211&amp;$H211)),"")</f>
        <v/>
      </c>
      <c r="D211" s="354" t="s">
        <v>486</v>
      </c>
      <c r="E211" s="354" t="s">
        <v>482</v>
      </c>
      <c r="F211" s="354" t="s">
        <v>483</v>
      </c>
      <c r="G211" s="354" t="s">
        <v>484</v>
      </c>
      <c r="H211" s="354">
        <v>148</v>
      </c>
    </row>
    <row r="212" spans="1:8">
      <c r="A212" s="354" t="str" cm="1">
        <f t="array" aca="1" ref="A212" ca="1">IFERROR(IF(INDIRECT("'"&amp;$D212&amp;"'!"&amp;E212&amp;$H212)="","",INDIRECT("'"&amp;$D212&amp;"'!"&amp;E212&amp;$H212)),"")</f>
        <v/>
      </c>
      <c r="B212" s="354" t="str" cm="1">
        <f t="array" aca="1" ref="B212" ca="1">IFERROR(IF(INDIRECT("'"&amp;$D212&amp;"'!"&amp;F212&amp;$H212)="","",INDIRECT("'"&amp;$D212&amp;"'!"&amp;F212&amp;$H212)),"")</f>
        <v/>
      </c>
      <c r="C212" s="354" t="str" cm="1">
        <f t="array" aca="1" ref="C212" ca="1">IFERROR(IF(INDIRECT("'"&amp;$D212&amp;"'!"&amp;G212&amp;$H212)="","",INDIRECT("'"&amp;$D212&amp;"'!"&amp;G212&amp;$H212)),"")</f>
        <v/>
      </c>
      <c r="D212" s="354" t="s">
        <v>486</v>
      </c>
      <c r="E212" s="354" t="s">
        <v>482</v>
      </c>
      <c r="F212" s="354" t="s">
        <v>483</v>
      </c>
      <c r="G212" s="354" t="s">
        <v>484</v>
      </c>
      <c r="H212" s="354">
        <v>149</v>
      </c>
    </row>
    <row r="213" spans="1:8">
      <c r="A213" s="354" t="str" cm="1">
        <f t="array" aca="1" ref="A213" ca="1">IFERROR(IF(INDIRECT("'"&amp;$D213&amp;"'!"&amp;E213&amp;$H213)="","",INDIRECT("'"&amp;$D213&amp;"'!"&amp;E213&amp;$H213)),"")</f>
        <v/>
      </c>
      <c r="B213" s="354" t="str" cm="1">
        <f t="array" aca="1" ref="B213" ca="1">IFERROR(IF(INDIRECT("'"&amp;$D213&amp;"'!"&amp;F213&amp;$H213)="","",INDIRECT("'"&amp;$D213&amp;"'!"&amp;F213&amp;$H213)),"")</f>
        <v/>
      </c>
      <c r="C213" s="354" t="str" cm="1">
        <f t="array" aca="1" ref="C213" ca="1">IFERROR(IF(INDIRECT("'"&amp;$D213&amp;"'!"&amp;G213&amp;$H213)="","",INDIRECT("'"&amp;$D213&amp;"'!"&amp;G213&amp;$H213)),"")</f>
        <v/>
      </c>
      <c r="D213" s="354" t="s">
        <v>486</v>
      </c>
      <c r="E213" s="354" t="s">
        <v>482</v>
      </c>
      <c r="F213" s="354" t="s">
        <v>483</v>
      </c>
      <c r="G213" s="354" t="s">
        <v>484</v>
      </c>
      <c r="H213" s="354">
        <v>150</v>
      </c>
    </row>
    <row r="214" spans="1:8">
      <c r="A214" s="354" t="str" cm="1">
        <f t="array" aca="1" ref="A214" ca="1">IFERROR(IF(INDIRECT("'"&amp;$D214&amp;"'!"&amp;E214&amp;$H214)="","",INDIRECT("'"&amp;$D214&amp;"'!"&amp;E214&amp;$H214)),"")</f>
        <v/>
      </c>
      <c r="B214" s="354" t="str" cm="1">
        <f t="array" aca="1" ref="B214" ca="1">IFERROR(IF(INDIRECT("'"&amp;$D214&amp;"'!"&amp;F214&amp;$H214)="","",INDIRECT("'"&amp;$D214&amp;"'!"&amp;F214&amp;$H214)),"")</f>
        <v/>
      </c>
      <c r="C214" s="354" t="str" cm="1">
        <f t="array" aca="1" ref="C214" ca="1">IFERROR(IF(INDIRECT("'"&amp;$D214&amp;"'!"&amp;G214&amp;$H214)="","",INDIRECT("'"&amp;$D214&amp;"'!"&amp;G214&amp;$H214)),"")</f>
        <v/>
      </c>
      <c r="D214" s="354" t="s">
        <v>486</v>
      </c>
      <c r="E214" s="354" t="s">
        <v>482</v>
      </c>
      <c r="F214" s="354" t="s">
        <v>483</v>
      </c>
      <c r="G214" s="354" t="s">
        <v>484</v>
      </c>
      <c r="H214" s="354">
        <v>151</v>
      </c>
    </row>
    <row r="215" spans="1:8">
      <c r="A215" s="354" t="str" cm="1">
        <f t="array" aca="1" ref="A215" ca="1">IFERROR(IF(INDIRECT("'"&amp;$D215&amp;"'!"&amp;E215&amp;$H215)="","",INDIRECT("'"&amp;$D215&amp;"'!"&amp;E215&amp;$H215)),"")</f>
        <v/>
      </c>
      <c r="B215" s="354" t="str" cm="1">
        <f t="array" aca="1" ref="B215" ca="1">IFERROR(IF(INDIRECT("'"&amp;$D215&amp;"'!"&amp;F215&amp;$H215)="","",INDIRECT("'"&amp;$D215&amp;"'!"&amp;F215&amp;$H215)),"")</f>
        <v/>
      </c>
      <c r="C215" s="354" t="str" cm="1">
        <f t="array" aca="1" ref="C215" ca="1">IFERROR(IF(INDIRECT("'"&amp;$D215&amp;"'!"&amp;G215&amp;$H215)="","",INDIRECT("'"&amp;$D215&amp;"'!"&amp;G215&amp;$H215)),"")</f>
        <v/>
      </c>
      <c r="D215" s="354" t="s">
        <v>486</v>
      </c>
      <c r="E215" s="354" t="s">
        <v>482</v>
      </c>
      <c r="F215" s="354" t="s">
        <v>483</v>
      </c>
      <c r="G215" s="354" t="s">
        <v>484</v>
      </c>
      <c r="H215" s="354">
        <v>152</v>
      </c>
    </row>
    <row r="216" spans="1:8">
      <c r="A216" s="354" t="str" cm="1">
        <f t="array" aca="1" ref="A216" ca="1">IFERROR(IF(INDIRECT("'"&amp;$D216&amp;"'!"&amp;E216&amp;$H216)="","",INDIRECT("'"&amp;$D216&amp;"'!"&amp;E216&amp;$H216)),"")</f>
        <v/>
      </c>
      <c r="B216" s="354" t="str" cm="1">
        <f t="array" aca="1" ref="B216" ca="1">IFERROR(IF(INDIRECT("'"&amp;$D216&amp;"'!"&amp;F216&amp;$H216)="","",INDIRECT("'"&amp;$D216&amp;"'!"&amp;F216&amp;$H216)),"")</f>
        <v/>
      </c>
      <c r="C216" s="354" t="str" cm="1">
        <f t="array" aca="1" ref="C216" ca="1">IFERROR(IF(INDIRECT("'"&amp;$D216&amp;"'!"&amp;G216&amp;$H216)="","",INDIRECT("'"&amp;$D216&amp;"'!"&amp;G216&amp;$H216)),"")</f>
        <v/>
      </c>
      <c r="D216" s="354" t="s">
        <v>486</v>
      </c>
      <c r="E216" s="354" t="s">
        <v>482</v>
      </c>
      <c r="F216" s="354" t="s">
        <v>483</v>
      </c>
      <c r="G216" s="354" t="s">
        <v>484</v>
      </c>
      <c r="H216" s="354">
        <v>153</v>
      </c>
    </row>
    <row r="217" spans="1:8">
      <c r="A217" s="354" t="str" cm="1">
        <f t="array" aca="1" ref="A217" ca="1">IFERROR(IF(INDIRECT("'"&amp;$D217&amp;"'!"&amp;E217&amp;$H217)="","",INDIRECT("'"&amp;$D217&amp;"'!"&amp;E217&amp;$H217)),"")</f>
        <v/>
      </c>
      <c r="B217" s="354" t="str" cm="1">
        <f t="array" aca="1" ref="B217" ca="1">IFERROR(IF(INDIRECT("'"&amp;$D217&amp;"'!"&amp;F217&amp;$H217)="","",INDIRECT("'"&amp;$D217&amp;"'!"&amp;F217&amp;$H217)),"")</f>
        <v/>
      </c>
      <c r="C217" s="354" t="str" cm="1">
        <f t="array" aca="1" ref="C217" ca="1">IFERROR(IF(INDIRECT("'"&amp;$D217&amp;"'!"&amp;G217&amp;$H217)="","",INDIRECT("'"&amp;$D217&amp;"'!"&amp;G217&amp;$H217)),"")</f>
        <v/>
      </c>
      <c r="D217" s="354" t="s">
        <v>486</v>
      </c>
      <c r="E217" s="354" t="s">
        <v>482</v>
      </c>
      <c r="F217" s="354" t="s">
        <v>483</v>
      </c>
      <c r="G217" s="354" t="s">
        <v>484</v>
      </c>
      <c r="H217" s="354">
        <v>154</v>
      </c>
    </row>
    <row r="218" spans="1:8">
      <c r="A218" s="354" t="str" cm="1">
        <f t="array" aca="1" ref="A218" ca="1">IFERROR(IF(INDIRECT("'"&amp;$D218&amp;"'!"&amp;E218&amp;$H218)="","",INDIRECT("'"&amp;$D218&amp;"'!"&amp;E218&amp;$H218)),"")</f>
        <v/>
      </c>
      <c r="B218" s="354" t="str" cm="1">
        <f t="array" aca="1" ref="B218" ca="1">IFERROR(IF(INDIRECT("'"&amp;$D218&amp;"'!"&amp;F218&amp;$H218)="","",INDIRECT("'"&amp;$D218&amp;"'!"&amp;F218&amp;$H218)),"")</f>
        <v/>
      </c>
      <c r="C218" s="354" t="str" cm="1">
        <f t="array" aca="1" ref="C218" ca="1">IFERROR(IF(INDIRECT("'"&amp;$D218&amp;"'!"&amp;G218&amp;$H218)="","",INDIRECT("'"&amp;$D218&amp;"'!"&amp;G218&amp;$H218)),"")</f>
        <v/>
      </c>
      <c r="D218" s="354" t="s">
        <v>486</v>
      </c>
      <c r="E218" s="354" t="s">
        <v>482</v>
      </c>
      <c r="F218" s="354" t="s">
        <v>483</v>
      </c>
      <c r="G218" s="354" t="s">
        <v>484</v>
      </c>
      <c r="H218" s="354">
        <v>155</v>
      </c>
    </row>
    <row r="219" spans="1:8">
      <c r="A219" s="354" t="str" cm="1">
        <f t="array" aca="1" ref="A219" ca="1">IFERROR(IF(INDIRECT("'"&amp;$D219&amp;"'!"&amp;E219&amp;$H219)="","",INDIRECT("'"&amp;$D219&amp;"'!"&amp;E219&amp;$H219)),"")</f>
        <v/>
      </c>
      <c r="B219" s="354" t="str" cm="1">
        <f t="array" aca="1" ref="B219" ca="1">IFERROR(IF(INDIRECT("'"&amp;$D219&amp;"'!"&amp;F219&amp;$H219)="","",INDIRECT("'"&amp;$D219&amp;"'!"&amp;F219&amp;$H219)),"")</f>
        <v/>
      </c>
      <c r="C219" s="354" t="str" cm="1">
        <f t="array" aca="1" ref="C219" ca="1">IFERROR(IF(INDIRECT("'"&amp;$D219&amp;"'!"&amp;G219&amp;$H219)="","",INDIRECT("'"&amp;$D219&amp;"'!"&amp;G219&amp;$H219)),"")</f>
        <v/>
      </c>
      <c r="D219" s="354" t="s">
        <v>486</v>
      </c>
      <c r="E219" s="354" t="s">
        <v>482</v>
      </c>
      <c r="F219" s="354" t="s">
        <v>483</v>
      </c>
      <c r="G219" s="354" t="s">
        <v>484</v>
      </c>
      <c r="H219" s="354">
        <v>156</v>
      </c>
    </row>
    <row r="220" spans="1:8">
      <c r="A220" s="354" t="str" cm="1">
        <f t="array" aca="1" ref="A220" ca="1">IFERROR(IF(INDIRECT("'"&amp;$D220&amp;"'!"&amp;E220&amp;$H220)="","",INDIRECT("'"&amp;$D220&amp;"'!"&amp;E220&amp;$H220)),"")</f>
        <v/>
      </c>
      <c r="B220" s="354" t="str" cm="1">
        <f t="array" aca="1" ref="B220" ca="1">IFERROR(IF(INDIRECT("'"&amp;$D220&amp;"'!"&amp;F220&amp;$H220)="","",INDIRECT("'"&amp;$D220&amp;"'!"&amp;F220&amp;$H220)),"")</f>
        <v/>
      </c>
      <c r="C220" s="354" t="str" cm="1">
        <f t="array" aca="1" ref="C220" ca="1">IFERROR(IF(INDIRECT("'"&amp;$D220&amp;"'!"&amp;G220&amp;$H220)="","",INDIRECT("'"&amp;$D220&amp;"'!"&amp;G220&amp;$H220)),"")</f>
        <v/>
      </c>
      <c r="D220" s="354" t="s">
        <v>486</v>
      </c>
      <c r="E220" s="354" t="s">
        <v>482</v>
      </c>
      <c r="F220" s="354" t="s">
        <v>483</v>
      </c>
      <c r="G220" s="354" t="s">
        <v>484</v>
      </c>
      <c r="H220" s="354">
        <v>157</v>
      </c>
    </row>
    <row r="221" spans="1:8">
      <c r="A221" s="354" t="str" cm="1">
        <f t="array" aca="1" ref="A221" ca="1">IFERROR(IF(INDIRECT("'"&amp;$D221&amp;"'!"&amp;E221&amp;$H221)="","",INDIRECT("'"&amp;$D221&amp;"'!"&amp;E221&amp;$H221)),"")</f>
        <v/>
      </c>
      <c r="B221" s="354" t="str" cm="1">
        <f t="array" aca="1" ref="B221" ca="1">IFERROR(IF(INDIRECT("'"&amp;$D221&amp;"'!"&amp;F221&amp;$H221)="","",INDIRECT("'"&amp;$D221&amp;"'!"&amp;F221&amp;$H221)),"")</f>
        <v/>
      </c>
      <c r="C221" s="354" t="str" cm="1">
        <f t="array" aca="1" ref="C221" ca="1">IFERROR(IF(INDIRECT("'"&amp;$D221&amp;"'!"&amp;G221&amp;$H221)="","",INDIRECT("'"&amp;$D221&amp;"'!"&amp;G221&amp;$H221)),"")</f>
        <v/>
      </c>
      <c r="D221" s="354" t="s">
        <v>486</v>
      </c>
      <c r="E221" s="354" t="s">
        <v>482</v>
      </c>
      <c r="F221" s="354" t="s">
        <v>483</v>
      </c>
      <c r="G221" s="354" t="s">
        <v>484</v>
      </c>
      <c r="H221" s="354">
        <v>158</v>
      </c>
    </row>
    <row r="222" spans="1:8">
      <c r="A222" s="354" t="str" cm="1">
        <f t="array" aca="1" ref="A222" ca="1">IFERROR(IF(INDIRECT("'"&amp;$D222&amp;"'!"&amp;E222&amp;$H222)="","",INDIRECT("'"&amp;$D222&amp;"'!"&amp;E222&amp;$H222)),"")</f>
        <v/>
      </c>
      <c r="B222" s="354" t="str" cm="1">
        <f t="array" aca="1" ref="B222" ca="1">IFERROR(IF(INDIRECT("'"&amp;$D222&amp;"'!"&amp;F222&amp;$H222)="","",INDIRECT("'"&amp;$D222&amp;"'!"&amp;F222&amp;$H222)),"")</f>
        <v/>
      </c>
      <c r="C222" s="354" t="str" cm="1">
        <f t="array" aca="1" ref="C222" ca="1">IFERROR(IF(INDIRECT("'"&amp;$D222&amp;"'!"&amp;G222&amp;$H222)="","",INDIRECT("'"&amp;$D222&amp;"'!"&amp;G222&amp;$H222)),"")</f>
        <v/>
      </c>
      <c r="D222" s="354" t="s">
        <v>486</v>
      </c>
      <c r="E222" s="354" t="s">
        <v>482</v>
      </c>
      <c r="F222" s="354" t="s">
        <v>483</v>
      </c>
      <c r="G222" s="354" t="s">
        <v>484</v>
      </c>
      <c r="H222" s="354">
        <v>159</v>
      </c>
    </row>
    <row r="223" spans="1:8">
      <c r="A223" s="354" t="str" cm="1">
        <f t="array" aca="1" ref="A223" ca="1">IFERROR(IF(INDIRECT("'"&amp;$D223&amp;"'!"&amp;E223&amp;$H223)="","",INDIRECT("'"&amp;$D223&amp;"'!"&amp;E223&amp;$H223)),"")</f>
        <v/>
      </c>
      <c r="B223" s="354" t="str" cm="1">
        <f t="array" aca="1" ref="B223" ca="1">IFERROR(IF(INDIRECT("'"&amp;$D223&amp;"'!"&amp;F223&amp;$H223)="","",INDIRECT("'"&amp;$D223&amp;"'!"&amp;F223&amp;$H223)),"")</f>
        <v/>
      </c>
      <c r="C223" s="354" t="str" cm="1">
        <f t="array" aca="1" ref="C223" ca="1">IFERROR(IF(INDIRECT("'"&amp;$D223&amp;"'!"&amp;G223&amp;$H223)="","",INDIRECT("'"&amp;$D223&amp;"'!"&amp;G223&amp;$H223)),"")</f>
        <v/>
      </c>
      <c r="D223" s="354" t="s">
        <v>486</v>
      </c>
      <c r="E223" s="354" t="s">
        <v>482</v>
      </c>
      <c r="F223" s="354" t="s">
        <v>483</v>
      </c>
      <c r="G223" s="354" t="s">
        <v>484</v>
      </c>
      <c r="H223" s="354">
        <v>160</v>
      </c>
    </row>
    <row r="224" spans="1:8">
      <c r="A224" s="354" t="str" cm="1">
        <f t="array" aca="1" ref="A224" ca="1">IFERROR(IF(INDIRECT("'"&amp;$D224&amp;"'!"&amp;E224&amp;$H224)="","",INDIRECT("'"&amp;$D224&amp;"'!"&amp;E224&amp;$H224)),"")</f>
        <v/>
      </c>
      <c r="B224" s="354" t="str" cm="1">
        <f t="array" aca="1" ref="B224" ca="1">IFERROR(IF(INDIRECT("'"&amp;$D224&amp;"'!"&amp;F224&amp;$H224)="","",INDIRECT("'"&amp;$D224&amp;"'!"&amp;F224&amp;$H224)),"")</f>
        <v/>
      </c>
      <c r="C224" s="354" t="str" cm="1">
        <f t="array" aca="1" ref="C224" ca="1">IFERROR(IF(INDIRECT("'"&amp;$D224&amp;"'!"&amp;G224&amp;$H224)="","",INDIRECT("'"&amp;$D224&amp;"'!"&amp;G224&amp;$H224)),"")</f>
        <v/>
      </c>
      <c r="D224" s="354" t="s">
        <v>486</v>
      </c>
      <c r="E224" s="354" t="s">
        <v>482</v>
      </c>
      <c r="F224" s="354" t="s">
        <v>483</v>
      </c>
      <c r="G224" s="354" t="s">
        <v>484</v>
      </c>
      <c r="H224" s="354">
        <v>161</v>
      </c>
    </row>
    <row r="225" spans="1:8">
      <c r="A225" s="354" t="str" cm="1">
        <f t="array" aca="1" ref="A225" ca="1">IFERROR(IF(INDIRECT("'"&amp;$D225&amp;"'!"&amp;E225&amp;$H225)="","",INDIRECT("'"&amp;$D225&amp;"'!"&amp;E225&amp;$H225)),"")</f>
        <v/>
      </c>
      <c r="B225" s="354" t="str" cm="1">
        <f t="array" aca="1" ref="B225" ca="1">IFERROR(IF(INDIRECT("'"&amp;$D225&amp;"'!"&amp;F225&amp;$H225)="","",INDIRECT("'"&amp;$D225&amp;"'!"&amp;F225&amp;$H225)),"")</f>
        <v/>
      </c>
      <c r="C225" s="354" t="str" cm="1">
        <f t="array" aca="1" ref="C225" ca="1">IFERROR(IF(INDIRECT("'"&amp;$D225&amp;"'!"&amp;G225&amp;$H225)="","",INDIRECT("'"&amp;$D225&amp;"'!"&amp;G225&amp;$H225)),"")</f>
        <v/>
      </c>
      <c r="D225" s="354" t="s">
        <v>486</v>
      </c>
      <c r="E225" s="354" t="s">
        <v>482</v>
      </c>
      <c r="F225" s="354" t="s">
        <v>483</v>
      </c>
      <c r="G225" s="354" t="s">
        <v>484</v>
      </c>
      <c r="H225" s="354">
        <v>162</v>
      </c>
    </row>
    <row r="226" spans="1:8">
      <c r="A226" s="354" t="str" cm="1">
        <f t="array" aca="1" ref="A226" ca="1">IFERROR(IF(INDIRECT("'"&amp;$D226&amp;"'!"&amp;E226&amp;$H226)="","",INDIRECT("'"&amp;$D226&amp;"'!"&amp;E226&amp;$H226)),"")</f>
        <v/>
      </c>
      <c r="B226" s="354" t="str" cm="1">
        <f t="array" aca="1" ref="B226" ca="1">IFERROR(IF(INDIRECT("'"&amp;$D226&amp;"'!"&amp;F226&amp;$H226)="","",INDIRECT("'"&amp;$D226&amp;"'!"&amp;F226&amp;$H226)),"")</f>
        <v/>
      </c>
      <c r="C226" s="354" t="str" cm="1">
        <f t="array" aca="1" ref="C226" ca="1">IFERROR(IF(INDIRECT("'"&amp;$D226&amp;"'!"&amp;G226&amp;$H226)="","",INDIRECT("'"&amp;$D226&amp;"'!"&amp;G226&amp;$H226)),"")</f>
        <v/>
      </c>
      <c r="D226" s="354" t="s">
        <v>486</v>
      </c>
      <c r="E226" s="354" t="s">
        <v>482</v>
      </c>
      <c r="F226" s="354" t="s">
        <v>483</v>
      </c>
      <c r="G226" s="354" t="s">
        <v>484</v>
      </c>
      <c r="H226" s="354">
        <v>163</v>
      </c>
    </row>
    <row r="227" spans="1:8">
      <c r="A227" s="354" t="str" cm="1">
        <f t="array" aca="1" ref="A227" ca="1">IFERROR(IF(INDIRECT("'"&amp;$D227&amp;"'!"&amp;E227&amp;$H227)="","",INDIRECT("'"&amp;$D227&amp;"'!"&amp;E227&amp;$H227)),"")</f>
        <v/>
      </c>
      <c r="B227" s="354" t="str" cm="1">
        <f t="array" aca="1" ref="B227" ca="1">IFERROR(IF(INDIRECT("'"&amp;$D227&amp;"'!"&amp;F227&amp;$H227)="","",INDIRECT("'"&amp;$D227&amp;"'!"&amp;F227&amp;$H227)),"")</f>
        <v/>
      </c>
      <c r="C227" s="354" t="str" cm="1">
        <f t="array" aca="1" ref="C227" ca="1">IFERROR(IF(INDIRECT("'"&amp;$D227&amp;"'!"&amp;G227&amp;$H227)="","",INDIRECT("'"&amp;$D227&amp;"'!"&amp;G227&amp;$H227)),"")</f>
        <v/>
      </c>
      <c r="D227" s="354" t="s">
        <v>486</v>
      </c>
      <c r="E227" s="354" t="s">
        <v>482</v>
      </c>
      <c r="F227" s="354" t="s">
        <v>483</v>
      </c>
      <c r="G227" s="354" t="s">
        <v>484</v>
      </c>
      <c r="H227" s="354">
        <v>164</v>
      </c>
    </row>
    <row r="228" spans="1:8">
      <c r="A228" s="354" t="str" cm="1">
        <f t="array" aca="1" ref="A228" ca="1">IFERROR(IF(INDIRECT("'"&amp;$D228&amp;"'!"&amp;E228&amp;$H228)="","",INDIRECT("'"&amp;$D228&amp;"'!"&amp;E228&amp;$H228)),"")</f>
        <v/>
      </c>
      <c r="B228" s="354" t="str" cm="1">
        <f t="array" aca="1" ref="B228" ca="1">IFERROR(IF(INDIRECT("'"&amp;$D228&amp;"'!"&amp;F228&amp;$H228)="","",INDIRECT("'"&amp;$D228&amp;"'!"&amp;F228&amp;$H228)),"")</f>
        <v/>
      </c>
      <c r="C228" s="354" t="str" cm="1">
        <f t="array" aca="1" ref="C228" ca="1">IFERROR(IF(INDIRECT("'"&amp;$D228&amp;"'!"&amp;G228&amp;$H228)="","",INDIRECT("'"&amp;$D228&amp;"'!"&amp;G228&amp;$H228)),"")</f>
        <v/>
      </c>
      <c r="D228" s="354" t="s">
        <v>486</v>
      </c>
      <c r="E228" s="354" t="s">
        <v>482</v>
      </c>
      <c r="F228" s="354" t="s">
        <v>483</v>
      </c>
      <c r="G228" s="354" t="s">
        <v>484</v>
      </c>
      <c r="H228" s="354">
        <v>165</v>
      </c>
    </row>
    <row r="229" spans="1:8">
      <c r="A229" s="354" t="str" cm="1">
        <f t="array" aca="1" ref="A229" ca="1">IFERROR(IF(INDIRECT("'"&amp;$D229&amp;"'!"&amp;E229&amp;$H229)="","",INDIRECT("'"&amp;$D229&amp;"'!"&amp;E229&amp;$H229)),"")</f>
        <v/>
      </c>
      <c r="B229" s="354" t="str" cm="1">
        <f t="array" aca="1" ref="B229" ca="1">IFERROR(IF(INDIRECT("'"&amp;$D229&amp;"'!"&amp;F229&amp;$H229)="","",INDIRECT("'"&amp;$D229&amp;"'!"&amp;F229&amp;$H229)),"")</f>
        <v/>
      </c>
      <c r="C229" s="354" t="str" cm="1">
        <f t="array" aca="1" ref="C229" ca="1">IFERROR(IF(INDIRECT("'"&amp;$D229&amp;"'!"&amp;G229&amp;$H229)="","",INDIRECT("'"&amp;$D229&amp;"'!"&amp;G229&amp;$H229)),"")</f>
        <v/>
      </c>
      <c r="D229" s="354" t="s">
        <v>486</v>
      </c>
      <c r="E229" s="354" t="s">
        <v>482</v>
      </c>
      <c r="F229" s="354" t="s">
        <v>483</v>
      </c>
      <c r="G229" s="354" t="s">
        <v>484</v>
      </c>
      <c r="H229" s="354">
        <v>166</v>
      </c>
    </row>
    <row r="230" spans="1:8">
      <c r="A230" s="354" t="str" cm="1">
        <f t="array" aca="1" ref="A230" ca="1">IFERROR(IF(INDIRECT("'"&amp;$D230&amp;"'!"&amp;E230&amp;$H230)="","",INDIRECT("'"&amp;$D230&amp;"'!"&amp;E230&amp;$H230)),"")</f>
        <v/>
      </c>
      <c r="B230" s="354" t="str" cm="1">
        <f t="array" aca="1" ref="B230" ca="1">IFERROR(IF(INDIRECT("'"&amp;$D230&amp;"'!"&amp;F230&amp;$H230)="","",INDIRECT("'"&amp;$D230&amp;"'!"&amp;F230&amp;$H230)),"")</f>
        <v/>
      </c>
      <c r="C230" s="354" t="str" cm="1">
        <f t="array" aca="1" ref="C230" ca="1">IFERROR(IF(INDIRECT("'"&amp;$D230&amp;"'!"&amp;G230&amp;$H230)="","",INDIRECT("'"&amp;$D230&amp;"'!"&amp;G230&amp;$H230)),"")</f>
        <v/>
      </c>
      <c r="D230" s="354" t="s">
        <v>486</v>
      </c>
      <c r="E230" s="354" t="s">
        <v>482</v>
      </c>
      <c r="F230" s="354" t="s">
        <v>483</v>
      </c>
      <c r="G230" s="354" t="s">
        <v>484</v>
      </c>
      <c r="H230" s="354">
        <v>167</v>
      </c>
    </row>
    <row r="231" spans="1:8">
      <c r="A231" s="354" t="str" cm="1">
        <f t="array" aca="1" ref="A231" ca="1">IFERROR(IF(INDIRECT("'"&amp;$D231&amp;"'!"&amp;E231&amp;$H231)="","",INDIRECT("'"&amp;$D231&amp;"'!"&amp;E231&amp;$H231)),"")</f>
        <v/>
      </c>
      <c r="B231" s="354" t="str" cm="1">
        <f t="array" aca="1" ref="B231" ca="1">IFERROR(IF(INDIRECT("'"&amp;$D231&amp;"'!"&amp;F231&amp;$H231)="","",INDIRECT("'"&amp;$D231&amp;"'!"&amp;F231&amp;$H231)),"")</f>
        <v/>
      </c>
      <c r="C231" s="354" t="str" cm="1">
        <f t="array" aca="1" ref="C231" ca="1">IFERROR(IF(INDIRECT("'"&amp;$D231&amp;"'!"&amp;G231&amp;$H231)="","",INDIRECT("'"&amp;$D231&amp;"'!"&amp;G231&amp;$H231)),"")</f>
        <v/>
      </c>
      <c r="D231" s="354" t="s">
        <v>486</v>
      </c>
      <c r="E231" s="354" t="s">
        <v>482</v>
      </c>
      <c r="F231" s="354" t="s">
        <v>483</v>
      </c>
      <c r="G231" s="354" t="s">
        <v>484</v>
      </c>
      <c r="H231" s="354">
        <v>168</v>
      </c>
    </row>
    <row r="232" spans="1:8">
      <c r="A232" s="354" t="str" cm="1">
        <f t="array" aca="1" ref="A232" ca="1">IFERROR(IF(INDIRECT("'"&amp;$D232&amp;"'!"&amp;E232&amp;$H232)="","",INDIRECT("'"&amp;$D232&amp;"'!"&amp;E232&amp;$H232)),"")</f>
        <v/>
      </c>
      <c r="B232" s="354" t="str" cm="1">
        <f t="array" aca="1" ref="B232" ca="1">IFERROR(IF(INDIRECT("'"&amp;$D232&amp;"'!"&amp;F232&amp;$H232)="","",INDIRECT("'"&amp;$D232&amp;"'!"&amp;F232&amp;$H232)),"")</f>
        <v/>
      </c>
      <c r="C232" s="354" t="str" cm="1">
        <f t="array" aca="1" ref="C232" ca="1">IFERROR(IF(INDIRECT("'"&amp;$D232&amp;"'!"&amp;G232&amp;$H232)="","",INDIRECT("'"&amp;$D232&amp;"'!"&amp;G232&amp;$H232)),"")</f>
        <v/>
      </c>
      <c r="D232" s="354" t="s">
        <v>486</v>
      </c>
      <c r="E232" s="354" t="s">
        <v>482</v>
      </c>
      <c r="F232" s="354" t="s">
        <v>483</v>
      </c>
      <c r="G232" s="354" t="s">
        <v>484</v>
      </c>
      <c r="H232" s="354">
        <v>169</v>
      </c>
    </row>
    <row r="233" spans="1:8">
      <c r="A233" s="354" t="str" cm="1">
        <f t="array" aca="1" ref="A233" ca="1">IFERROR(IF(INDIRECT("'"&amp;$D233&amp;"'!"&amp;E233&amp;$H233)="","",INDIRECT("'"&amp;$D233&amp;"'!"&amp;E233&amp;$H233)),"")</f>
        <v/>
      </c>
      <c r="B233" s="354" t="str" cm="1">
        <f t="array" aca="1" ref="B233" ca="1">IFERROR(IF(INDIRECT("'"&amp;$D233&amp;"'!"&amp;F233&amp;$H233)="","",INDIRECT("'"&amp;$D233&amp;"'!"&amp;F233&amp;$H233)),"")</f>
        <v/>
      </c>
      <c r="C233" s="354" t="str" cm="1">
        <f t="array" aca="1" ref="C233" ca="1">IFERROR(IF(INDIRECT("'"&amp;$D233&amp;"'!"&amp;G233&amp;$H233)="","",INDIRECT("'"&amp;$D233&amp;"'!"&amp;G233&amp;$H233)),"")</f>
        <v/>
      </c>
      <c r="D233" s="354" t="s">
        <v>486</v>
      </c>
      <c r="E233" s="354" t="s">
        <v>482</v>
      </c>
      <c r="F233" s="354" t="s">
        <v>483</v>
      </c>
      <c r="G233" s="354" t="s">
        <v>484</v>
      </c>
      <c r="H233" s="354">
        <v>170</v>
      </c>
    </row>
    <row r="234" spans="1:8">
      <c r="A234" s="354" t="str" cm="1">
        <f t="array" aca="1" ref="A234" ca="1">IFERROR(IF(INDIRECT("'"&amp;$D234&amp;"'!"&amp;E234&amp;$H234)="","",INDIRECT("'"&amp;$D234&amp;"'!"&amp;E234&amp;$H234)),"")</f>
        <v/>
      </c>
      <c r="B234" s="354" t="str" cm="1">
        <f t="array" aca="1" ref="B234" ca="1">IFERROR(IF(INDIRECT("'"&amp;$D234&amp;"'!"&amp;F234&amp;$H234)="","",INDIRECT("'"&amp;$D234&amp;"'!"&amp;F234&amp;$H234)),"")</f>
        <v/>
      </c>
      <c r="C234" s="354" t="str" cm="1">
        <f t="array" aca="1" ref="C234" ca="1">IFERROR(IF(INDIRECT("'"&amp;$D234&amp;"'!"&amp;G234&amp;$H234)="","",INDIRECT("'"&amp;$D234&amp;"'!"&amp;G234&amp;$H234)),"")</f>
        <v/>
      </c>
      <c r="D234" s="354" t="s">
        <v>486</v>
      </c>
      <c r="E234" s="354" t="s">
        <v>482</v>
      </c>
      <c r="F234" s="354" t="s">
        <v>483</v>
      </c>
      <c r="G234" s="354" t="s">
        <v>484</v>
      </c>
      <c r="H234" s="354">
        <v>171</v>
      </c>
    </row>
    <row r="235" spans="1:8">
      <c r="A235" s="354" t="str" cm="1">
        <f t="array" aca="1" ref="A235" ca="1">IFERROR(IF(INDIRECT("'"&amp;$D235&amp;"'!"&amp;E235&amp;$H235)="","",INDIRECT("'"&amp;$D235&amp;"'!"&amp;E235&amp;$H235)),"")</f>
        <v/>
      </c>
      <c r="B235" s="354" t="str" cm="1">
        <f t="array" aca="1" ref="B235" ca="1">IFERROR(IF(INDIRECT("'"&amp;$D235&amp;"'!"&amp;F235&amp;$H235)="","",INDIRECT("'"&amp;$D235&amp;"'!"&amp;F235&amp;$H235)),"")</f>
        <v/>
      </c>
      <c r="C235" s="354" t="str" cm="1">
        <f t="array" aca="1" ref="C235" ca="1">IFERROR(IF(INDIRECT("'"&amp;$D235&amp;"'!"&amp;G235&amp;$H235)="","",INDIRECT("'"&amp;$D235&amp;"'!"&amp;G235&amp;$H235)),"")</f>
        <v/>
      </c>
      <c r="D235" s="354" t="s">
        <v>486</v>
      </c>
      <c r="E235" s="354" t="s">
        <v>482</v>
      </c>
      <c r="F235" s="354" t="s">
        <v>483</v>
      </c>
      <c r="G235" s="354" t="s">
        <v>484</v>
      </c>
      <c r="H235" s="354">
        <v>172</v>
      </c>
    </row>
    <row r="236" spans="1:8">
      <c r="A236" s="354" t="str" cm="1">
        <f t="array" aca="1" ref="A236" ca="1">IFERROR(IF(INDIRECT("'"&amp;$D236&amp;"'!"&amp;E236&amp;$H236)="","",INDIRECT("'"&amp;$D236&amp;"'!"&amp;E236&amp;$H236)),"")</f>
        <v/>
      </c>
      <c r="B236" s="354" t="str" cm="1">
        <f t="array" aca="1" ref="B236" ca="1">IFERROR(IF(INDIRECT("'"&amp;$D236&amp;"'!"&amp;F236&amp;$H236)="","",INDIRECT("'"&amp;$D236&amp;"'!"&amp;F236&amp;$H236)),"")</f>
        <v/>
      </c>
      <c r="C236" s="354" t="str" cm="1">
        <f t="array" aca="1" ref="C236" ca="1">IFERROR(IF(INDIRECT("'"&amp;$D236&amp;"'!"&amp;G236&amp;$H236)="","",INDIRECT("'"&amp;$D236&amp;"'!"&amp;G236&amp;$H236)),"")</f>
        <v/>
      </c>
      <c r="D236" s="354" t="s">
        <v>486</v>
      </c>
      <c r="E236" s="354" t="s">
        <v>482</v>
      </c>
      <c r="F236" s="354" t="s">
        <v>483</v>
      </c>
      <c r="G236" s="354" t="s">
        <v>484</v>
      </c>
      <c r="H236" s="354">
        <v>173</v>
      </c>
    </row>
    <row r="237" spans="1:8">
      <c r="A237" s="354" t="str" cm="1">
        <f t="array" aca="1" ref="A237" ca="1">IFERROR(IF(INDIRECT("'"&amp;$D237&amp;"'!"&amp;E237&amp;$H237)="","",INDIRECT("'"&amp;$D237&amp;"'!"&amp;E237&amp;$H237)),"")</f>
        <v/>
      </c>
      <c r="B237" s="354" t="str" cm="1">
        <f t="array" aca="1" ref="B237" ca="1">IFERROR(IF(INDIRECT("'"&amp;$D237&amp;"'!"&amp;F237&amp;$H237)="","",INDIRECT("'"&amp;$D237&amp;"'!"&amp;F237&amp;$H237)),"")</f>
        <v/>
      </c>
      <c r="C237" s="354" t="str" cm="1">
        <f t="array" aca="1" ref="C237" ca="1">IFERROR(IF(INDIRECT("'"&amp;$D237&amp;"'!"&amp;G237&amp;$H237)="","",INDIRECT("'"&amp;$D237&amp;"'!"&amp;G237&amp;$H237)),"")</f>
        <v/>
      </c>
      <c r="D237" s="354" t="s">
        <v>486</v>
      </c>
      <c r="E237" s="354" t="s">
        <v>482</v>
      </c>
      <c r="F237" s="354" t="s">
        <v>483</v>
      </c>
      <c r="G237" s="354" t="s">
        <v>484</v>
      </c>
      <c r="H237" s="354">
        <v>174</v>
      </c>
    </row>
    <row r="238" spans="1:8">
      <c r="A238" s="354" t="str" cm="1">
        <f t="array" aca="1" ref="A238" ca="1">IFERROR(IF(INDIRECT("'"&amp;$D238&amp;"'!"&amp;E238&amp;$H238)="","",INDIRECT("'"&amp;$D238&amp;"'!"&amp;E238&amp;$H238)),"")</f>
        <v/>
      </c>
      <c r="B238" s="354" t="str" cm="1">
        <f t="array" aca="1" ref="B238" ca="1">IFERROR(IF(INDIRECT("'"&amp;$D238&amp;"'!"&amp;F238&amp;$H238)="","",INDIRECT("'"&amp;$D238&amp;"'!"&amp;F238&amp;$H238)),"")</f>
        <v/>
      </c>
      <c r="C238" s="354" t="str" cm="1">
        <f t="array" aca="1" ref="C238" ca="1">IFERROR(IF(INDIRECT("'"&amp;$D238&amp;"'!"&amp;G238&amp;$H238)="","",INDIRECT("'"&amp;$D238&amp;"'!"&amp;G238&amp;$H238)),"")</f>
        <v/>
      </c>
      <c r="D238" s="354" t="s">
        <v>486</v>
      </c>
      <c r="E238" s="354" t="s">
        <v>482</v>
      </c>
      <c r="F238" s="354" t="s">
        <v>483</v>
      </c>
      <c r="G238" s="354" t="s">
        <v>484</v>
      </c>
      <c r="H238" s="354">
        <v>175</v>
      </c>
    </row>
    <row r="239" spans="1:8">
      <c r="A239" s="354" t="str" cm="1">
        <f t="array" aca="1" ref="A239" ca="1">IFERROR(IF(INDIRECT("'"&amp;$D239&amp;"'!"&amp;E239&amp;$H239)="","",INDIRECT("'"&amp;$D239&amp;"'!"&amp;E239&amp;$H239)),"")</f>
        <v/>
      </c>
      <c r="B239" s="354" t="str" cm="1">
        <f t="array" aca="1" ref="B239" ca="1">IFERROR(IF(INDIRECT("'"&amp;$D239&amp;"'!"&amp;F239&amp;$H239)="","",INDIRECT("'"&amp;$D239&amp;"'!"&amp;F239&amp;$H239)),"")</f>
        <v/>
      </c>
      <c r="C239" s="354" t="str" cm="1">
        <f t="array" aca="1" ref="C239" ca="1">IFERROR(IF(INDIRECT("'"&amp;$D239&amp;"'!"&amp;G239&amp;$H239)="","",INDIRECT("'"&amp;$D239&amp;"'!"&amp;G239&amp;$H239)),"")</f>
        <v/>
      </c>
      <c r="D239" s="354" t="s">
        <v>486</v>
      </c>
      <c r="E239" s="354" t="s">
        <v>482</v>
      </c>
      <c r="F239" s="354" t="s">
        <v>483</v>
      </c>
      <c r="G239" s="354" t="s">
        <v>484</v>
      </c>
      <c r="H239" s="354">
        <v>176</v>
      </c>
    </row>
    <row r="240" spans="1:8">
      <c r="A240" s="354" t="str" cm="1">
        <f t="array" aca="1" ref="A240" ca="1">IFERROR(IF(INDIRECT("'"&amp;$D240&amp;"'!"&amp;E240&amp;$H240)="","",INDIRECT("'"&amp;$D240&amp;"'!"&amp;E240&amp;$H240)),"")</f>
        <v/>
      </c>
      <c r="B240" s="354" t="str" cm="1">
        <f t="array" aca="1" ref="B240" ca="1">IFERROR(IF(INDIRECT("'"&amp;$D240&amp;"'!"&amp;F240&amp;$H240)="","",INDIRECT("'"&amp;$D240&amp;"'!"&amp;F240&amp;$H240)),"")</f>
        <v/>
      </c>
      <c r="C240" s="354" t="str" cm="1">
        <f t="array" aca="1" ref="C240" ca="1">IFERROR(IF(INDIRECT("'"&amp;$D240&amp;"'!"&amp;G240&amp;$H240)="","",INDIRECT("'"&amp;$D240&amp;"'!"&amp;G240&amp;$H240)),"")</f>
        <v/>
      </c>
      <c r="D240" s="354" t="s">
        <v>486</v>
      </c>
      <c r="E240" s="354" t="s">
        <v>482</v>
      </c>
      <c r="F240" s="354" t="s">
        <v>483</v>
      </c>
      <c r="G240" s="354" t="s">
        <v>484</v>
      </c>
      <c r="H240" s="354">
        <v>177</v>
      </c>
    </row>
    <row r="241" spans="1:8">
      <c r="A241" s="354" t="str" cm="1">
        <f t="array" aca="1" ref="A241" ca="1">IFERROR(IF(INDIRECT("'"&amp;$D241&amp;"'!"&amp;E241&amp;$H241)="","",INDIRECT("'"&amp;$D241&amp;"'!"&amp;E241&amp;$H241)),"")</f>
        <v/>
      </c>
      <c r="B241" s="354" t="str" cm="1">
        <f t="array" aca="1" ref="B241" ca="1">IFERROR(IF(INDIRECT("'"&amp;$D241&amp;"'!"&amp;F241&amp;$H241)="","",INDIRECT("'"&amp;$D241&amp;"'!"&amp;F241&amp;$H241)),"")</f>
        <v/>
      </c>
      <c r="C241" s="354" t="str" cm="1">
        <f t="array" aca="1" ref="C241" ca="1">IFERROR(IF(INDIRECT("'"&amp;$D241&amp;"'!"&amp;G241&amp;$H241)="","",INDIRECT("'"&amp;$D241&amp;"'!"&amp;G241&amp;$H241)),"")</f>
        <v/>
      </c>
      <c r="D241" s="354" t="s">
        <v>486</v>
      </c>
      <c r="E241" s="354" t="s">
        <v>482</v>
      </c>
      <c r="F241" s="354" t="s">
        <v>483</v>
      </c>
      <c r="G241" s="354" t="s">
        <v>484</v>
      </c>
      <c r="H241" s="354">
        <v>178</v>
      </c>
    </row>
    <row r="242" spans="1:8">
      <c r="A242" s="354" t="str" cm="1">
        <f t="array" aca="1" ref="A242" ca="1">IFERROR(IF(INDIRECT("'"&amp;$D242&amp;"'!"&amp;E242&amp;$H242)="","",INDIRECT("'"&amp;$D242&amp;"'!"&amp;E242&amp;$H242)),"")</f>
        <v/>
      </c>
      <c r="B242" s="354" t="str" cm="1">
        <f t="array" aca="1" ref="B242" ca="1">IFERROR(IF(INDIRECT("'"&amp;$D242&amp;"'!"&amp;F242&amp;$H242)="","",INDIRECT("'"&amp;$D242&amp;"'!"&amp;F242&amp;$H242)),"")</f>
        <v/>
      </c>
      <c r="C242" s="354" t="str" cm="1">
        <f t="array" aca="1" ref="C242" ca="1">IFERROR(IF(INDIRECT("'"&amp;$D242&amp;"'!"&amp;G242&amp;$H242)="","",INDIRECT("'"&amp;$D242&amp;"'!"&amp;G242&amp;$H242)),"")</f>
        <v/>
      </c>
      <c r="D242" s="354" t="s">
        <v>486</v>
      </c>
      <c r="E242" s="354" t="s">
        <v>482</v>
      </c>
      <c r="F242" s="354" t="s">
        <v>483</v>
      </c>
      <c r="G242" s="354" t="s">
        <v>484</v>
      </c>
      <c r="H242" s="354">
        <v>179</v>
      </c>
    </row>
    <row r="243" spans="1:8">
      <c r="A243" s="354" t="str" cm="1">
        <f t="array" aca="1" ref="A243" ca="1">IFERROR(IF(INDIRECT("'"&amp;$D243&amp;"'!"&amp;E243&amp;$H243)="","",INDIRECT("'"&amp;$D243&amp;"'!"&amp;E243&amp;$H243)),"")</f>
        <v/>
      </c>
      <c r="B243" s="354" t="str" cm="1">
        <f t="array" aca="1" ref="B243" ca="1">IFERROR(IF(INDIRECT("'"&amp;$D243&amp;"'!"&amp;F243&amp;$H243)="","",INDIRECT("'"&amp;$D243&amp;"'!"&amp;F243&amp;$H243)),"")</f>
        <v/>
      </c>
      <c r="C243" s="354" t="str" cm="1">
        <f t="array" aca="1" ref="C243" ca="1">IFERROR(IF(INDIRECT("'"&amp;$D243&amp;"'!"&amp;G243&amp;$H243)="","",INDIRECT("'"&amp;$D243&amp;"'!"&amp;G243&amp;$H243)),"")</f>
        <v/>
      </c>
      <c r="D243" s="354" t="s">
        <v>486</v>
      </c>
      <c r="E243" s="354" t="s">
        <v>482</v>
      </c>
      <c r="F243" s="354" t="s">
        <v>483</v>
      </c>
      <c r="G243" s="354" t="s">
        <v>484</v>
      </c>
      <c r="H243" s="354">
        <v>180</v>
      </c>
    </row>
    <row r="244" spans="1:8">
      <c r="A244" s="354" t="str" cm="1">
        <f t="array" aca="1" ref="A244" ca="1">IFERROR(IF(INDIRECT("'"&amp;$D244&amp;"'!"&amp;E244&amp;$H244)="","",INDIRECT("'"&amp;$D244&amp;"'!"&amp;E244&amp;$H244)),"")</f>
        <v/>
      </c>
      <c r="B244" s="354" t="str" cm="1">
        <f t="array" aca="1" ref="B244" ca="1">IFERROR(IF(INDIRECT("'"&amp;$D244&amp;"'!"&amp;F244&amp;$H244)="","",INDIRECT("'"&amp;$D244&amp;"'!"&amp;F244&amp;$H244)),"")</f>
        <v/>
      </c>
      <c r="C244" s="354" t="str" cm="1">
        <f t="array" aca="1" ref="C244" ca="1">IFERROR(IF(INDIRECT("'"&amp;$D244&amp;"'!"&amp;G244&amp;$H244)="","",INDIRECT("'"&amp;$D244&amp;"'!"&amp;G244&amp;$H244)),"")</f>
        <v/>
      </c>
      <c r="D244" s="354" t="s">
        <v>486</v>
      </c>
      <c r="E244" s="354" t="s">
        <v>482</v>
      </c>
      <c r="F244" s="354" t="s">
        <v>483</v>
      </c>
      <c r="G244" s="354" t="s">
        <v>484</v>
      </c>
      <c r="H244" s="354">
        <v>181</v>
      </c>
    </row>
    <row r="245" spans="1:8">
      <c r="A245" s="354" t="str" cm="1">
        <f t="array" aca="1" ref="A245" ca="1">IFERROR(IF(INDIRECT("'"&amp;$D245&amp;"'!"&amp;E245&amp;$H245)="","",INDIRECT("'"&amp;$D245&amp;"'!"&amp;E245&amp;$H245)),"")</f>
        <v/>
      </c>
      <c r="B245" s="354" t="str" cm="1">
        <f t="array" aca="1" ref="B245" ca="1">IFERROR(IF(INDIRECT("'"&amp;$D245&amp;"'!"&amp;F245&amp;$H245)="","",INDIRECT("'"&amp;$D245&amp;"'!"&amp;F245&amp;$H245)),"")</f>
        <v/>
      </c>
      <c r="C245" s="354" t="str" cm="1">
        <f t="array" aca="1" ref="C245" ca="1">IFERROR(IF(INDIRECT("'"&amp;$D245&amp;"'!"&amp;G245&amp;$H245)="","",INDIRECT("'"&amp;$D245&amp;"'!"&amp;G245&amp;$H245)),"")</f>
        <v/>
      </c>
      <c r="D245" s="354" t="s">
        <v>486</v>
      </c>
      <c r="E245" s="354" t="s">
        <v>482</v>
      </c>
      <c r="F245" s="354" t="s">
        <v>483</v>
      </c>
      <c r="G245" s="354" t="s">
        <v>484</v>
      </c>
      <c r="H245" s="354">
        <v>182</v>
      </c>
    </row>
    <row r="246" spans="1:8">
      <c r="A246" s="354" t="str" cm="1">
        <f t="array" aca="1" ref="A246" ca="1">IFERROR(IF(INDIRECT("'"&amp;$D246&amp;"'!"&amp;E246&amp;$H246)="","",INDIRECT("'"&amp;$D246&amp;"'!"&amp;E246&amp;$H246)),"")</f>
        <v/>
      </c>
      <c r="B246" s="354" t="str" cm="1">
        <f t="array" aca="1" ref="B246" ca="1">IFERROR(IF(INDIRECT("'"&amp;$D246&amp;"'!"&amp;F246&amp;$H246)="","",INDIRECT("'"&amp;$D246&amp;"'!"&amp;F246&amp;$H246)),"")</f>
        <v/>
      </c>
      <c r="C246" s="354" t="str" cm="1">
        <f t="array" aca="1" ref="C246" ca="1">IFERROR(IF(INDIRECT("'"&amp;$D246&amp;"'!"&amp;G246&amp;$H246)="","",INDIRECT("'"&amp;$D246&amp;"'!"&amp;G246&amp;$H246)),"")</f>
        <v/>
      </c>
      <c r="D246" s="354" t="s">
        <v>486</v>
      </c>
      <c r="E246" s="354" t="s">
        <v>482</v>
      </c>
      <c r="F246" s="354" t="s">
        <v>483</v>
      </c>
      <c r="G246" s="354" t="s">
        <v>484</v>
      </c>
      <c r="H246" s="354">
        <v>183</v>
      </c>
    </row>
    <row r="247" spans="1:8">
      <c r="A247" s="354" t="str" cm="1">
        <f t="array" aca="1" ref="A247" ca="1">IFERROR(IF(INDIRECT("'"&amp;$D247&amp;"'!"&amp;E247&amp;$H247)="","",INDIRECT("'"&amp;$D247&amp;"'!"&amp;E247&amp;$H247)),"")</f>
        <v/>
      </c>
      <c r="B247" s="354" t="str" cm="1">
        <f t="array" aca="1" ref="B247" ca="1">IFERROR(IF(INDIRECT("'"&amp;$D247&amp;"'!"&amp;F247&amp;$H247)="","",INDIRECT("'"&amp;$D247&amp;"'!"&amp;F247&amp;$H247)),"")</f>
        <v/>
      </c>
      <c r="C247" s="354" t="str" cm="1">
        <f t="array" aca="1" ref="C247" ca="1">IFERROR(IF(INDIRECT("'"&amp;$D247&amp;"'!"&amp;G247&amp;$H247)="","",INDIRECT("'"&amp;$D247&amp;"'!"&amp;G247&amp;$H247)),"")</f>
        <v/>
      </c>
      <c r="D247" s="354" t="s">
        <v>486</v>
      </c>
      <c r="E247" s="354" t="s">
        <v>482</v>
      </c>
      <c r="F247" s="354" t="s">
        <v>483</v>
      </c>
      <c r="G247" s="354" t="s">
        <v>484</v>
      </c>
      <c r="H247" s="354">
        <v>184</v>
      </c>
    </row>
    <row r="248" spans="1:8">
      <c r="A248" s="354" t="str" cm="1">
        <f t="array" aca="1" ref="A248" ca="1">IFERROR(IF(INDIRECT("'"&amp;$D248&amp;"'!"&amp;E248&amp;$H248)="","",INDIRECT("'"&amp;$D248&amp;"'!"&amp;E248&amp;$H248)),"")</f>
        <v/>
      </c>
      <c r="B248" s="354" t="str" cm="1">
        <f t="array" aca="1" ref="B248" ca="1">IFERROR(IF(INDIRECT("'"&amp;$D248&amp;"'!"&amp;F248&amp;$H248)="","",INDIRECT("'"&amp;$D248&amp;"'!"&amp;F248&amp;$H248)),"")</f>
        <v/>
      </c>
      <c r="C248" s="354" t="str" cm="1">
        <f t="array" aca="1" ref="C248" ca="1">IFERROR(IF(INDIRECT("'"&amp;$D248&amp;"'!"&amp;G248&amp;$H248)="","",INDIRECT("'"&amp;$D248&amp;"'!"&amp;G248&amp;$H248)),"")</f>
        <v/>
      </c>
      <c r="D248" s="354" t="s">
        <v>486</v>
      </c>
      <c r="E248" s="354" t="s">
        <v>482</v>
      </c>
      <c r="F248" s="354" t="s">
        <v>483</v>
      </c>
      <c r="G248" s="354" t="s">
        <v>484</v>
      </c>
      <c r="H248" s="354">
        <v>185</v>
      </c>
    </row>
    <row r="249" spans="1:8">
      <c r="A249" s="354" t="str" cm="1">
        <f t="array" aca="1" ref="A249" ca="1">IFERROR(IF(INDIRECT("'"&amp;$D249&amp;"'!"&amp;E249&amp;$H249)="","",INDIRECT("'"&amp;$D249&amp;"'!"&amp;E249&amp;$H249)),"")</f>
        <v/>
      </c>
      <c r="B249" s="354" t="str" cm="1">
        <f t="array" aca="1" ref="B249" ca="1">IFERROR(IF(INDIRECT("'"&amp;$D249&amp;"'!"&amp;F249&amp;$H249)="","",INDIRECT("'"&amp;$D249&amp;"'!"&amp;F249&amp;$H249)),"")</f>
        <v/>
      </c>
      <c r="C249" s="354" t="str" cm="1">
        <f t="array" aca="1" ref="C249" ca="1">IFERROR(IF(INDIRECT("'"&amp;$D249&amp;"'!"&amp;G249&amp;$H249)="","",INDIRECT("'"&amp;$D249&amp;"'!"&amp;G249&amp;$H249)),"")</f>
        <v/>
      </c>
      <c r="D249" s="354" t="s">
        <v>486</v>
      </c>
      <c r="E249" s="354" t="s">
        <v>482</v>
      </c>
      <c r="F249" s="354" t="s">
        <v>483</v>
      </c>
      <c r="G249" s="354" t="s">
        <v>484</v>
      </c>
      <c r="H249" s="354">
        <v>186</v>
      </c>
    </row>
    <row r="250" spans="1:8">
      <c r="A250" s="354" t="str" cm="1">
        <f t="array" aca="1" ref="A250" ca="1">IFERROR(IF(INDIRECT("'"&amp;$D250&amp;"'!"&amp;E250&amp;$H250)="","",INDIRECT("'"&amp;$D250&amp;"'!"&amp;E250&amp;$H250)),"")</f>
        <v/>
      </c>
      <c r="B250" s="354" t="str" cm="1">
        <f t="array" aca="1" ref="B250" ca="1">IFERROR(IF(INDIRECT("'"&amp;$D250&amp;"'!"&amp;F250&amp;$H250)="","",INDIRECT("'"&amp;$D250&amp;"'!"&amp;F250&amp;$H250)),"")</f>
        <v/>
      </c>
      <c r="C250" s="354" t="str" cm="1">
        <f t="array" aca="1" ref="C250" ca="1">IFERROR(IF(INDIRECT("'"&amp;$D250&amp;"'!"&amp;G250&amp;$H250)="","",INDIRECT("'"&amp;$D250&amp;"'!"&amp;G250&amp;$H250)),"")</f>
        <v/>
      </c>
      <c r="D250" s="354" t="s">
        <v>486</v>
      </c>
      <c r="E250" s="354" t="s">
        <v>482</v>
      </c>
      <c r="F250" s="354" t="s">
        <v>483</v>
      </c>
      <c r="G250" s="354" t="s">
        <v>484</v>
      </c>
      <c r="H250" s="354">
        <v>187</v>
      </c>
    </row>
    <row r="251" spans="1:8">
      <c r="A251" s="354" t="str" cm="1">
        <f t="array" aca="1" ref="A251" ca="1">IFERROR(IF(INDIRECT("'"&amp;$D251&amp;"'!"&amp;E251&amp;$H251)="","",INDIRECT("'"&amp;$D251&amp;"'!"&amp;E251&amp;$H251)),"")</f>
        <v/>
      </c>
      <c r="B251" s="354" t="str" cm="1">
        <f t="array" aca="1" ref="B251" ca="1">IFERROR(IF(INDIRECT("'"&amp;$D251&amp;"'!"&amp;F251&amp;$H251)="","",INDIRECT("'"&amp;$D251&amp;"'!"&amp;F251&amp;$H251)),"")</f>
        <v/>
      </c>
      <c r="C251" s="354" t="str" cm="1">
        <f t="array" aca="1" ref="C251" ca="1">IFERROR(IF(INDIRECT("'"&amp;$D251&amp;"'!"&amp;G251&amp;$H251)="","",INDIRECT("'"&amp;$D251&amp;"'!"&amp;G251&amp;$H251)),"")</f>
        <v/>
      </c>
      <c r="D251" s="354" t="s">
        <v>486</v>
      </c>
      <c r="E251" s="354" t="s">
        <v>482</v>
      </c>
      <c r="F251" s="354" t="s">
        <v>483</v>
      </c>
      <c r="G251" s="354" t="s">
        <v>484</v>
      </c>
      <c r="H251" s="354">
        <v>188</v>
      </c>
    </row>
    <row r="252" spans="1:8">
      <c r="A252" s="354" t="str" cm="1">
        <f t="array" aca="1" ref="A252" ca="1">IFERROR(IF(INDIRECT("'"&amp;$D252&amp;"'!"&amp;E252&amp;$H252)="","",INDIRECT("'"&amp;$D252&amp;"'!"&amp;E252&amp;$H252)),"")</f>
        <v/>
      </c>
      <c r="B252" s="354" t="str" cm="1">
        <f t="array" aca="1" ref="B252" ca="1">IFERROR(IF(INDIRECT("'"&amp;$D252&amp;"'!"&amp;F252&amp;$H252)="","",INDIRECT("'"&amp;$D252&amp;"'!"&amp;F252&amp;$H252)),"")</f>
        <v/>
      </c>
      <c r="C252" s="354" t="str" cm="1">
        <f t="array" aca="1" ref="C252" ca="1">IFERROR(IF(INDIRECT("'"&amp;$D252&amp;"'!"&amp;G252&amp;$H252)="","",INDIRECT("'"&amp;$D252&amp;"'!"&amp;G252&amp;$H252)),"")</f>
        <v/>
      </c>
      <c r="D252" s="354" t="s">
        <v>486</v>
      </c>
      <c r="E252" s="354" t="s">
        <v>482</v>
      </c>
      <c r="F252" s="354" t="s">
        <v>483</v>
      </c>
      <c r="G252" s="354" t="s">
        <v>484</v>
      </c>
      <c r="H252" s="354">
        <v>189</v>
      </c>
    </row>
    <row r="253" spans="1:8">
      <c r="A253" s="354" t="str" cm="1">
        <f t="array" aca="1" ref="A253" ca="1">IFERROR(IF(INDIRECT("'"&amp;$D253&amp;"'!"&amp;E253&amp;$H253)="","",INDIRECT("'"&amp;$D253&amp;"'!"&amp;E253&amp;$H253)),"")</f>
        <v/>
      </c>
      <c r="B253" s="354" t="str" cm="1">
        <f t="array" aca="1" ref="B253" ca="1">IFERROR(IF(INDIRECT("'"&amp;$D253&amp;"'!"&amp;F253&amp;$H253)="","",INDIRECT("'"&amp;$D253&amp;"'!"&amp;F253&amp;$H253)),"")</f>
        <v/>
      </c>
      <c r="C253" s="354" t="str" cm="1">
        <f t="array" aca="1" ref="C253" ca="1">IFERROR(IF(INDIRECT("'"&amp;$D253&amp;"'!"&amp;G253&amp;$H253)="","",INDIRECT("'"&amp;$D253&amp;"'!"&amp;G253&amp;$H253)),"")</f>
        <v/>
      </c>
      <c r="D253" s="354" t="s">
        <v>486</v>
      </c>
      <c r="E253" s="354" t="s">
        <v>482</v>
      </c>
      <c r="F253" s="354" t="s">
        <v>483</v>
      </c>
      <c r="G253" s="354" t="s">
        <v>484</v>
      </c>
      <c r="H253" s="354">
        <v>190</v>
      </c>
    </row>
    <row r="254" spans="1:8">
      <c r="A254" s="354" t="str" cm="1">
        <f t="array" aca="1" ref="A254" ca="1">IFERROR(IF(INDIRECT("'"&amp;$D254&amp;"'!"&amp;E254&amp;$H254)="","",INDIRECT("'"&amp;$D254&amp;"'!"&amp;E254&amp;$H254)),"")</f>
        <v/>
      </c>
      <c r="B254" s="354" t="str" cm="1">
        <f t="array" aca="1" ref="B254" ca="1">IFERROR(IF(INDIRECT("'"&amp;$D254&amp;"'!"&amp;F254&amp;$H254)="","",INDIRECT("'"&amp;$D254&amp;"'!"&amp;F254&amp;$H254)),"")</f>
        <v/>
      </c>
      <c r="C254" s="354" t="str" cm="1">
        <f t="array" aca="1" ref="C254" ca="1">IFERROR(IF(INDIRECT("'"&amp;$D254&amp;"'!"&amp;G254&amp;$H254)="","",INDIRECT("'"&amp;$D254&amp;"'!"&amp;G254&amp;$H254)),"")</f>
        <v/>
      </c>
      <c r="D254" s="354" t="s">
        <v>486</v>
      </c>
      <c r="E254" s="354" t="s">
        <v>482</v>
      </c>
      <c r="F254" s="354" t="s">
        <v>483</v>
      </c>
      <c r="G254" s="354" t="s">
        <v>484</v>
      </c>
      <c r="H254" s="354">
        <v>191</v>
      </c>
    </row>
    <row r="255" spans="1:8">
      <c r="A255" s="354" t="str" cm="1">
        <f t="array" aca="1" ref="A255" ca="1">IFERROR(IF(INDIRECT("'"&amp;$D255&amp;"'!"&amp;E255&amp;$H255)="","",INDIRECT("'"&amp;$D255&amp;"'!"&amp;E255&amp;$H255)),"")</f>
        <v/>
      </c>
      <c r="B255" s="354" t="str" cm="1">
        <f t="array" aca="1" ref="B255" ca="1">IFERROR(IF(INDIRECT("'"&amp;$D255&amp;"'!"&amp;F255&amp;$H255)="","",INDIRECT("'"&amp;$D255&amp;"'!"&amp;F255&amp;$H255)),"")</f>
        <v/>
      </c>
      <c r="C255" s="354" t="str" cm="1">
        <f t="array" aca="1" ref="C255" ca="1">IFERROR(IF(INDIRECT("'"&amp;$D255&amp;"'!"&amp;G255&amp;$H255)="","",INDIRECT("'"&amp;$D255&amp;"'!"&amp;G255&amp;$H255)),"")</f>
        <v/>
      </c>
      <c r="D255" s="354" t="s">
        <v>486</v>
      </c>
      <c r="E255" s="354" t="s">
        <v>482</v>
      </c>
      <c r="F255" s="354" t="s">
        <v>483</v>
      </c>
      <c r="G255" s="354" t="s">
        <v>484</v>
      </c>
      <c r="H255" s="354">
        <v>192</v>
      </c>
    </row>
    <row r="256" spans="1:8">
      <c r="A256" s="354" t="str" cm="1">
        <f t="array" aca="1" ref="A256" ca="1">IFERROR(IF(INDIRECT("'"&amp;$D256&amp;"'!"&amp;E256&amp;$H256)="","",INDIRECT("'"&amp;$D256&amp;"'!"&amp;E256&amp;$H256)),"")</f>
        <v/>
      </c>
      <c r="B256" s="354" t="str" cm="1">
        <f t="array" aca="1" ref="B256" ca="1">IFERROR(IF(INDIRECT("'"&amp;$D256&amp;"'!"&amp;F256&amp;$H256)="","",INDIRECT("'"&amp;$D256&amp;"'!"&amp;F256&amp;$H256)),"")</f>
        <v/>
      </c>
      <c r="C256" s="354" t="str" cm="1">
        <f t="array" aca="1" ref="C256" ca="1">IFERROR(IF(INDIRECT("'"&amp;$D256&amp;"'!"&amp;G256&amp;$H256)="","",INDIRECT("'"&amp;$D256&amp;"'!"&amp;G256&amp;$H256)),"")</f>
        <v/>
      </c>
      <c r="D256" s="354" t="s">
        <v>486</v>
      </c>
      <c r="E256" s="354" t="s">
        <v>482</v>
      </c>
      <c r="F256" s="354" t="s">
        <v>483</v>
      </c>
      <c r="G256" s="354" t="s">
        <v>484</v>
      </c>
      <c r="H256" s="354">
        <v>193</v>
      </c>
    </row>
    <row r="257" spans="1:8">
      <c r="A257" s="354" t="str" cm="1">
        <f t="array" aca="1" ref="A257" ca="1">IFERROR(IF(INDIRECT("'"&amp;$D257&amp;"'!"&amp;E257&amp;$H257)="","",INDIRECT("'"&amp;$D257&amp;"'!"&amp;E257&amp;$H257)),"")</f>
        <v/>
      </c>
      <c r="B257" s="354" t="str" cm="1">
        <f t="array" aca="1" ref="B257" ca="1">IFERROR(IF(INDIRECT("'"&amp;$D257&amp;"'!"&amp;F257&amp;$H257)="","",INDIRECT("'"&amp;$D257&amp;"'!"&amp;F257&amp;$H257)),"")</f>
        <v/>
      </c>
      <c r="C257" s="354" t="str" cm="1">
        <f t="array" aca="1" ref="C257" ca="1">IFERROR(IF(INDIRECT("'"&amp;$D257&amp;"'!"&amp;G257&amp;$H257)="","",INDIRECT("'"&amp;$D257&amp;"'!"&amp;G257&amp;$H257)),"")</f>
        <v/>
      </c>
      <c r="D257" s="354" t="s">
        <v>486</v>
      </c>
      <c r="E257" s="354" t="s">
        <v>482</v>
      </c>
      <c r="F257" s="354" t="s">
        <v>483</v>
      </c>
      <c r="G257" s="354" t="s">
        <v>484</v>
      </c>
      <c r="H257" s="354">
        <v>194</v>
      </c>
    </row>
    <row r="258" spans="1:8">
      <c r="A258" s="354" t="str" cm="1">
        <f t="array" aca="1" ref="A258" ca="1">IFERROR(IF(INDIRECT("'"&amp;$D258&amp;"'!"&amp;E258&amp;$H258)="","",INDIRECT("'"&amp;$D258&amp;"'!"&amp;E258&amp;$H258)),"")</f>
        <v/>
      </c>
      <c r="B258" s="354" t="str" cm="1">
        <f t="array" aca="1" ref="B258" ca="1">IFERROR(IF(INDIRECT("'"&amp;$D258&amp;"'!"&amp;F258&amp;$H258)="","",INDIRECT("'"&amp;$D258&amp;"'!"&amp;F258&amp;$H258)),"")</f>
        <v/>
      </c>
      <c r="C258" s="354" t="str" cm="1">
        <f t="array" aca="1" ref="C258" ca="1">IFERROR(IF(INDIRECT("'"&amp;$D258&amp;"'!"&amp;G258&amp;$H258)="","",INDIRECT("'"&amp;$D258&amp;"'!"&amp;G258&amp;$H258)),"")</f>
        <v/>
      </c>
      <c r="D258" s="354" t="s">
        <v>486</v>
      </c>
      <c r="E258" s="354" t="s">
        <v>482</v>
      </c>
      <c r="F258" s="354" t="s">
        <v>483</v>
      </c>
      <c r="G258" s="354" t="s">
        <v>484</v>
      </c>
      <c r="H258" s="354">
        <v>195</v>
      </c>
    </row>
    <row r="259" spans="1:8">
      <c r="A259" s="354" t="str" cm="1">
        <f t="array" aca="1" ref="A259" ca="1">IFERROR(IF(INDIRECT("'"&amp;$D259&amp;"'!"&amp;E259&amp;$H259)="","",INDIRECT("'"&amp;$D259&amp;"'!"&amp;E259&amp;$H259)),"")</f>
        <v/>
      </c>
      <c r="B259" s="354" t="str" cm="1">
        <f t="array" aca="1" ref="B259" ca="1">IFERROR(IF(INDIRECT("'"&amp;$D259&amp;"'!"&amp;F259&amp;$H259)="","",INDIRECT("'"&amp;$D259&amp;"'!"&amp;F259&amp;$H259)),"")</f>
        <v/>
      </c>
      <c r="C259" s="354" t="str" cm="1">
        <f t="array" aca="1" ref="C259" ca="1">IFERROR(IF(INDIRECT("'"&amp;$D259&amp;"'!"&amp;G259&amp;$H259)="","",INDIRECT("'"&amp;$D259&amp;"'!"&amp;G259&amp;$H259)),"")</f>
        <v/>
      </c>
      <c r="D259" s="354" t="s">
        <v>486</v>
      </c>
      <c r="E259" s="354" t="s">
        <v>482</v>
      </c>
      <c r="F259" s="354" t="s">
        <v>483</v>
      </c>
      <c r="G259" s="354" t="s">
        <v>484</v>
      </c>
      <c r="H259" s="354">
        <v>196</v>
      </c>
    </row>
    <row r="260" spans="1:8">
      <c r="A260" s="354" t="str" cm="1">
        <f t="array" aca="1" ref="A260" ca="1">IFERROR(IF(INDIRECT("'"&amp;$D260&amp;"'!"&amp;E260&amp;$H260)="","",INDIRECT("'"&amp;$D260&amp;"'!"&amp;E260&amp;$H260)),"")</f>
        <v/>
      </c>
      <c r="B260" s="354" t="str" cm="1">
        <f t="array" aca="1" ref="B260" ca="1">IFERROR(IF(INDIRECT("'"&amp;$D260&amp;"'!"&amp;F260&amp;$H260)="","",INDIRECT("'"&amp;$D260&amp;"'!"&amp;F260&amp;$H260)),"")</f>
        <v/>
      </c>
      <c r="C260" s="354" t="str" cm="1">
        <f t="array" aca="1" ref="C260" ca="1">IFERROR(IF(INDIRECT("'"&amp;$D260&amp;"'!"&amp;G260&amp;$H260)="","",INDIRECT("'"&amp;$D260&amp;"'!"&amp;G260&amp;$H260)),"")</f>
        <v/>
      </c>
      <c r="D260" s="354" t="s">
        <v>486</v>
      </c>
      <c r="E260" s="354" t="s">
        <v>482</v>
      </c>
      <c r="F260" s="354" t="s">
        <v>483</v>
      </c>
      <c r="G260" s="354" t="s">
        <v>484</v>
      </c>
      <c r="H260" s="354">
        <v>197</v>
      </c>
    </row>
    <row r="261" spans="1:8">
      <c r="A261" s="354" t="str" cm="1">
        <f t="array" aca="1" ref="A261" ca="1">IFERROR(IF(INDIRECT("'"&amp;$D261&amp;"'!"&amp;E261&amp;$H261)="","",INDIRECT("'"&amp;$D261&amp;"'!"&amp;E261&amp;$H261)),"")</f>
        <v/>
      </c>
      <c r="B261" s="354" t="str" cm="1">
        <f t="array" aca="1" ref="B261" ca="1">IFERROR(IF(INDIRECT("'"&amp;$D261&amp;"'!"&amp;F261&amp;$H261)="","",INDIRECT("'"&amp;$D261&amp;"'!"&amp;F261&amp;$H261)),"")</f>
        <v/>
      </c>
      <c r="C261" s="354" t="str" cm="1">
        <f t="array" aca="1" ref="C261" ca="1">IFERROR(IF(INDIRECT("'"&amp;$D261&amp;"'!"&amp;G261&amp;$H261)="","",INDIRECT("'"&amp;$D261&amp;"'!"&amp;G261&amp;$H261)),"")</f>
        <v/>
      </c>
      <c r="D261" s="354" t="s">
        <v>486</v>
      </c>
      <c r="E261" s="354" t="s">
        <v>482</v>
      </c>
      <c r="F261" s="354" t="s">
        <v>483</v>
      </c>
      <c r="G261" s="354" t="s">
        <v>484</v>
      </c>
      <c r="H261" s="354">
        <v>198</v>
      </c>
    </row>
    <row r="262" spans="1:8">
      <c r="A262" s="354" t="str" cm="1">
        <f t="array" aca="1" ref="A262" ca="1">IFERROR(IF(INDIRECT("'"&amp;$D262&amp;"'!"&amp;E262&amp;$H262)="","",INDIRECT("'"&amp;$D262&amp;"'!"&amp;E262&amp;$H262)),"")</f>
        <v/>
      </c>
      <c r="B262" s="354" t="str" cm="1">
        <f t="array" aca="1" ref="B262" ca="1">IFERROR(IF(INDIRECT("'"&amp;$D262&amp;"'!"&amp;F262&amp;$H262)="","",INDIRECT("'"&amp;$D262&amp;"'!"&amp;F262&amp;$H262)),"")</f>
        <v/>
      </c>
      <c r="C262" s="354" t="str" cm="1">
        <f t="array" aca="1" ref="C262" ca="1">IFERROR(IF(INDIRECT("'"&amp;$D262&amp;"'!"&amp;G262&amp;$H262)="","",INDIRECT("'"&amp;$D262&amp;"'!"&amp;G262&amp;$H262)),"")</f>
        <v/>
      </c>
      <c r="D262" s="354" t="s">
        <v>486</v>
      </c>
      <c r="E262" s="354" t="s">
        <v>482</v>
      </c>
      <c r="F262" s="354" t="s">
        <v>483</v>
      </c>
      <c r="G262" s="354" t="s">
        <v>484</v>
      </c>
      <c r="H262" s="354">
        <v>199</v>
      </c>
    </row>
    <row r="263" spans="1:8">
      <c r="A263" s="354" t="str" cm="1">
        <f t="array" aca="1" ref="A263" ca="1">IFERROR(IF(INDIRECT("'"&amp;$D263&amp;"'!"&amp;E263&amp;$H263)="","",INDIRECT("'"&amp;$D263&amp;"'!"&amp;E263&amp;$H263)),"")</f>
        <v/>
      </c>
      <c r="B263" s="354" t="str" cm="1">
        <f t="array" aca="1" ref="B263" ca="1">IFERROR(IF(INDIRECT("'"&amp;$D263&amp;"'!"&amp;F263&amp;$H263)="","",INDIRECT("'"&amp;$D263&amp;"'!"&amp;F263&amp;$H263)),"")</f>
        <v/>
      </c>
      <c r="C263" s="354" t="str" cm="1">
        <f t="array" aca="1" ref="C263" ca="1">IFERROR(IF(INDIRECT("'"&amp;$D263&amp;"'!"&amp;G263&amp;$H263)="","",INDIRECT("'"&amp;$D263&amp;"'!"&amp;G263&amp;$H263)),"")</f>
        <v/>
      </c>
      <c r="D263" s="354" t="s">
        <v>486</v>
      </c>
      <c r="E263" s="354" t="s">
        <v>482</v>
      </c>
      <c r="F263" s="354" t="s">
        <v>483</v>
      </c>
      <c r="G263" s="354" t="s">
        <v>484</v>
      </c>
      <c r="H263" s="354">
        <v>200</v>
      </c>
    </row>
    <row r="264" spans="1:8">
      <c r="A264" s="354" t="str" cm="1">
        <f t="array" aca="1" ref="A264" ca="1">IFERROR(IF(INDIRECT("'"&amp;$D264&amp;"'!"&amp;E264&amp;$H264)="","",INDIRECT("'"&amp;$D264&amp;"'!"&amp;E264&amp;$H264)),"")</f>
        <v/>
      </c>
      <c r="B264" s="354" t="str" cm="1">
        <f t="array" aca="1" ref="B264" ca="1">IFERROR(IF(INDIRECT("'"&amp;$D264&amp;"'!"&amp;F264&amp;$H264)="","",INDIRECT("'"&amp;$D264&amp;"'!"&amp;F264&amp;$H264)),"")</f>
        <v/>
      </c>
      <c r="C264" s="354" t="str" cm="1">
        <f t="array" aca="1" ref="C264" ca="1">IFERROR(IF(INDIRECT("'"&amp;$D264&amp;"'!"&amp;G264&amp;$H264)="","",INDIRECT("'"&amp;$D264&amp;"'!"&amp;G264&amp;$H264)),"")</f>
        <v/>
      </c>
      <c r="D264" s="354" t="s">
        <v>486</v>
      </c>
      <c r="E264" s="354" t="s">
        <v>482</v>
      </c>
      <c r="F264" s="354" t="s">
        <v>483</v>
      </c>
      <c r="G264" s="354" t="s">
        <v>484</v>
      </c>
      <c r="H264" s="354">
        <v>201</v>
      </c>
    </row>
    <row r="265" spans="1:8">
      <c r="A265" s="354" t="str" cm="1">
        <f t="array" aca="1" ref="A265" ca="1">IFERROR(IF(INDIRECT("'"&amp;$D265&amp;"'!"&amp;E265&amp;$H265)="","",INDIRECT("'"&amp;$D265&amp;"'!"&amp;E265&amp;$H265)),"")</f>
        <v/>
      </c>
      <c r="B265" s="354" t="str" cm="1">
        <f t="array" aca="1" ref="B265" ca="1">IFERROR(IF(INDIRECT("'"&amp;$D265&amp;"'!"&amp;F265&amp;$H265)="","",INDIRECT("'"&amp;$D265&amp;"'!"&amp;F265&amp;$H265)),"")</f>
        <v/>
      </c>
      <c r="C265" s="354" t="str" cm="1">
        <f t="array" aca="1" ref="C265" ca="1">IFERROR(IF(INDIRECT("'"&amp;$D265&amp;"'!"&amp;G265&amp;$H265)="","",INDIRECT("'"&amp;$D265&amp;"'!"&amp;G265&amp;$H265)),"")</f>
        <v/>
      </c>
      <c r="D265" s="354" t="s">
        <v>486</v>
      </c>
      <c r="E265" s="354" t="s">
        <v>482</v>
      </c>
      <c r="F265" s="354" t="s">
        <v>483</v>
      </c>
      <c r="G265" s="354" t="s">
        <v>484</v>
      </c>
      <c r="H265" s="354">
        <v>202</v>
      </c>
    </row>
    <row r="266" spans="1:8">
      <c r="A266" s="354" t="str" cm="1">
        <f t="array" aca="1" ref="A266" ca="1">IFERROR(IF(INDIRECT("'"&amp;$D266&amp;"'!"&amp;E266&amp;$H266)="","",INDIRECT("'"&amp;$D266&amp;"'!"&amp;E266&amp;$H266)),"")</f>
        <v/>
      </c>
      <c r="B266" s="354" t="str" cm="1">
        <f t="array" aca="1" ref="B266" ca="1">IFERROR(IF(INDIRECT("'"&amp;$D266&amp;"'!"&amp;F266&amp;$H266)="","",INDIRECT("'"&amp;$D266&amp;"'!"&amp;F266&amp;$H266)),"")</f>
        <v/>
      </c>
      <c r="C266" s="354" t="str" cm="1">
        <f t="array" aca="1" ref="C266" ca="1">IFERROR(IF(INDIRECT("'"&amp;$D266&amp;"'!"&amp;G266&amp;$H266)="","",INDIRECT("'"&amp;$D266&amp;"'!"&amp;G266&amp;$H266)),"")</f>
        <v/>
      </c>
      <c r="D266" s="354" t="s">
        <v>486</v>
      </c>
      <c r="E266" s="354" t="s">
        <v>482</v>
      </c>
      <c r="F266" s="354" t="s">
        <v>483</v>
      </c>
      <c r="G266" s="354" t="s">
        <v>484</v>
      </c>
      <c r="H266" s="354">
        <v>203</v>
      </c>
    </row>
    <row r="267" spans="1:8">
      <c r="A267" s="354" t="str" cm="1">
        <f t="array" aca="1" ref="A267" ca="1">IFERROR(IF(INDIRECT("'"&amp;$D267&amp;"'!"&amp;E267&amp;$H267)="","",INDIRECT("'"&amp;$D267&amp;"'!"&amp;E267&amp;$H267)),"")</f>
        <v/>
      </c>
      <c r="B267" s="354" t="str" cm="1">
        <f t="array" aca="1" ref="B267" ca="1">IFERROR(IF(INDIRECT("'"&amp;$D267&amp;"'!"&amp;F267&amp;$H267)="","",INDIRECT("'"&amp;$D267&amp;"'!"&amp;F267&amp;$H267)),"")</f>
        <v/>
      </c>
      <c r="C267" s="354" t="str" cm="1">
        <f t="array" aca="1" ref="C267" ca="1">IFERROR(IF(INDIRECT("'"&amp;$D267&amp;"'!"&amp;G267&amp;$H267)="","",INDIRECT("'"&amp;$D267&amp;"'!"&amp;G267&amp;$H267)),"")</f>
        <v/>
      </c>
      <c r="D267" s="354" t="s">
        <v>486</v>
      </c>
      <c r="E267" s="354" t="s">
        <v>482</v>
      </c>
      <c r="F267" s="354" t="s">
        <v>483</v>
      </c>
      <c r="G267" s="354" t="s">
        <v>484</v>
      </c>
      <c r="H267" s="354">
        <v>204</v>
      </c>
    </row>
    <row r="268" spans="1:8">
      <c r="A268" s="354" t="str" cm="1">
        <f t="array" aca="1" ref="A268" ca="1">IFERROR(IF(INDIRECT("'"&amp;$D268&amp;"'!"&amp;E268&amp;$H268)="","",INDIRECT("'"&amp;$D268&amp;"'!"&amp;E268&amp;$H268)),"")</f>
        <v/>
      </c>
      <c r="B268" s="354" t="str" cm="1">
        <f t="array" aca="1" ref="B268" ca="1">IFERROR(IF(INDIRECT("'"&amp;$D268&amp;"'!"&amp;F268&amp;$H268)="","",INDIRECT("'"&amp;$D268&amp;"'!"&amp;F268&amp;$H268)),"")</f>
        <v/>
      </c>
      <c r="C268" s="354" t="str" cm="1">
        <f t="array" aca="1" ref="C268" ca="1">IFERROR(IF(INDIRECT("'"&amp;$D268&amp;"'!"&amp;G268&amp;$H268)="","",INDIRECT("'"&amp;$D268&amp;"'!"&amp;G268&amp;$H268)),"")</f>
        <v/>
      </c>
      <c r="D268" s="354" t="s">
        <v>486</v>
      </c>
      <c r="E268" s="354" t="s">
        <v>482</v>
      </c>
      <c r="F268" s="354" t="s">
        <v>483</v>
      </c>
      <c r="G268" s="354" t="s">
        <v>484</v>
      </c>
      <c r="H268" s="354">
        <v>205</v>
      </c>
    </row>
    <row r="269" spans="1:8">
      <c r="A269" s="354" t="str" cm="1">
        <f t="array" aca="1" ref="A269" ca="1">IFERROR(IF(INDIRECT("'"&amp;$D269&amp;"'!"&amp;E269&amp;$H269)="","",INDIRECT("'"&amp;$D269&amp;"'!"&amp;E269&amp;$H269)),"")</f>
        <v/>
      </c>
      <c r="B269" s="354" t="str" cm="1">
        <f t="array" aca="1" ref="B269" ca="1">IFERROR(IF(INDIRECT("'"&amp;$D269&amp;"'!"&amp;F269&amp;$H269)="","",INDIRECT("'"&amp;$D269&amp;"'!"&amp;F269&amp;$H269)),"")</f>
        <v/>
      </c>
      <c r="C269" s="354" t="str" cm="1">
        <f t="array" aca="1" ref="C269" ca="1">IFERROR(IF(INDIRECT("'"&amp;$D269&amp;"'!"&amp;G269&amp;$H269)="","",INDIRECT("'"&amp;$D269&amp;"'!"&amp;G269&amp;$H269)),"")</f>
        <v/>
      </c>
      <c r="D269" s="354" t="s">
        <v>486</v>
      </c>
      <c r="E269" s="354" t="s">
        <v>482</v>
      </c>
      <c r="F269" s="354" t="s">
        <v>483</v>
      </c>
      <c r="G269" s="354" t="s">
        <v>484</v>
      </c>
      <c r="H269" s="354">
        <v>206</v>
      </c>
    </row>
    <row r="270" spans="1:8">
      <c r="A270" s="354" t="str" cm="1">
        <f t="array" aca="1" ref="A270" ca="1">IFERROR(IF(INDIRECT("'"&amp;$D270&amp;"'!"&amp;E270&amp;$H270)="","",INDIRECT("'"&amp;$D270&amp;"'!"&amp;E270&amp;$H270)),"")</f>
        <v/>
      </c>
      <c r="B270" s="354" t="str" cm="1">
        <f t="array" aca="1" ref="B270" ca="1">IFERROR(IF(INDIRECT("'"&amp;$D270&amp;"'!"&amp;F270&amp;$H270)="","",INDIRECT("'"&amp;$D270&amp;"'!"&amp;F270&amp;$H270)),"")</f>
        <v/>
      </c>
      <c r="C270" s="354" t="str" cm="1">
        <f t="array" aca="1" ref="C270" ca="1">IFERROR(IF(INDIRECT("'"&amp;$D270&amp;"'!"&amp;G270&amp;$H270)="","",INDIRECT("'"&amp;$D270&amp;"'!"&amp;G270&amp;$H270)),"")</f>
        <v/>
      </c>
      <c r="D270" s="354" t="s">
        <v>486</v>
      </c>
      <c r="E270" s="354" t="s">
        <v>482</v>
      </c>
      <c r="F270" s="354" t="s">
        <v>483</v>
      </c>
      <c r="G270" s="354" t="s">
        <v>484</v>
      </c>
      <c r="H270" s="354">
        <v>207</v>
      </c>
    </row>
    <row r="271" spans="1:8">
      <c r="A271" s="354" t="str" cm="1">
        <f t="array" aca="1" ref="A271" ca="1">IFERROR(IF(INDIRECT("'"&amp;$D271&amp;"'!"&amp;E271&amp;$H271)="","",INDIRECT("'"&amp;$D271&amp;"'!"&amp;E271&amp;$H271)),"")</f>
        <v/>
      </c>
      <c r="B271" s="354" t="str" cm="1">
        <f t="array" aca="1" ref="B271" ca="1">IFERROR(IF(INDIRECT("'"&amp;$D271&amp;"'!"&amp;F271&amp;$H271)="","",INDIRECT("'"&amp;$D271&amp;"'!"&amp;F271&amp;$H271)),"")</f>
        <v/>
      </c>
      <c r="C271" s="354" t="str" cm="1">
        <f t="array" aca="1" ref="C271" ca="1">IFERROR(IF(INDIRECT("'"&amp;$D271&amp;"'!"&amp;G271&amp;$H271)="","",INDIRECT("'"&amp;$D271&amp;"'!"&amp;G271&amp;$H271)),"")</f>
        <v/>
      </c>
      <c r="D271" s="354" t="s">
        <v>486</v>
      </c>
      <c r="E271" s="354" t="s">
        <v>482</v>
      </c>
      <c r="F271" s="354" t="s">
        <v>483</v>
      </c>
      <c r="G271" s="354" t="s">
        <v>484</v>
      </c>
      <c r="H271" s="354">
        <v>208</v>
      </c>
    </row>
    <row r="272" spans="1:8">
      <c r="A272" s="354" t="str" cm="1">
        <f t="array" aca="1" ref="A272" ca="1">IFERROR(IF(INDIRECT("'"&amp;$D272&amp;"'!"&amp;E272&amp;$H272)="","",INDIRECT("'"&amp;$D272&amp;"'!"&amp;E272&amp;$H272)),"")</f>
        <v/>
      </c>
      <c r="B272" s="354" t="str" cm="1">
        <f t="array" aca="1" ref="B272" ca="1">IFERROR(IF(INDIRECT("'"&amp;$D272&amp;"'!"&amp;F272&amp;$H272)="","",INDIRECT("'"&amp;$D272&amp;"'!"&amp;F272&amp;$H272)),"")</f>
        <v/>
      </c>
      <c r="C272" s="354" t="str" cm="1">
        <f t="array" aca="1" ref="C272" ca="1">IFERROR(IF(INDIRECT("'"&amp;$D272&amp;"'!"&amp;G272&amp;$H272)="","",INDIRECT("'"&amp;$D272&amp;"'!"&amp;G272&amp;$H272)),"")</f>
        <v/>
      </c>
      <c r="D272" s="354" t="s">
        <v>486</v>
      </c>
      <c r="E272" s="354" t="s">
        <v>482</v>
      </c>
      <c r="F272" s="354" t="s">
        <v>483</v>
      </c>
      <c r="G272" s="354" t="s">
        <v>484</v>
      </c>
      <c r="H272" s="354">
        <v>209</v>
      </c>
    </row>
    <row r="273" spans="1:8">
      <c r="A273" s="354" t="str" cm="1">
        <f t="array" aca="1" ref="A273" ca="1">IFERROR(IF(INDIRECT("'"&amp;$D273&amp;"'!"&amp;E273&amp;$H273)="","",INDIRECT("'"&amp;$D273&amp;"'!"&amp;E273&amp;$H273)),"")</f>
        <v/>
      </c>
      <c r="B273" s="354" t="str" cm="1">
        <f t="array" aca="1" ref="B273" ca="1">IFERROR(IF(INDIRECT("'"&amp;$D273&amp;"'!"&amp;F273&amp;$H273)="","",INDIRECT("'"&amp;$D273&amp;"'!"&amp;F273&amp;$H273)),"")</f>
        <v/>
      </c>
      <c r="C273" s="354" t="str" cm="1">
        <f t="array" aca="1" ref="C273" ca="1">IFERROR(IF(INDIRECT("'"&amp;$D273&amp;"'!"&amp;G273&amp;$H273)="","",INDIRECT("'"&amp;$D273&amp;"'!"&amp;G273&amp;$H273)),"")</f>
        <v/>
      </c>
      <c r="D273" s="354" t="s">
        <v>486</v>
      </c>
      <c r="E273" s="354" t="s">
        <v>482</v>
      </c>
      <c r="F273" s="354" t="s">
        <v>483</v>
      </c>
      <c r="G273" s="354" t="s">
        <v>484</v>
      </c>
      <c r="H273" s="354">
        <v>210</v>
      </c>
    </row>
    <row r="274" spans="1:8">
      <c r="A274" s="354" t="str" cm="1">
        <f t="array" aca="1" ref="A274" ca="1">IFERROR(IF(INDIRECT("'"&amp;$D274&amp;"'!"&amp;E274&amp;$H274)="","",INDIRECT("'"&amp;$D274&amp;"'!"&amp;E274&amp;$H274)),"")</f>
        <v/>
      </c>
      <c r="B274" s="354" t="str" cm="1">
        <f t="array" aca="1" ref="B274" ca="1">IFERROR(IF(INDIRECT("'"&amp;$D274&amp;"'!"&amp;F274&amp;$H274)="","",INDIRECT("'"&amp;$D274&amp;"'!"&amp;F274&amp;$H274)),"")</f>
        <v/>
      </c>
      <c r="C274" s="354" t="str" cm="1">
        <f t="array" aca="1" ref="C274" ca="1">IFERROR(IF(INDIRECT("'"&amp;$D274&amp;"'!"&amp;G274&amp;$H274)="","",INDIRECT("'"&amp;$D274&amp;"'!"&amp;G274&amp;$H274)),"")</f>
        <v/>
      </c>
      <c r="D274" s="354" t="s">
        <v>486</v>
      </c>
      <c r="E274" s="354" t="s">
        <v>482</v>
      </c>
      <c r="F274" s="354" t="s">
        <v>483</v>
      </c>
      <c r="G274" s="354" t="s">
        <v>484</v>
      </c>
      <c r="H274" s="354">
        <v>211</v>
      </c>
    </row>
    <row r="275" spans="1:8">
      <c r="A275" s="354" t="str" cm="1">
        <f t="array" aca="1" ref="A275" ca="1">IFERROR(IF(INDIRECT("'"&amp;$D275&amp;"'!"&amp;E275&amp;$H275)="","",INDIRECT("'"&amp;$D275&amp;"'!"&amp;E275&amp;$H275)),"")</f>
        <v/>
      </c>
      <c r="B275" s="354" t="str" cm="1">
        <f t="array" aca="1" ref="B275" ca="1">IFERROR(IF(INDIRECT("'"&amp;$D275&amp;"'!"&amp;F275&amp;$H275)="","",INDIRECT("'"&amp;$D275&amp;"'!"&amp;F275&amp;$H275)),"")</f>
        <v/>
      </c>
      <c r="C275" s="354" t="str" cm="1">
        <f t="array" aca="1" ref="C275" ca="1">IFERROR(IF(INDIRECT("'"&amp;$D275&amp;"'!"&amp;G275&amp;$H275)="","",INDIRECT("'"&amp;$D275&amp;"'!"&amp;G275&amp;$H275)),"")</f>
        <v/>
      </c>
      <c r="D275" s="354" t="s">
        <v>486</v>
      </c>
      <c r="E275" s="354" t="s">
        <v>482</v>
      </c>
      <c r="F275" s="354" t="s">
        <v>483</v>
      </c>
      <c r="G275" s="354" t="s">
        <v>484</v>
      </c>
      <c r="H275" s="354">
        <v>212</v>
      </c>
    </row>
    <row r="276" spans="1:8">
      <c r="A276" s="354" t="str" cm="1">
        <f t="array" aca="1" ref="A276" ca="1">IFERROR(IF(INDIRECT("'"&amp;$D276&amp;"'!"&amp;E276&amp;$H276)="","",INDIRECT("'"&amp;$D276&amp;"'!"&amp;E276&amp;$H276)),"")</f>
        <v/>
      </c>
      <c r="B276" s="354" t="str" cm="1">
        <f t="array" aca="1" ref="B276" ca="1">IFERROR(IF(INDIRECT("'"&amp;$D276&amp;"'!"&amp;F276&amp;$H276)="","",INDIRECT("'"&amp;$D276&amp;"'!"&amp;F276&amp;$H276)),"")</f>
        <v/>
      </c>
      <c r="C276" s="354" t="str" cm="1">
        <f t="array" aca="1" ref="C276" ca="1">IFERROR(IF(INDIRECT("'"&amp;$D276&amp;"'!"&amp;G276&amp;$H276)="","",INDIRECT("'"&amp;$D276&amp;"'!"&amp;G276&amp;$H276)),"")</f>
        <v/>
      </c>
      <c r="D276" s="354" t="s">
        <v>486</v>
      </c>
      <c r="E276" s="354" t="s">
        <v>482</v>
      </c>
      <c r="F276" s="354" t="s">
        <v>483</v>
      </c>
      <c r="G276" s="354" t="s">
        <v>484</v>
      </c>
      <c r="H276" s="354">
        <v>213</v>
      </c>
    </row>
    <row r="277" spans="1:8">
      <c r="A277" s="354" t="str" cm="1">
        <f t="array" aca="1" ref="A277" ca="1">IFERROR(IF(INDIRECT("'"&amp;$D277&amp;"'!"&amp;E277&amp;$H277)="","",INDIRECT("'"&amp;$D277&amp;"'!"&amp;E277&amp;$H277)),"")</f>
        <v/>
      </c>
      <c r="B277" s="354" t="str" cm="1">
        <f t="array" aca="1" ref="B277" ca="1">IFERROR(IF(INDIRECT("'"&amp;$D277&amp;"'!"&amp;F277&amp;$H277)="","",INDIRECT("'"&amp;$D277&amp;"'!"&amp;F277&amp;$H277)),"")</f>
        <v/>
      </c>
      <c r="C277" s="354" t="str" cm="1">
        <f t="array" aca="1" ref="C277" ca="1">IFERROR(IF(INDIRECT("'"&amp;$D277&amp;"'!"&amp;G277&amp;$H277)="","",INDIRECT("'"&amp;$D277&amp;"'!"&amp;G277&amp;$H277)),"")</f>
        <v/>
      </c>
      <c r="D277" s="354" t="s">
        <v>486</v>
      </c>
      <c r="E277" s="354" t="s">
        <v>482</v>
      </c>
      <c r="F277" s="354" t="s">
        <v>483</v>
      </c>
      <c r="G277" s="354" t="s">
        <v>484</v>
      </c>
      <c r="H277" s="354">
        <v>214</v>
      </c>
    </row>
    <row r="278" spans="1:8">
      <c r="A278" s="354" t="str" cm="1">
        <f t="array" aca="1" ref="A278" ca="1">IFERROR(IF(INDIRECT("'"&amp;$D278&amp;"'!"&amp;E278&amp;$H278)="","",INDIRECT("'"&amp;$D278&amp;"'!"&amp;E278&amp;$H278)),"")</f>
        <v/>
      </c>
      <c r="B278" s="354" t="str" cm="1">
        <f t="array" aca="1" ref="B278" ca="1">IFERROR(IF(INDIRECT("'"&amp;$D278&amp;"'!"&amp;F278&amp;$H278)="","",INDIRECT("'"&amp;$D278&amp;"'!"&amp;F278&amp;$H278)),"")</f>
        <v/>
      </c>
      <c r="C278" s="354" t="str" cm="1">
        <f t="array" aca="1" ref="C278" ca="1">IFERROR(IF(INDIRECT("'"&amp;$D278&amp;"'!"&amp;G278&amp;$H278)="","",INDIRECT("'"&amp;$D278&amp;"'!"&amp;G278&amp;$H278)),"")</f>
        <v/>
      </c>
      <c r="D278" s="354" t="s">
        <v>486</v>
      </c>
      <c r="E278" s="354" t="s">
        <v>482</v>
      </c>
      <c r="F278" s="354" t="s">
        <v>483</v>
      </c>
      <c r="G278" s="354" t="s">
        <v>484</v>
      </c>
      <c r="H278" s="354">
        <v>215</v>
      </c>
    </row>
    <row r="279" spans="1:8">
      <c r="A279" s="354" t="str" cm="1">
        <f t="array" aca="1" ref="A279" ca="1">IFERROR(IF(INDIRECT("'"&amp;$D279&amp;"'!"&amp;E279&amp;$H279)="","",INDIRECT("'"&amp;$D279&amp;"'!"&amp;E279&amp;$H279)),"")</f>
        <v/>
      </c>
      <c r="B279" s="354" t="str" cm="1">
        <f t="array" aca="1" ref="B279" ca="1">IFERROR(IF(INDIRECT("'"&amp;$D279&amp;"'!"&amp;F279&amp;$H279)="","",INDIRECT("'"&amp;$D279&amp;"'!"&amp;F279&amp;$H279)),"")</f>
        <v/>
      </c>
      <c r="C279" s="354" t="str" cm="1">
        <f t="array" aca="1" ref="C279" ca="1">IFERROR(IF(INDIRECT("'"&amp;$D279&amp;"'!"&amp;G279&amp;$H279)="","",INDIRECT("'"&amp;$D279&amp;"'!"&amp;G279&amp;$H279)),"")</f>
        <v/>
      </c>
      <c r="D279" s="354" t="s">
        <v>486</v>
      </c>
      <c r="E279" s="354" t="s">
        <v>482</v>
      </c>
      <c r="F279" s="354" t="s">
        <v>483</v>
      </c>
      <c r="G279" s="354" t="s">
        <v>484</v>
      </c>
      <c r="H279" s="354">
        <v>216</v>
      </c>
    </row>
    <row r="280" spans="1:8">
      <c r="A280" s="354" t="str" cm="1">
        <f t="array" aca="1" ref="A280" ca="1">IFERROR(IF(INDIRECT("'"&amp;$D280&amp;"'!"&amp;E280&amp;$H280)="","",INDIRECT("'"&amp;$D280&amp;"'!"&amp;E280&amp;$H280)),"")</f>
        <v/>
      </c>
      <c r="B280" s="354" t="str" cm="1">
        <f t="array" aca="1" ref="B280" ca="1">IFERROR(IF(INDIRECT("'"&amp;$D280&amp;"'!"&amp;F280&amp;$H280)="","",INDIRECT("'"&amp;$D280&amp;"'!"&amp;F280&amp;$H280)),"")</f>
        <v/>
      </c>
      <c r="C280" s="354" t="str" cm="1">
        <f t="array" aca="1" ref="C280" ca="1">IFERROR(IF(INDIRECT("'"&amp;$D280&amp;"'!"&amp;G280&amp;$H280)="","",INDIRECT("'"&amp;$D280&amp;"'!"&amp;G280&amp;$H280)),"")</f>
        <v/>
      </c>
      <c r="D280" s="354" t="s">
        <v>486</v>
      </c>
      <c r="E280" s="354" t="s">
        <v>482</v>
      </c>
      <c r="F280" s="354" t="s">
        <v>483</v>
      </c>
      <c r="G280" s="354" t="s">
        <v>484</v>
      </c>
      <c r="H280" s="354">
        <v>217</v>
      </c>
    </row>
    <row r="281" spans="1:8">
      <c r="A281" s="354" t="str" cm="1">
        <f t="array" aca="1" ref="A281" ca="1">IFERROR(IF(INDIRECT("'"&amp;$D281&amp;"'!"&amp;E281&amp;$H281)="","",INDIRECT("'"&amp;$D281&amp;"'!"&amp;E281&amp;$H281)),"")</f>
        <v/>
      </c>
      <c r="B281" s="354" t="str" cm="1">
        <f t="array" aca="1" ref="B281" ca="1">IFERROR(IF(INDIRECT("'"&amp;$D281&amp;"'!"&amp;F281&amp;$H281)="","",INDIRECT("'"&amp;$D281&amp;"'!"&amp;F281&amp;$H281)),"")</f>
        <v/>
      </c>
      <c r="C281" s="354" t="str" cm="1">
        <f t="array" aca="1" ref="C281" ca="1">IFERROR(IF(INDIRECT("'"&amp;$D281&amp;"'!"&amp;G281&amp;$H281)="","",INDIRECT("'"&amp;$D281&amp;"'!"&amp;G281&amp;$H281)),"")</f>
        <v/>
      </c>
      <c r="D281" s="354" t="s">
        <v>486</v>
      </c>
      <c r="E281" s="354" t="s">
        <v>482</v>
      </c>
      <c r="F281" s="354" t="s">
        <v>483</v>
      </c>
      <c r="G281" s="354" t="s">
        <v>484</v>
      </c>
      <c r="H281" s="354">
        <v>218</v>
      </c>
    </row>
    <row r="282" spans="1:8">
      <c r="A282" s="354" t="str" cm="1">
        <f t="array" aca="1" ref="A282" ca="1">IFERROR(IF(INDIRECT("'"&amp;$D282&amp;"'!"&amp;E282&amp;$H282)="","",INDIRECT("'"&amp;$D282&amp;"'!"&amp;E282&amp;$H282)),"")</f>
        <v/>
      </c>
      <c r="B282" s="354" t="str" cm="1">
        <f t="array" aca="1" ref="B282" ca="1">IFERROR(IF(INDIRECT("'"&amp;$D282&amp;"'!"&amp;F282&amp;$H282)="","",INDIRECT("'"&amp;$D282&amp;"'!"&amp;F282&amp;$H282)),"")</f>
        <v/>
      </c>
      <c r="C282" s="354" t="str" cm="1">
        <f t="array" aca="1" ref="C282" ca="1">IFERROR(IF(INDIRECT("'"&amp;$D282&amp;"'!"&amp;G282&amp;$H282)="","",INDIRECT("'"&amp;$D282&amp;"'!"&amp;G282&amp;$H282)),"")</f>
        <v/>
      </c>
      <c r="D282" s="354" t="s">
        <v>486</v>
      </c>
      <c r="E282" s="354" t="s">
        <v>482</v>
      </c>
      <c r="F282" s="354" t="s">
        <v>483</v>
      </c>
      <c r="G282" s="354" t="s">
        <v>484</v>
      </c>
      <c r="H282" s="354">
        <v>219</v>
      </c>
    </row>
    <row r="283" spans="1:8">
      <c r="A283" s="354" t="str" cm="1">
        <f t="array" aca="1" ref="A283" ca="1">IFERROR(IF(INDIRECT("'"&amp;$D283&amp;"'!"&amp;E283&amp;$H283)="","",INDIRECT("'"&amp;$D283&amp;"'!"&amp;E283&amp;$H283)),"")</f>
        <v/>
      </c>
      <c r="B283" s="354" t="str" cm="1">
        <f t="array" aca="1" ref="B283" ca="1">IFERROR(IF(INDIRECT("'"&amp;$D283&amp;"'!"&amp;F283&amp;$H283)="","",INDIRECT("'"&amp;$D283&amp;"'!"&amp;F283&amp;$H283)),"")</f>
        <v/>
      </c>
      <c r="C283" s="354" t="str" cm="1">
        <f t="array" aca="1" ref="C283" ca="1">IFERROR(IF(INDIRECT("'"&amp;$D283&amp;"'!"&amp;G283&amp;$H283)="","",INDIRECT("'"&amp;$D283&amp;"'!"&amp;G283&amp;$H283)),"")</f>
        <v/>
      </c>
      <c r="D283" s="354" t="s">
        <v>486</v>
      </c>
      <c r="E283" s="354" t="s">
        <v>482</v>
      </c>
      <c r="F283" s="354" t="s">
        <v>483</v>
      </c>
      <c r="G283" s="354" t="s">
        <v>484</v>
      </c>
      <c r="H283" s="354">
        <v>220</v>
      </c>
    </row>
    <row r="284" spans="1:8">
      <c r="A284" s="354" t="str" cm="1">
        <f t="array" aca="1" ref="A284" ca="1">IFERROR(IF(INDIRECT("'"&amp;$D284&amp;"'!"&amp;E284&amp;$H284)="","",INDIRECT("'"&amp;$D284&amp;"'!"&amp;E284&amp;$H284)),"")</f>
        <v/>
      </c>
      <c r="B284" s="354" t="str" cm="1">
        <f t="array" aca="1" ref="B284" ca="1">IFERROR(IF(INDIRECT("'"&amp;$D284&amp;"'!"&amp;F284&amp;$H284)="","",INDIRECT("'"&amp;$D284&amp;"'!"&amp;F284&amp;$H284)),"")</f>
        <v/>
      </c>
      <c r="C284" s="354" t="str" cm="1">
        <f t="array" aca="1" ref="C284" ca="1">IFERROR(IF(INDIRECT("'"&amp;$D284&amp;"'!"&amp;G284&amp;$H284)="","",INDIRECT("'"&amp;$D284&amp;"'!"&amp;G284&amp;$H284)),"")</f>
        <v/>
      </c>
      <c r="D284" s="354" t="s">
        <v>486</v>
      </c>
      <c r="E284" s="354" t="s">
        <v>482</v>
      </c>
      <c r="F284" s="354" t="s">
        <v>483</v>
      </c>
      <c r="G284" s="354" t="s">
        <v>484</v>
      </c>
      <c r="H284" s="354">
        <v>221</v>
      </c>
    </row>
    <row r="285" spans="1:8">
      <c r="A285" s="354" t="str" cm="1">
        <f t="array" aca="1" ref="A285" ca="1">IFERROR(IF(INDIRECT("'"&amp;$D285&amp;"'!"&amp;E285&amp;$H285)="","",INDIRECT("'"&amp;$D285&amp;"'!"&amp;E285&amp;$H285)),"")</f>
        <v/>
      </c>
      <c r="B285" s="354" t="str" cm="1">
        <f t="array" aca="1" ref="B285" ca="1">IFERROR(IF(INDIRECT("'"&amp;$D285&amp;"'!"&amp;F285&amp;$H285)="","",INDIRECT("'"&amp;$D285&amp;"'!"&amp;F285&amp;$H285)),"")</f>
        <v/>
      </c>
      <c r="C285" s="354" t="str" cm="1">
        <f t="array" aca="1" ref="C285" ca="1">IFERROR(IF(INDIRECT("'"&amp;$D285&amp;"'!"&amp;G285&amp;$H285)="","",INDIRECT("'"&amp;$D285&amp;"'!"&amp;G285&amp;$H285)),"")</f>
        <v/>
      </c>
      <c r="D285" s="354" t="s">
        <v>486</v>
      </c>
      <c r="E285" s="354" t="s">
        <v>482</v>
      </c>
      <c r="F285" s="354" t="s">
        <v>483</v>
      </c>
      <c r="G285" s="354" t="s">
        <v>484</v>
      </c>
      <c r="H285" s="354">
        <v>222</v>
      </c>
    </row>
    <row r="286" spans="1:8">
      <c r="A286" s="354" t="str" cm="1">
        <f t="array" aca="1" ref="A286" ca="1">IFERROR(IF(INDIRECT("'"&amp;$D286&amp;"'!"&amp;E286&amp;$H286)="","",INDIRECT("'"&amp;$D286&amp;"'!"&amp;E286&amp;$H286)),"")</f>
        <v/>
      </c>
      <c r="B286" s="354" t="str" cm="1">
        <f t="array" aca="1" ref="B286" ca="1">IFERROR(IF(INDIRECT("'"&amp;$D286&amp;"'!"&amp;F286&amp;$H286)="","",INDIRECT("'"&amp;$D286&amp;"'!"&amp;F286&amp;$H286)),"")</f>
        <v/>
      </c>
      <c r="C286" s="354" t="str" cm="1">
        <f t="array" aca="1" ref="C286" ca="1">IFERROR(IF(INDIRECT("'"&amp;$D286&amp;"'!"&amp;G286&amp;$H286)="","",INDIRECT("'"&amp;$D286&amp;"'!"&amp;G286&amp;$H286)),"")</f>
        <v/>
      </c>
      <c r="D286" s="354" t="s">
        <v>486</v>
      </c>
      <c r="E286" s="354" t="s">
        <v>482</v>
      </c>
      <c r="F286" s="354" t="s">
        <v>483</v>
      </c>
      <c r="G286" s="354" t="s">
        <v>484</v>
      </c>
      <c r="H286" s="354">
        <v>223</v>
      </c>
    </row>
    <row r="287" spans="1:8">
      <c r="A287" s="354" t="str" cm="1">
        <f t="array" aca="1" ref="A287" ca="1">IFERROR(IF(INDIRECT("'"&amp;$D287&amp;"'!"&amp;E287&amp;$H287)="","",INDIRECT("'"&amp;$D287&amp;"'!"&amp;E287&amp;$H287)),"")</f>
        <v/>
      </c>
      <c r="B287" s="354" t="str" cm="1">
        <f t="array" aca="1" ref="B287" ca="1">IFERROR(IF(INDIRECT("'"&amp;$D287&amp;"'!"&amp;F287&amp;$H287)="","",INDIRECT("'"&amp;$D287&amp;"'!"&amp;F287&amp;$H287)),"")</f>
        <v/>
      </c>
      <c r="C287" s="354" t="str" cm="1">
        <f t="array" aca="1" ref="C287" ca="1">IFERROR(IF(INDIRECT("'"&amp;$D287&amp;"'!"&amp;G287&amp;$H287)="","",INDIRECT("'"&amp;$D287&amp;"'!"&amp;G287&amp;$H287)),"")</f>
        <v/>
      </c>
      <c r="D287" s="354" t="s">
        <v>486</v>
      </c>
      <c r="E287" s="354" t="s">
        <v>482</v>
      </c>
      <c r="F287" s="354" t="s">
        <v>483</v>
      </c>
      <c r="G287" s="354" t="s">
        <v>484</v>
      </c>
      <c r="H287" s="354">
        <v>224</v>
      </c>
    </row>
    <row r="288" spans="1:8">
      <c r="A288" s="354" t="str" cm="1">
        <f t="array" aca="1" ref="A288" ca="1">IFERROR(IF(INDIRECT("'"&amp;$D288&amp;"'!"&amp;E288&amp;$H288)="","",INDIRECT("'"&amp;$D288&amp;"'!"&amp;E288&amp;$H288)),"")</f>
        <v/>
      </c>
      <c r="B288" s="354" t="str" cm="1">
        <f t="array" aca="1" ref="B288" ca="1">IFERROR(IF(INDIRECT("'"&amp;$D288&amp;"'!"&amp;F288&amp;$H288)="","",INDIRECT("'"&amp;$D288&amp;"'!"&amp;F288&amp;$H288)),"")</f>
        <v/>
      </c>
      <c r="C288" s="354" t="str" cm="1">
        <f t="array" aca="1" ref="C288" ca="1">IFERROR(IF(INDIRECT("'"&amp;$D288&amp;"'!"&amp;G288&amp;$H288)="","",INDIRECT("'"&amp;$D288&amp;"'!"&amp;G288&amp;$H288)),"")</f>
        <v/>
      </c>
      <c r="D288" s="354" t="s">
        <v>486</v>
      </c>
      <c r="E288" s="354" t="s">
        <v>482</v>
      </c>
      <c r="F288" s="354" t="s">
        <v>483</v>
      </c>
      <c r="G288" s="354" t="s">
        <v>484</v>
      </c>
      <c r="H288" s="354">
        <v>225</v>
      </c>
    </row>
    <row r="289" spans="1:8">
      <c r="A289" s="354" t="str" cm="1">
        <f t="array" aca="1" ref="A289" ca="1">IFERROR(IF(INDIRECT("'"&amp;$D289&amp;"'!"&amp;E289&amp;$H289)="","",INDIRECT("'"&amp;$D289&amp;"'!"&amp;E289&amp;$H289)),"")</f>
        <v/>
      </c>
      <c r="B289" s="354" t="str" cm="1">
        <f t="array" aca="1" ref="B289" ca="1">IFERROR(IF(INDIRECT("'"&amp;$D289&amp;"'!"&amp;F289&amp;$H289)="","",INDIRECT("'"&amp;$D289&amp;"'!"&amp;F289&amp;$H289)),"")</f>
        <v/>
      </c>
      <c r="C289" s="354" t="str" cm="1">
        <f t="array" aca="1" ref="C289" ca="1">IFERROR(IF(INDIRECT("'"&amp;$D289&amp;"'!"&amp;G289&amp;$H289)="","",INDIRECT("'"&amp;$D289&amp;"'!"&amp;G289&amp;$H289)),"")</f>
        <v/>
      </c>
      <c r="D289" s="354" t="s">
        <v>486</v>
      </c>
      <c r="E289" s="354" t="s">
        <v>482</v>
      </c>
      <c r="F289" s="354" t="s">
        <v>483</v>
      </c>
      <c r="G289" s="354" t="s">
        <v>484</v>
      </c>
      <c r="H289" s="354">
        <v>226</v>
      </c>
    </row>
    <row r="290" spans="1:8">
      <c r="A290" s="354" t="str" cm="1">
        <f t="array" aca="1" ref="A290" ca="1">IFERROR(IF(INDIRECT("'"&amp;$D290&amp;"'!"&amp;E290&amp;$H290)="","",INDIRECT("'"&amp;$D290&amp;"'!"&amp;E290&amp;$H290)),"")</f>
        <v/>
      </c>
      <c r="B290" s="354" t="str" cm="1">
        <f t="array" aca="1" ref="B290" ca="1">IFERROR(IF(INDIRECT("'"&amp;$D290&amp;"'!"&amp;F290&amp;$H290)="","",INDIRECT("'"&amp;$D290&amp;"'!"&amp;F290&amp;$H290)),"")</f>
        <v/>
      </c>
      <c r="C290" s="354" t="str" cm="1">
        <f t="array" aca="1" ref="C290" ca="1">IFERROR(IF(INDIRECT("'"&amp;$D290&amp;"'!"&amp;G290&amp;$H290)="","",INDIRECT("'"&amp;$D290&amp;"'!"&amp;G290&amp;$H290)),"")</f>
        <v/>
      </c>
      <c r="D290" s="354" t="s">
        <v>486</v>
      </c>
      <c r="E290" s="354" t="s">
        <v>482</v>
      </c>
      <c r="F290" s="354" t="s">
        <v>483</v>
      </c>
      <c r="G290" s="354" t="s">
        <v>484</v>
      </c>
      <c r="H290" s="354">
        <v>227</v>
      </c>
    </row>
    <row r="291" spans="1:8">
      <c r="A291" s="354" t="str" cm="1">
        <f t="array" aca="1" ref="A291" ca="1">IFERROR(IF(INDIRECT("'"&amp;$D291&amp;"'!"&amp;E291&amp;$H291)="","",INDIRECT("'"&amp;$D291&amp;"'!"&amp;E291&amp;$H291)),"")</f>
        <v/>
      </c>
      <c r="B291" s="354" t="str" cm="1">
        <f t="array" aca="1" ref="B291" ca="1">IFERROR(IF(INDIRECT("'"&amp;$D291&amp;"'!"&amp;F291&amp;$H291)="","",INDIRECT("'"&amp;$D291&amp;"'!"&amp;F291&amp;$H291)),"")</f>
        <v/>
      </c>
      <c r="C291" s="354" t="str" cm="1">
        <f t="array" aca="1" ref="C291" ca="1">IFERROR(IF(INDIRECT("'"&amp;$D291&amp;"'!"&amp;G291&amp;$H291)="","",INDIRECT("'"&amp;$D291&amp;"'!"&amp;G291&amp;$H291)),"")</f>
        <v/>
      </c>
      <c r="D291" s="354" t="s">
        <v>486</v>
      </c>
      <c r="E291" s="354" t="s">
        <v>482</v>
      </c>
      <c r="F291" s="354" t="s">
        <v>483</v>
      </c>
      <c r="G291" s="354" t="s">
        <v>484</v>
      </c>
      <c r="H291" s="354">
        <v>228</v>
      </c>
    </row>
    <row r="292" spans="1:8">
      <c r="A292" s="354" t="str" cm="1">
        <f t="array" aca="1" ref="A292" ca="1">IFERROR(IF(INDIRECT("'"&amp;$D292&amp;"'!"&amp;E292&amp;$H292)="","",INDIRECT("'"&amp;$D292&amp;"'!"&amp;E292&amp;$H292)),"")</f>
        <v/>
      </c>
      <c r="B292" s="354" t="str" cm="1">
        <f t="array" aca="1" ref="B292" ca="1">IFERROR(IF(INDIRECT("'"&amp;$D292&amp;"'!"&amp;F292&amp;$H292)="","",INDIRECT("'"&amp;$D292&amp;"'!"&amp;F292&amp;$H292)),"")</f>
        <v/>
      </c>
      <c r="C292" s="354" t="str" cm="1">
        <f t="array" aca="1" ref="C292" ca="1">IFERROR(IF(INDIRECT("'"&amp;$D292&amp;"'!"&amp;G292&amp;$H292)="","",INDIRECT("'"&amp;$D292&amp;"'!"&amp;G292&amp;$H292)),"")</f>
        <v/>
      </c>
      <c r="D292" s="354" t="s">
        <v>486</v>
      </c>
      <c r="E292" s="354" t="s">
        <v>482</v>
      </c>
      <c r="F292" s="354" t="s">
        <v>483</v>
      </c>
      <c r="G292" s="354" t="s">
        <v>484</v>
      </c>
      <c r="H292" s="354">
        <v>229</v>
      </c>
    </row>
    <row r="293" spans="1:8">
      <c r="A293" s="354" t="str" cm="1">
        <f t="array" aca="1" ref="A293" ca="1">IFERROR(IF(INDIRECT("'"&amp;$D293&amp;"'!"&amp;E293&amp;$H293)="","",INDIRECT("'"&amp;$D293&amp;"'!"&amp;E293&amp;$H293)),"")</f>
        <v/>
      </c>
      <c r="B293" s="354" t="str" cm="1">
        <f t="array" aca="1" ref="B293" ca="1">IFERROR(IF(INDIRECT("'"&amp;$D293&amp;"'!"&amp;F293&amp;$H293)="","",INDIRECT("'"&amp;$D293&amp;"'!"&amp;F293&amp;$H293)),"")</f>
        <v/>
      </c>
      <c r="C293" s="354" t="str" cm="1">
        <f t="array" aca="1" ref="C293" ca="1">IFERROR(IF(INDIRECT("'"&amp;$D293&amp;"'!"&amp;G293&amp;$H293)="","",INDIRECT("'"&amp;$D293&amp;"'!"&amp;G293&amp;$H293)),"")</f>
        <v/>
      </c>
      <c r="D293" s="354" t="s">
        <v>486</v>
      </c>
      <c r="E293" s="354" t="s">
        <v>482</v>
      </c>
      <c r="F293" s="354" t="s">
        <v>483</v>
      </c>
      <c r="G293" s="354" t="s">
        <v>484</v>
      </c>
      <c r="H293" s="354">
        <v>230</v>
      </c>
    </row>
    <row r="294" spans="1:8">
      <c r="A294" s="354" t="str" cm="1">
        <f t="array" aca="1" ref="A294" ca="1">IFERROR(IF(INDIRECT("'"&amp;$D294&amp;"'!"&amp;E294&amp;$H294)="","",INDIRECT("'"&amp;$D294&amp;"'!"&amp;E294&amp;$H294)),"")</f>
        <v/>
      </c>
      <c r="B294" s="354" t="str" cm="1">
        <f t="array" aca="1" ref="B294" ca="1">IFERROR(IF(INDIRECT("'"&amp;$D294&amp;"'!"&amp;F294&amp;$H294)="","",INDIRECT("'"&amp;$D294&amp;"'!"&amp;F294&amp;$H294)),"")</f>
        <v/>
      </c>
      <c r="C294" s="354" t="str" cm="1">
        <f t="array" aca="1" ref="C294" ca="1">IFERROR(IF(INDIRECT("'"&amp;$D294&amp;"'!"&amp;G294&amp;$H294)="","",INDIRECT("'"&amp;$D294&amp;"'!"&amp;G294&amp;$H294)),"")</f>
        <v/>
      </c>
      <c r="D294" s="354" t="s">
        <v>486</v>
      </c>
      <c r="E294" s="354" t="s">
        <v>482</v>
      </c>
      <c r="F294" s="354" t="s">
        <v>483</v>
      </c>
      <c r="G294" s="354" t="s">
        <v>484</v>
      </c>
      <c r="H294" s="354">
        <v>231</v>
      </c>
    </row>
    <row r="295" spans="1:8">
      <c r="A295" s="354" t="str" cm="1">
        <f t="array" aca="1" ref="A295" ca="1">IFERROR(IF(INDIRECT("'"&amp;$D295&amp;"'!"&amp;E295&amp;$H295)="","",INDIRECT("'"&amp;$D295&amp;"'!"&amp;E295&amp;$H295)),"")</f>
        <v/>
      </c>
      <c r="B295" s="354" t="str" cm="1">
        <f t="array" aca="1" ref="B295" ca="1">IFERROR(IF(INDIRECT("'"&amp;$D295&amp;"'!"&amp;F295&amp;$H295)="","",INDIRECT("'"&amp;$D295&amp;"'!"&amp;F295&amp;$H295)),"")</f>
        <v/>
      </c>
      <c r="C295" s="354" t="str" cm="1">
        <f t="array" aca="1" ref="C295" ca="1">IFERROR(IF(INDIRECT("'"&amp;$D295&amp;"'!"&amp;G295&amp;$H295)="","",INDIRECT("'"&amp;$D295&amp;"'!"&amp;G295&amp;$H295)),"")</f>
        <v/>
      </c>
      <c r="D295" s="354" t="s">
        <v>486</v>
      </c>
      <c r="E295" s="354" t="s">
        <v>482</v>
      </c>
      <c r="F295" s="354" t="s">
        <v>483</v>
      </c>
      <c r="G295" s="354" t="s">
        <v>484</v>
      </c>
      <c r="H295" s="354">
        <v>232</v>
      </c>
    </row>
    <row r="296" spans="1:8">
      <c r="A296" s="354" t="str" cm="1">
        <f t="array" aca="1" ref="A296" ca="1">IFERROR(IF(INDIRECT("'"&amp;$D296&amp;"'!"&amp;E296&amp;$H296)="","",INDIRECT("'"&amp;$D296&amp;"'!"&amp;E296&amp;$H296)),"")</f>
        <v/>
      </c>
      <c r="B296" s="354" t="str" cm="1">
        <f t="array" aca="1" ref="B296" ca="1">IFERROR(IF(INDIRECT("'"&amp;$D296&amp;"'!"&amp;F296&amp;$H296)="","",INDIRECT("'"&amp;$D296&amp;"'!"&amp;F296&amp;$H296)),"")</f>
        <v/>
      </c>
      <c r="C296" s="354" t="str" cm="1">
        <f t="array" aca="1" ref="C296" ca="1">IFERROR(IF(INDIRECT("'"&amp;$D296&amp;"'!"&amp;G296&amp;$H296)="","",INDIRECT("'"&amp;$D296&amp;"'!"&amp;G296&amp;$H296)),"")</f>
        <v/>
      </c>
      <c r="D296" s="354" t="s">
        <v>486</v>
      </c>
      <c r="E296" s="354" t="s">
        <v>482</v>
      </c>
      <c r="F296" s="354" t="s">
        <v>483</v>
      </c>
      <c r="G296" s="354" t="s">
        <v>484</v>
      </c>
      <c r="H296" s="354">
        <v>233</v>
      </c>
    </row>
    <row r="297" spans="1:8">
      <c r="A297" s="354" t="str" cm="1">
        <f t="array" aca="1" ref="A297" ca="1">IFERROR(IF(INDIRECT("'"&amp;$D297&amp;"'!"&amp;E297&amp;$H297)="","",INDIRECT("'"&amp;$D297&amp;"'!"&amp;E297&amp;$H297)),"")</f>
        <v/>
      </c>
      <c r="B297" s="354" t="str" cm="1">
        <f t="array" aca="1" ref="B297" ca="1">IFERROR(IF(INDIRECT("'"&amp;$D297&amp;"'!"&amp;F297&amp;$H297)="","",INDIRECT("'"&amp;$D297&amp;"'!"&amp;F297&amp;$H297)),"")</f>
        <v/>
      </c>
      <c r="C297" s="354" t="str" cm="1">
        <f t="array" aca="1" ref="C297" ca="1">IFERROR(IF(INDIRECT("'"&amp;$D297&amp;"'!"&amp;G297&amp;$H297)="","",INDIRECT("'"&amp;$D297&amp;"'!"&amp;G297&amp;$H297)),"")</f>
        <v/>
      </c>
      <c r="D297" s="354" t="s">
        <v>486</v>
      </c>
      <c r="E297" s="354" t="s">
        <v>482</v>
      </c>
      <c r="F297" s="354" t="s">
        <v>483</v>
      </c>
      <c r="G297" s="354" t="s">
        <v>484</v>
      </c>
      <c r="H297" s="354">
        <v>234</v>
      </c>
    </row>
    <row r="298" spans="1:8">
      <c r="A298" s="354" t="str" cm="1">
        <f t="array" aca="1" ref="A298" ca="1">IFERROR(IF(INDIRECT("'"&amp;$D298&amp;"'!"&amp;E298&amp;$H298)="","",INDIRECT("'"&amp;$D298&amp;"'!"&amp;E298&amp;$H298)),"")</f>
        <v/>
      </c>
      <c r="B298" s="354" t="str" cm="1">
        <f t="array" aca="1" ref="B298" ca="1">IFERROR(IF(INDIRECT("'"&amp;$D298&amp;"'!"&amp;F298&amp;$H298)="","",INDIRECT("'"&amp;$D298&amp;"'!"&amp;F298&amp;$H298)),"")</f>
        <v/>
      </c>
      <c r="C298" s="354" t="str" cm="1">
        <f t="array" aca="1" ref="C298" ca="1">IFERROR(IF(INDIRECT("'"&amp;$D298&amp;"'!"&amp;G298&amp;$H298)="","",INDIRECT("'"&amp;$D298&amp;"'!"&amp;G298&amp;$H298)),"")</f>
        <v/>
      </c>
      <c r="D298" s="354" t="s">
        <v>486</v>
      </c>
      <c r="E298" s="354" t="s">
        <v>482</v>
      </c>
      <c r="F298" s="354" t="s">
        <v>483</v>
      </c>
      <c r="G298" s="354" t="s">
        <v>484</v>
      </c>
      <c r="H298" s="354">
        <v>235</v>
      </c>
    </row>
    <row r="299" spans="1:8">
      <c r="A299" s="354" t="str" cm="1">
        <f t="array" aca="1" ref="A299" ca="1">IFERROR(IF(INDIRECT("'"&amp;$D299&amp;"'!"&amp;E299&amp;$H299)="","",INDIRECT("'"&amp;$D299&amp;"'!"&amp;E299&amp;$H299)),"")</f>
        <v/>
      </c>
      <c r="B299" s="354" t="str" cm="1">
        <f t="array" aca="1" ref="B299" ca="1">IFERROR(IF(INDIRECT("'"&amp;$D299&amp;"'!"&amp;F299&amp;$H299)="","",INDIRECT("'"&amp;$D299&amp;"'!"&amp;F299&amp;$H299)),"")</f>
        <v/>
      </c>
      <c r="C299" s="354" t="str" cm="1">
        <f t="array" aca="1" ref="C299" ca="1">IFERROR(IF(INDIRECT("'"&amp;$D299&amp;"'!"&amp;G299&amp;$H299)="","",INDIRECT("'"&amp;$D299&amp;"'!"&amp;G299&amp;$H299)),"")</f>
        <v/>
      </c>
      <c r="D299" s="354" t="s">
        <v>486</v>
      </c>
      <c r="E299" s="354" t="s">
        <v>482</v>
      </c>
      <c r="F299" s="354" t="s">
        <v>483</v>
      </c>
      <c r="G299" s="354" t="s">
        <v>484</v>
      </c>
      <c r="H299" s="354">
        <v>236</v>
      </c>
    </row>
    <row r="300" spans="1:8">
      <c r="A300" s="354" t="str" cm="1">
        <f t="array" aca="1" ref="A300" ca="1">IFERROR(IF(INDIRECT("'"&amp;$D300&amp;"'!"&amp;E300&amp;$H300)="","",INDIRECT("'"&amp;$D300&amp;"'!"&amp;E300&amp;$H300)),"")</f>
        <v/>
      </c>
      <c r="B300" s="354" t="str" cm="1">
        <f t="array" aca="1" ref="B300" ca="1">IFERROR(IF(INDIRECT("'"&amp;$D300&amp;"'!"&amp;F300&amp;$H300)="","",INDIRECT("'"&amp;$D300&amp;"'!"&amp;F300&amp;$H300)),"")</f>
        <v/>
      </c>
      <c r="C300" s="354" t="str" cm="1">
        <f t="array" aca="1" ref="C300" ca="1">IFERROR(IF(INDIRECT("'"&amp;$D300&amp;"'!"&amp;G300&amp;$H300)="","",INDIRECT("'"&amp;$D300&amp;"'!"&amp;G300&amp;$H300)),"")</f>
        <v/>
      </c>
      <c r="D300" s="354" t="s">
        <v>486</v>
      </c>
      <c r="E300" s="354" t="s">
        <v>482</v>
      </c>
      <c r="F300" s="354" t="s">
        <v>483</v>
      </c>
      <c r="G300" s="354" t="s">
        <v>484</v>
      </c>
      <c r="H300" s="354">
        <v>237</v>
      </c>
    </row>
    <row r="301" spans="1:8">
      <c r="A301" s="354" t="str" cm="1">
        <f t="array" aca="1" ref="A301" ca="1">IFERROR(IF(INDIRECT("'"&amp;$D301&amp;"'!"&amp;E301&amp;$H301)="","",INDIRECT("'"&amp;$D301&amp;"'!"&amp;E301&amp;$H301)),"")</f>
        <v/>
      </c>
      <c r="B301" s="354" t="str" cm="1">
        <f t="array" aca="1" ref="B301" ca="1">IFERROR(IF(INDIRECT("'"&amp;$D301&amp;"'!"&amp;F301&amp;$H301)="","",INDIRECT("'"&amp;$D301&amp;"'!"&amp;F301&amp;$H301)),"")</f>
        <v/>
      </c>
      <c r="C301" s="354" t="str" cm="1">
        <f t="array" aca="1" ref="C301" ca="1">IFERROR(IF(INDIRECT("'"&amp;$D301&amp;"'!"&amp;G301&amp;$H301)="","",INDIRECT("'"&amp;$D301&amp;"'!"&amp;G301&amp;$H301)),"")</f>
        <v/>
      </c>
      <c r="D301" s="354" t="s">
        <v>486</v>
      </c>
      <c r="E301" s="354" t="s">
        <v>482</v>
      </c>
      <c r="F301" s="354" t="s">
        <v>483</v>
      </c>
      <c r="G301" s="354" t="s">
        <v>484</v>
      </c>
      <c r="H301" s="354">
        <v>238</v>
      </c>
    </row>
  </sheetData>
  <sheetProtection selectLockedCells="1" selectUnlockedCells="1"/>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2311B-8A11-492B-AE6E-D0CB1502FA83}">
  <sheetPr>
    <pageSetUpPr fitToPage="1"/>
  </sheetPr>
  <dimension ref="A2:E16"/>
  <sheetViews>
    <sheetView view="pageBreakPreview" topLeftCell="A15" zoomScale="70" zoomScaleNormal="100" zoomScaleSheetLayoutView="70" workbookViewId="0">
      <pane xSplit="2" topLeftCell="C1" activePane="topRight" state="frozen"/>
      <selection activeCell="D7" sqref="D7:F7"/>
      <selection pane="topRight" activeCell="D7" sqref="D7:F7"/>
    </sheetView>
  </sheetViews>
  <sheetFormatPr defaultColWidth="8.09765625" defaultRowHeight="16.2"/>
  <cols>
    <col min="1" max="1" width="6.69921875" style="31" bestFit="1" customWidth="1"/>
    <col min="2" max="2" width="23.19921875" style="32" customWidth="1"/>
    <col min="3" max="3" width="41.19921875" style="32" customWidth="1"/>
    <col min="4" max="4" width="24.3984375" style="32" customWidth="1"/>
    <col min="5" max="5" width="25" style="31" customWidth="1"/>
    <col min="6" max="16384" width="8.09765625" style="31"/>
  </cols>
  <sheetData>
    <row r="2" spans="1:5" ht="23.25" customHeight="1">
      <c r="B2" s="453" t="s">
        <v>472</v>
      </c>
      <c r="C2" s="453"/>
      <c r="D2" s="453"/>
      <c r="E2" s="74"/>
    </row>
    <row r="3" spans="1:5" ht="21.75" customHeight="1">
      <c r="B3" s="36" t="s">
        <v>127</v>
      </c>
      <c r="C3" s="36"/>
      <c r="D3" s="36"/>
    </row>
    <row r="4" spans="1:5" ht="15" customHeight="1">
      <c r="A4" s="442" t="s">
        <v>39</v>
      </c>
      <c r="B4" s="443"/>
      <c r="C4" s="437" t="s">
        <v>40</v>
      </c>
      <c r="D4" s="437" t="s">
        <v>41</v>
      </c>
      <c r="E4" s="446" t="s">
        <v>42</v>
      </c>
    </row>
    <row r="5" spans="1:5">
      <c r="A5" s="444"/>
      <c r="B5" s="445"/>
      <c r="C5" s="437"/>
      <c r="D5" s="437"/>
      <c r="E5" s="446"/>
    </row>
    <row r="6" spans="1:5" ht="150" customHeight="1">
      <c r="A6" s="41" t="s">
        <v>435</v>
      </c>
      <c r="B6" s="42" t="s">
        <v>436</v>
      </c>
      <c r="C6" s="54" t="s">
        <v>261</v>
      </c>
      <c r="D6" s="44" t="s">
        <v>262</v>
      </c>
      <c r="E6" s="85"/>
    </row>
    <row r="7" spans="1:5" ht="150" customHeight="1">
      <c r="A7" s="41" t="s">
        <v>128</v>
      </c>
      <c r="B7" s="42" t="s">
        <v>271</v>
      </c>
      <c r="C7" s="49" t="s">
        <v>272</v>
      </c>
      <c r="D7" s="44" t="s">
        <v>273</v>
      </c>
      <c r="E7" s="55"/>
    </row>
    <row r="8" spans="1:5" ht="150" customHeight="1">
      <c r="A8" s="41" t="s">
        <v>129</v>
      </c>
      <c r="B8" s="44" t="s">
        <v>274</v>
      </c>
      <c r="C8" s="46" t="s">
        <v>275</v>
      </c>
      <c r="D8" s="45" t="s">
        <v>273</v>
      </c>
      <c r="E8" s="86"/>
    </row>
    <row r="9" spans="1:5" ht="150" customHeight="1">
      <c r="A9" s="41" t="s">
        <v>130</v>
      </c>
      <c r="B9" s="54" t="s">
        <v>437</v>
      </c>
      <c r="C9" s="49" t="s">
        <v>438</v>
      </c>
      <c r="D9" s="54" t="s">
        <v>353</v>
      </c>
      <c r="E9" s="55"/>
    </row>
    <row r="10" spans="1:5" ht="154.80000000000001" customHeight="1">
      <c r="A10" s="41" t="s">
        <v>131</v>
      </c>
      <c r="B10" s="44" t="s">
        <v>439</v>
      </c>
      <c r="C10" s="49" t="s">
        <v>405</v>
      </c>
      <c r="D10" s="44" t="s">
        <v>299</v>
      </c>
      <c r="E10" s="87"/>
    </row>
    <row r="11" spans="1:5" ht="182.4" customHeight="1">
      <c r="A11" s="41" t="s">
        <v>132</v>
      </c>
      <c r="B11" s="44" t="s">
        <v>306</v>
      </c>
      <c r="C11" s="50" t="s">
        <v>307</v>
      </c>
      <c r="D11" s="44" t="s">
        <v>299</v>
      </c>
      <c r="E11" s="87"/>
    </row>
    <row r="12" spans="1:5" ht="213.6" customHeight="1">
      <c r="A12" s="41" t="s">
        <v>133</v>
      </c>
      <c r="B12" s="44" t="s">
        <v>308</v>
      </c>
      <c r="C12" s="50" t="s">
        <v>309</v>
      </c>
      <c r="D12" s="44" t="s">
        <v>299</v>
      </c>
      <c r="E12" s="88"/>
    </row>
    <row r="13" spans="1:5" ht="150" customHeight="1">
      <c r="A13" s="41" t="s">
        <v>134</v>
      </c>
      <c r="B13" s="44" t="s">
        <v>323</v>
      </c>
      <c r="C13" s="49" t="s">
        <v>324</v>
      </c>
      <c r="D13" s="44" t="s">
        <v>320</v>
      </c>
      <c r="E13" s="89"/>
    </row>
    <row r="14" spans="1:5" ht="150" customHeight="1">
      <c r="A14" s="41" t="s">
        <v>135</v>
      </c>
      <c r="B14" s="44" t="s">
        <v>325</v>
      </c>
      <c r="C14" s="49" t="s">
        <v>326</v>
      </c>
      <c r="D14" s="44" t="s">
        <v>320</v>
      </c>
      <c r="E14" s="89"/>
    </row>
    <row r="15" spans="1:5" ht="150" customHeight="1">
      <c r="A15" s="41" t="s">
        <v>136</v>
      </c>
      <c r="B15" s="44" t="s">
        <v>327</v>
      </c>
      <c r="C15" s="49" t="s">
        <v>328</v>
      </c>
      <c r="D15" s="44" t="s">
        <v>320</v>
      </c>
      <c r="E15" s="85"/>
    </row>
    <row r="16" spans="1:5" ht="144.6" customHeight="1">
      <c r="A16" s="75" t="s">
        <v>440</v>
      </c>
      <c r="B16" s="50" t="s">
        <v>441</v>
      </c>
      <c r="C16" s="50" t="s">
        <v>442</v>
      </c>
      <c r="D16" s="50" t="s">
        <v>270</v>
      </c>
      <c r="E16" s="75"/>
    </row>
  </sheetData>
  <mergeCells count="5">
    <mergeCell ref="B2:D2"/>
    <mergeCell ref="A4:B5"/>
    <mergeCell ref="C4:C5"/>
    <mergeCell ref="D4:D5"/>
    <mergeCell ref="E4:E5"/>
  </mergeCells>
  <phoneticPr fontId="3"/>
  <pageMargins left="1.1023622047244095" right="0.31496062992125984" top="0.74803149606299213" bottom="0.74803149606299213" header="0.31496062992125984" footer="0.31496062992125984"/>
  <pageSetup paperSize="9" scale="66"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A646-AE45-4430-934D-2E817D04E512}">
  <sheetPr>
    <pageSetUpPr fitToPage="1"/>
  </sheetPr>
  <dimension ref="A2:E31"/>
  <sheetViews>
    <sheetView view="pageBreakPreview" topLeftCell="A28" zoomScale="80" zoomScaleNormal="100" zoomScaleSheetLayoutView="80" workbookViewId="0">
      <pane xSplit="2" topLeftCell="C1" activePane="topRight" state="frozen"/>
      <selection activeCell="D7" sqref="D7:F7"/>
      <selection pane="topRight" activeCell="D7" sqref="D7:F7"/>
    </sheetView>
  </sheetViews>
  <sheetFormatPr defaultColWidth="8.09765625" defaultRowHeight="16.2"/>
  <cols>
    <col min="1" max="1" width="6.69921875" style="31" bestFit="1" customWidth="1"/>
    <col min="2" max="2" width="23.19921875" style="32" customWidth="1"/>
    <col min="3" max="3" width="41.19921875" style="32" customWidth="1"/>
    <col min="4" max="4" width="26.296875" style="32" customWidth="1"/>
    <col min="5" max="5" width="25" style="31" customWidth="1"/>
    <col min="6" max="16384" width="8.09765625" style="31"/>
  </cols>
  <sheetData>
    <row r="2" spans="1:5" ht="23.25" customHeight="1">
      <c r="B2" s="453" t="s">
        <v>472</v>
      </c>
      <c r="C2" s="453"/>
      <c r="D2" s="453"/>
      <c r="E2" s="74"/>
    </row>
    <row r="3" spans="1:5" ht="21.75" customHeight="1">
      <c r="B3" s="36" t="s">
        <v>137</v>
      </c>
      <c r="C3" s="36"/>
      <c r="D3" s="36"/>
    </row>
    <row r="4" spans="1:5" ht="15" customHeight="1">
      <c r="A4" s="442" t="s">
        <v>39</v>
      </c>
      <c r="B4" s="443"/>
      <c r="C4" s="437" t="s">
        <v>40</v>
      </c>
      <c r="D4" s="437" t="s">
        <v>41</v>
      </c>
      <c r="E4" s="446" t="s">
        <v>42</v>
      </c>
    </row>
    <row r="5" spans="1:5">
      <c r="A5" s="444"/>
      <c r="B5" s="445"/>
      <c r="C5" s="437"/>
      <c r="D5" s="437"/>
      <c r="E5" s="446"/>
    </row>
    <row r="6" spans="1:5" ht="150" customHeight="1">
      <c r="A6" s="41" t="s">
        <v>443</v>
      </c>
      <c r="B6" s="42" t="s">
        <v>436</v>
      </c>
      <c r="C6" s="54" t="s">
        <v>261</v>
      </c>
      <c r="D6" s="44" t="s">
        <v>262</v>
      </c>
      <c r="E6" s="85"/>
    </row>
    <row r="7" spans="1:5" ht="150" customHeight="1">
      <c r="A7" s="41" t="s">
        <v>138</v>
      </c>
      <c r="B7" s="42" t="s">
        <v>431</v>
      </c>
      <c r="C7" s="49" t="s">
        <v>432</v>
      </c>
      <c r="D7" s="44" t="s">
        <v>433</v>
      </c>
      <c r="E7" s="85"/>
    </row>
    <row r="8" spans="1:5" ht="150" customHeight="1">
      <c r="A8" s="41" t="s">
        <v>139</v>
      </c>
      <c r="B8" s="44" t="s">
        <v>441</v>
      </c>
      <c r="C8" s="46" t="s">
        <v>442</v>
      </c>
      <c r="D8" s="45" t="s">
        <v>270</v>
      </c>
      <c r="E8" s="86"/>
    </row>
    <row r="9" spans="1:5" ht="150" customHeight="1">
      <c r="A9" s="41" t="s">
        <v>140</v>
      </c>
      <c r="B9" s="44" t="s">
        <v>444</v>
      </c>
      <c r="C9" s="50" t="s">
        <v>445</v>
      </c>
      <c r="D9" s="44" t="s">
        <v>348</v>
      </c>
      <c r="E9" s="85"/>
    </row>
    <row r="10" spans="1:5" ht="150" customHeight="1">
      <c r="A10" s="41" t="s">
        <v>141</v>
      </c>
      <c r="B10" s="44" t="s">
        <v>271</v>
      </c>
      <c r="C10" s="50" t="s">
        <v>272</v>
      </c>
      <c r="D10" s="44" t="s">
        <v>273</v>
      </c>
      <c r="E10" s="55"/>
    </row>
    <row r="11" spans="1:5" ht="150" customHeight="1">
      <c r="A11" s="41" t="s">
        <v>142</v>
      </c>
      <c r="B11" s="54" t="s">
        <v>274</v>
      </c>
      <c r="C11" s="49" t="s">
        <v>446</v>
      </c>
      <c r="D11" s="54" t="s">
        <v>273</v>
      </c>
      <c r="E11" s="55"/>
    </row>
    <row r="12" spans="1:5" ht="150" customHeight="1">
      <c r="A12" s="41" t="s">
        <v>143</v>
      </c>
      <c r="B12" s="54" t="s">
        <v>447</v>
      </c>
      <c r="C12" s="49" t="s">
        <v>438</v>
      </c>
      <c r="D12" s="54" t="s">
        <v>448</v>
      </c>
      <c r="E12" s="85"/>
    </row>
    <row r="13" spans="1:5" ht="163.19999999999999" customHeight="1">
      <c r="A13" s="41" t="s">
        <v>144</v>
      </c>
      <c r="B13" s="44" t="s">
        <v>449</v>
      </c>
      <c r="C13" s="49" t="s">
        <v>373</v>
      </c>
      <c r="D13" s="44" t="s">
        <v>450</v>
      </c>
      <c r="E13" s="87"/>
    </row>
    <row r="14" spans="1:5" ht="183.6" customHeight="1">
      <c r="A14" s="41" t="s">
        <v>145</v>
      </c>
      <c r="B14" s="44" t="s">
        <v>451</v>
      </c>
      <c r="C14" s="50" t="s">
        <v>452</v>
      </c>
      <c r="D14" s="44" t="s">
        <v>450</v>
      </c>
      <c r="E14" s="87"/>
    </row>
    <row r="15" spans="1:5" ht="207.6" customHeight="1">
      <c r="A15" s="41" t="s">
        <v>146</v>
      </c>
      <c r="B15" s="44" t="s">
        <v>453</v>
      </c>
      <c r="C15" s="50" t="s">
        <v>454</v>
      </c>
      <c r="D15" s="44" t="s">
        <v>448</v>
      </c>
      <c r="E15" s="88"/>
    </row>
    <row r="16" spans="1:5" ht="150" customHeight="1">
      <c r="A16" s="41" t="s">
        <v>147</v>
      </c>
      <c r="B16" s="44" t="s">
        <v>455</v>
      </c>
      <c r="C16" s="50" t="s">
        <v>456</v>
      </c>
      <c r="D16" s="54" t="s">
        <v>392</v>
      </c>
      <c r="E16" s="55"/>
    </row>
    <row r="17" spans="1:5" ht="150" customHeight="1">
      <c r="A17" s="41" t="s">
        <v>148</v>
      </c>
      <c r="B17" s="44" t="s">
        <v>457</v>
      </c>
      <c r="C17" s="50" t="s">
        <v>458</v>
      </c>
      <c r="D17" s="54" t="s">
        <v>459</v>
      </c>
      <c r="E17" s="85"/>
    </row>
    <row r="18" spans="1:5" ht="150" customHeight="1">
      <c r="A18" s="41" t="s">
        <v>149</v>
      </c>
      <c r="B18" s="44" t="s">
        <v>285</v>
      </c>
      <c r="C18" s="49" t="s">
        <v>286</v>
      </c>
      <c r="D18" s="44" t="s">
        <v>291</v>
      </c>
      <c r="E18" s="85"/>
    </row>
    <row r="19" spans="1:5" ht="150" customHeight="1">
      <c r="A19" s="41" t="s">
        <v>150</v>
      </c>
      <c r="B19" s="44" t="s">
        <v>287</v>
      </c>
      <c r="C19" s="49" t="s">
        <v>288</v>
      </c>
      <c r="D19" s="44" t="s">
        <v>281</v>
      </c>
      <c r="E19" s="85"/>
    </row>
    <row r="20" spans="1:5" ht="150" customHeight="1">
      <c r="A20" s="41" t="s">
        <v>151</v>
      </c>
      <c r="B20" s="44" t="s">
        <v>289</v>
      </c>
      <c r="C20" s="49" t="s">
        <v>460</v>
      </c>
      <c r="D20" s="44" t="s">
        <v>281</v>
      </c>
      <c r="E20" s="85"/>
    </row>
    <row r="21" spans="1:5" ht="150" customHeight="1">
      <c r="A21" s="41" t="s">
        <v>152</v>
      </c>
      <c r="B21" s="44" t="s">
        <v>306</v>
      </c>
      <c r="C21" s="50" t="s">
        <v>307</v>
      </c>
      <c r="D21" s="44" t="s">
        <v>299</v>
      </c>
      <c r="E21" s="89"/>
    </row>
    <row r="22" spans="1:5" ht="150" customHeight="1">
      <c r="A22" s="41" t="s">
        <v>153</v>
      </c>
      <c r="B22" s="44" t="s">
        <v>308</v>
      </c>
      <c r="C22" s="57" t="s">
        <v>309</v>
      </c>
      <c r="D22" s="44" t="s">
        <v>299</v>
      </c>
      <c r="E22" s="89"/>
    </row>
    <row r="23" spans="1:5" ht="150" customHeight="1">
      <c r="A23" s="41" t="s">
        <v>154</v>
      </c>
      <c r="B23" s="44" t="s">
        <v>461</v>
      </c>
      <c r="C23" s="57" t="s">
        <v>462</v>
      </c>
      <c r="D23" s="44" t="s">
        <v>463</v>
      </c>
      <c r="E23" s="89"/>
    </row>
    <row r="24" spans="1:5" ht="150" customHeight="1">
      <c r="A24" s="41" t="s">
        <v>155</v>
      </c>
      <c r="B24" s="44" t="s">
        <v>315</v>
      </c>
      <c r="C24" s="57" t="s">
        <v>316</v>
      </c>
      <c r="D24" s="44" t="s">
        <v>312</v>
      </c>
      <c r="E24" s="89"/>
    </row>
    <row r="25" spans="1:5" ht="150" customHeight="1">
      <c r="A25" s="41" t="s">
        <v>156</v>
      </c>
      <c r="B25" s="44" t="s">
        <v>317</v>
      </c>
      <c r="C25" s="50" t="s">
        <v>318</v>
      </c>
      <c r="D25" s="44" t="s">
        <v>312</v>
      </c>
      <c r="E25" s="89"/>
    </row>
    <row r="26" spans="1:5" ht="150" customHeight="1">
      <c r="A26" s="41" t="s">
        <v>157</v>
      </c>
      <c r="B26" s="44" t="s">
        <v>323</v>
      </c>
      <c r="C26" s="50" t="s">
        <v>324</v>
      </c>
      <c r="D26" s="44" t="s">
        <v>320</v>
      </c>
      <c r="E26" s="89"/>
    </row>
    <row r="27" spans="1:5" ht="91.2" customHeight="1">
      <c r="A27" s="41" t="s">
        <v>464</v>
      </c>
      <c r="B27" s="50" t="s">
        <v>325</v>
      </c>
      <c r="C27" s="50" t="s">
        <v>326</v>
      </c>
      <c r="D27" s="50" t="s">
        <v>320</v>
      </c>
      <c r="E27" s="75"/>
    </row>
    <row r="28" spans="1:5" ht="111" customHeight="1">
      <c r="A28" s="41" t="s">
        <v>465</v>
      </c>
      <c r="B28" s="50" t="s">
        <v>327</v>
      </c>
      <c r="C28" s="50" t="s">
        <v>328</v>
      </c>
      <c r="D28" s="50" t="s">
        <v>320</v>
      </c>
      <c r="E28" s="75"/>
    </row>
    <row r="29" spans="1:5" ht="111.6" customHeight="1">
      <c r="A29" s="41" t="s">
        <v>466</v>
      </c>
      <c r="B29" s="50" t="s">
        <v>461</v>
      </c>
      <c r="C29" s="50" t="s">
        <v>467</v>
      </c>
      <c r="D29" s="50" t="s">
        <v>331</v>
      </c>
      <c r="E29" s="75"/>
    </row>
    <row r="30" spans="1:5" ht="97.2" customHeight="1">
      <c r="A30" s="41" t="s">
        <v>468</v>
      </c>
      <c r="B30" s="50" t="s">
        <v>332</v>
      </c>
      <c r="C30" s="50" t="s">
        <v>333</v>
      </c>
      <c r="D30" s="50" t="s">
        <v>331</v>
      </c>
      <c r="E30" s="75"/>
    </row>
    <row r="31" spans="1:5" ht="121.2" customHeight="1">
      <c r="A31" s="41" t="s">
        <v>469</v>
      </c>
      <c r="B31" s="50" t="s">
        <v>470</v>
      </c>
      <c r="C31" s="50" t="s">
        <v>471</v>
      </c>
      <c r="D31" s="50" t="s">
        <v>420</v>
      </c>
      <c r="E31" s="75"/>
    </row>
  </sheetData>
  <mergeCells count="5">
    <mergeCell ref="B2:D2"/>
    <mergeCell ref="A4:B5"/>
    <mergeCell ref="C4:C5"/>
    <mergeCell ref="D4:D5"/>
    <mergeCell ref="E4:E5"/>
  </mergeCells>
  <phoneticPr fontId="3"/>
  <pageMargins left="1.1023622047244095" right="0.31496062992125984" top="0.74803149606299213" bottom="0.74803149606299213" header="0.31496062992125984" footer="0.31496062992125984"/>
  <pageSetup paperSize="9"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3DFB8-5B4B-402C-A88F-12D598BBA83E}">
  <sheetPr>
    <tabColor rgb="FFFFFF00"/>
    <pageSetUpPr fitToPage="1"/>
  </sheetPr>
  <dimension ref="A1:F54"/>
  <sheetViews>
    <sheetView showGridLines="0" view="pageBreakPreview" zoomScaleNormal="100" zoomScaleSheetLayoutView="100" workbookViewId="0">
      <pane ySplit="3" topLeftCell="A4" activePane="bottomLeft" state="frozen"/>
      <selection activeCell="E4" sqref="E4:E5"/>
      <selection pane="bottomLeft" activeCell="K9" sqref="K9"/>
    </sheetView>
  </sheetViews>
  <sheetFormatPr defaultColWidth="8" defaultRowHeight="13.2"/>
  <cols>
    <col min="1" max="1" width="6" style="29" customWidth="1"/>
    <col min="2" max="2" width="14.09765625" style="30" customWidth="1"/>
    <col min="3" max="3" width="14.09765625" style="29" customWidth="1"/>
    <col min="4" max="4" width="18.59765625" style="18" customWidth="1"/>
    <col min="5" max="5" width="53" style="18" customWidth="1"/>
    <col min="6" max="6" width="28.5" style="18" customWidth="1"/>
    <col min="7" max="7" width="2.3984375" style="18" customWidth="1"/>
    <col min="8" max="16384" width="8" style="18"/>
  </cols>
  <sheetData>
    <row r="1" spans="1:6" ht="16.2">
      <c r="A1" s="17" t="s">
        <v>27</v>
      </c>
      <c r="B1" s="18"/>
      <c r="C1" s="18" t="s">
        <v>248</v>
      </c>
    </row>
    <row r="2" spans="1:6">
      <c r="A2" s="18"/>
      <c r="B2" s="18"/>
      <c r="C2" s="18"/>
    </row>
    <row r="3" spans="1:6">
      <c r="A3" s="19" t="s">
        <v>28</v>
      </c>
      <c r="B3" s="19" t="s">
        <v>29</v>
      </c>
      <c r="C3" s="19" t="s">
        <v>30</v>
      </c>
      <c r="D3" s="19" t="s">
        <v>31</v>
      </c>
      <c r="E3" s="19" t="s">
        <v>32</v>
      </c>
      <c r="F3" s="19" t="s">
        <v>33</v>
      </c>
    </row>
    <row r="4" spans="1:6" ht="36" customHeight="1">
      <c r="A4" s="20" t="s">
        <v>34</v>
      </c>
      <c r="B4" s="21">
        <v>45866</v>
      </c>
      <c r="C4" s="20" t="s">
        <v>35</v>
      </c>
      <c r="D4" s="22" t="s">
        <v>36</v>
      </c>
      <c r="E4" s="23" t="s">
        <v>37</v>
      </c>
      <c r="F4" s="22"/>
    </row>
    <row r="5" spans="1:6" ht="41.1" customHeight="1">
      <c r="A5" s="24">
        <v>1</v>
      </c>
      <c r="B5" s="25"/>
      <c r="C5" s="24"/>
      <c r="D5" s="26"/>
      <c r="E5" s="27"/>
      <c r="F5" s="28"/>
    </row>
    <row r="6" spans="1:6" ht="41.1" customHeight="1">
      <c r="A6" s="24">
        <v>2</v>
      </c>
      <c r="B6" s="25"/>
      <c r="C6" s="24"/>
      <c r="D6" s="26"/>
      <c r="E6" s="27"/>
      <c r="F6" s="28"/>
    </row>
    <row r="7" spans="1:6" ht="41.1" customHeight="1">
      <c r="A7" s="24">
        <v>3</v>
      </c>
      <c r="B7" s="25"/>
      <c r="C7" s="24"/>
      <c r="D7" s="26"/>
      <c r="E7" s="28"/>
      <c r="F7" s="28"/>
    </row>
    <row r="8" spans="1:6" ht="41.1" customHeight="1">
      <c r="A8" s="24">
        <v>4</v>
      </c>
      <c r="B8" s="25"/>
      <c r="C8" s="24"/>
      <c r="D8" s="26"/>
      <c r="E8" s="28"/>
      <c r="F8" s="28"/>
    </row>
    <row r="9" spans="1:6" ht="41.1" customHeight="1">
      <c r="A9" s="24">
        <v>5</v>
      </c>
      <c r="B9" s="25"/>
      <c r="C9" s="24"/>
      <c r="D9" s="26"/>
      <c r="E9" s="28"/>
      <c r="F9" s="28"/>
    </row>
    <row r="10" spans="1:6" ht="41.1" customHeight="1">
      <c r="A10" s="24">
        <v>6</v>
      </c>
      <c r="B10" s="25"/>
      <c r="C10" s="24"/>
      <c r="D10" s="26"/>
      <c r="E10" s="28"/>
      <c r="F10" s="28"/>
    </row>
    <row r="11" spans="1:6" ht="41.1" customHeight="1">
      <c r="A11" s="24">
        <v>7</v>
      </c>
      <c r="B11" s="25"/>
      <c r="C11" s="24"/>
      <c r="D11" s="26"/>
      <c r="E11" s="28"/>
      <c r="F11" s="28"/>
    </row>
    <row r="12" spans="1:6" ht="41.1" customHeight="1">
      <c r="A12" s="24">
        <v>8</v>
      </c>
      <c r="B12" s="25"/>
      <c r="C12" s="24"/>
      <c r="D12" s="26"/>
      <c r="E12" s="28"/>
      <c r="F12" s="28"/>
    </row>
    <row r="13" spans="1:6" ht="41.1" customHeight="1">
      <c r="A13" s="24">
        <v>9</v>
      </c>
      <c r="B13" s="25"/>
      <c r="C13" s="24"/>
      <c r="D13" s="26"/>
      <c r="E13" s="28"/>
      <c r="F13" s="28"/>
    </row>
    <row r="14" spans="1:6" ht="41.1" customHeight="1">
      <c r="A14" s="24">
        <v>10</v>
      </c>
      <c r="B14" s="25"/>
      <c r="C14" s="24"/>
      <c r="D14" s="26"/>
      <c r="E14" s="28"/>
      <c r="F14" s="28"/>
    </row>
    <row r="15" spans="1:6" ht="41.1" customHeight="1">
      <c r="A15" s="24">
        <v>11</v>
      </c>
      <c r="B15" s="25"/>
      <c r="C15" s="24"/>
      <c r="D15" s="26"/>
      <c r="E15" s="28"/>
      <c r="F15" s="28"/>
    </row>
    <row r="16" spans="1:6" ht="41.1" customHeight="1">
      <c r="A16" s="24">
        <v>12</v>
      </c>
      <c r="B16" s="25"/>
      <c r="C16" s="24"/>
      <c r="D16" s="26"/>
      <c r="E16" s="28"/>
      <c r="F16" s="28"/>
    </row>
    <row r="17" spans="1:6" ht="41.1" customHeight="1">
      <c r="A17" s="24">
        <v>13</v>
      </c>
      <c r="B17" s="25"/>
      <c r="C17" s="24"/>
      <c r="D17" s="26"/>
      <c r="E17" s="28"/>
      <c r="F17" s="28"/>
    </row>
    <row r="18" spans="1:6" ht="41.1" customHeight="1">
      <c r="A18" s="24">
        <v>14</v>
      </c>
      <c r="B18" s="25"/>
      <c r="C18" s="24"/>
      <c r="D18" s="26"/>
      <c r="E18" s="28"/>
      <c r="F18" s="28"/>
    </row>
    <row r="19" spans="1:6" ht="41.1" customHeight="1">
      <c r="A19" s="24">
        <v>15</v>
      </c>
      <c r="B19" s="25"/>
      <c r="C19" s="24"/>
      <c r="D19" s="26"/>
      <c r="E19" s="28"/>
      <c r="F19" s="28"/>
    </row>
    <row r="20" spans="1:6" ht="41.1" customHeight="1">
      <c r="A20" s="24">
        <v>16</v>
      </c>
      <c r="B20" s="25"/>
      <c r="C20" s="24"/>
      <c r="D20" s="26"/>
      <c r="E20" s="28"/>
      <c r="F20" s="28"/>
    </row>
    <row r="21" spans="1:6" ht="41.1" customHeight="1">
      <c r="A21" s="24">
        <v>17</v>
      </c>
      <c r="B21" s="25"/>
      <c r="C21" s="24"/>
      <c r="D21" s="26"/>
      <c r="E21" s="28"/>
      <c r="F21" s="28"/>
    </row>
    <row r="22" spans="1:6" ht="41.1" customHeight="1">
      <c r="A22" s="24">
        <v>18</v>
      </c>
      <c r="B22" s="25"/>
      <c r="C22" s="24"/>
      <c r="D22" s="26"/>
      <c r="E22" s="28"/>
      <c r="F22" s="28"/>
    </row>
    <row r="23" spans="1:6" ht="41.1" customHeight="1">
      <c r="A23" s="24">
        <v>19</v>
      </c>
      <c r="B23" s="25"/>
      <c r="C23" s="24"/>
      <c r="D23" s="26"/>
      <c r="E23" s="28"/>
      <c r="F23" s="28"/>
    </row>
    <row r="24" spans="1:6" ht="41.1" customHeight="1">
      <c r="A24" s="24">
        <v>20</v>
      </c>
      <c r="B24" s="25"/>
      <c r="C24" s="24"/>
      <c r="D24" s="26"/>
      <c r="E24" s="28"/>
      <c r="F24" s="28"/>
    </row>
    <row r="25" spans="1:6" ht="41.1" customHeight="1">
      <c r="A25" s="24">
        <v>21</v>
      </c>
      <c r="B25" s="25"/>
      <c r="C25" s="24"/>
      <c r="D25" s="26"/>
      <c r="E25" s="28"/>
      <c r="F25" s="28"/>
    </row>
    <row r="26" spans="1:6" ht="41.1" customHeight="1">
      <c r="A26" s="24">
        <v>22</v>
      </c>
      <c r="B26" s="25"/>
      <c r="C26" s="24"/>
      <c r="D26" s="26"/>
      <c r="E26" s="28"/>
      <c r="F26" s="28"/>
    </row>
    <row r="27" spans="1:6" ht="41.1" customHeight="1">
      <c r="A27" s="24">
        <v>23</v>
      </c>
      <c r="B27" s="25"/>
      <c r="C27" s="24"/>
      <c r="D27" s="26"/>
      <c r="E27" s="28"/>
      <c r="F27" s="28"/>
    </row>
    <row r="28" spans="1:6" ht="41.1" customHeight="1">
      <c r="A28" s="24">
        <v>24</v>
      </c>
      <c r="B28" s="25"/>
      <c r="C28" s="24"/>
      <c r="D28" s="26"/>
      <c r="E28" s="28"/>
      <c r="F28" s="28"/>
    </row>
    <row r="29" spans="1:6" ht="41.1" customHeight="1">
      <c r="A29" s="24">
        <v>25</v>
      </c>
      <c r="B29" s="25"/>
      <c r="C29" s="24"/>
      <c r="D29" s="26"/>
      <c r="E29" s="28"/>
      <c r="F29" s="28"/>
    </row>
    <row r="30" spans="1:6" ht="41.1" customHeight="1">
      <c r="A30" s="24">
        <v>26</v>
      </c>
      <c r="B30" s="25"/>
      <c r="C30" s="24"/>
      <c r="D30" s="26"/>
      <c r="E30" s="28"/>
      <c r="F30" s="28"/>
    </row>
    <row r="31" spans="1:6" ht="41.1" customHeight="1">
      <c r="A31" s="24">
        <v>27</v>
      </c>
      <c r="B31" s="25"/>
      <c r="C31" s="24"/>
      <c r="D31" s="26"/>
      <c r="E31" s="28"/>
      <c r="F31" s="28"/>
    </row>
    <row r="32" spans="1:6" ht="41.1" customHeight="1">
      <c r="A32" s="24">
        <v>28</v>
      </c>
      <c r="B32" s="25"/>
      <c r="C32" s="24"/>
      <c r="D32" s="26"/>
      <c r="E32" s="28"/>
      <c r="F32" s="28"/>
    </row>
    <row r="33" spans="1:6" ht="41.1" customHeight="1">
      <c r="A33" s="24">
        <v>29</v>
      </c>
      <c r="B33" s="25"/>
      <c r="C33" s="24"/>
      <c r="D33" s="26"/>
      <c r="E33" s="28"/>
      <c r="F33" s="28"/>
    </row>
    <row r="34" spans="1:6" ht="41.1" customHeight="1">
      <c r="A34" s="24">
        <v>30</v>
      </c>
      <c r="B34" s="25"/>
      <c r="C34" s="24"/>
      <c r="D34" s="26"/>
      <c r="E34" s="28"/>
      <c r="F34" s="28"/>
    </row>
    <row r="35" spans="1:6" ht="41.1" customHeight="1">
      <c r="A35" s="24">
        <v>31</v>
      </c>
      <c r="B35" s="25"/>
      <c r="C35" s="24"/>
      <c r="D35" s="26"/>
      <c r="E35" s="28"/>
      <c r="F35" s="28"/>
    </row>
    <row r="36" spans="1:6" ht="41.1" customHeight="1">
      <c r="A36" s="24">
        <v>32</v>
      </c>
      <c r="B36" s="25"/>
      <c r="C36" s="24"/>
      <c r="D36" s="26"/>
      <c r="E36" s="28"/>
      <c r="F36" s="28"/>
    </row>
    <row r="37" spans="1:6" ht="41.1" customHeight="1">
      <c r="A37" s="24">
        <v>33</v>
      </c>
      <c r="B37" s="25"/>
      <c r="C37" s="24"/>
      <c r="D37" s="26"/>
      <c r="E37" s="28"/>
      <c r="F37" s="28"/>
    </row>
    <row r="38" spans="1:6" ht="41.1" customHeight="1">
      <c r="A38" s="24">
        <v>34</v>
      </c>
      <c r="B38" s="25"/>
      <c r="C38" s="24"/>
      <c r="D38" s="26"/>
      <c r="E38" s="28"/>
      <c r="F38" s="28"/>
    </row>
    <row r="39" spans="1:6" ht="41.1" customHeight="1">
      <c r="A39" s="24">
        <v>35</v>
      </c>
      <c r="B39" s="25"/>
      <c r="C39" s="24"/>
      <c r="D39" s="26"/>
      <c r="E39" s="28"/>
      <c r="F39" s="28"/>
    </row>
    <row r="40" spans="1:6" ht="41.1" customHeight="1">
      <c r="A40" s="24">
        <v>36</v>
      </c>
      <c r="B40" s="25"/>
      <c r="C40" s="24"/>
      <c r="D40" s="26"/>
      <c r="E40" s="28"/>
      <c r="F40" s="28"/>
    </row>
    <row r="41" spans="1:6" ht="41.1" customHeight="1">
      <c r="A41" s="24">
        <v>37</v>
      </c>
      <c r="B41" s="25"/>
      <c r="C41" s="24"/>
      <c r="D41" s="26"/>
      <c r="E41" s="28"/>
      <c r="F41" s="28"/>
    </row>
    <row r="42" spans="1:6" ht="41.1" customHeight="1">
      <c r="A42" s="24">
        <v>38</v>
      </c>
      <c r="B42" s="25"/>
      <c r="C42" s="24"/>
      <c r="D42" s="26"/>
      <c r="E42" s="28"/>
      <c r="F42" s="28"/>
    </row>
    <row r="43" spans="1:6" ht="41.1" customHeight="1">
      <c r="A43" s="24">
        <v>39</v>
      </c>
      <c r="B43" s="25"/>
      <c r="C43" s="24"/>
      <c r="D43" s="26"/>
      <c r="E43" s="28"/>
      <c r="F43" s="28"/>
    </row>
    <row r="44" spans="1:6" ht="41.1" customHeight="1">
      <c r="A44" s="24">
        <v>40</v>
      </c>
      <c r="B44" s="25"/>
      <c r="C44" s="24"/>
      <c r="D44" s="26"/>
      <c r="E44" s="28"/>
      <c r="F44" s="28"/>
    </row>
    <row r="45" spans="1:6" ht="41.1" customHeight="1">
      <c r="A45" s="24">
        <v>41</v>
      </c>
      <c r="B45" s="25"/>
      <c r="C45" s="24"/>
      <c r="D45" s="26"/>
      <c r="E45" s="28"/>
      <c r="F45" s="28"/>
    </row>
    <row r="46" spans="1:6" ht="41.1" customHeight="1">
      <c r="A46" s="24">
        <v>42</v>
      </c>
      <c r="B46" s="25"/>
      <c r="C46" s="24"/>
      <c r="D46" s="26"/>
      <c r="E46" s="28"/>
      <c r="F46" s="28"/>
    </row>
    <row r="47" spans="1:6" ht="41.1" customHeight="1">
      <c r="A47" s="24">
        <v>43</v>
      </c>
      <c r="B47" s="25"/>
      <c r="C47" s="24"/>
      <c r="D47" s="26"/>
      <c r="E47" s="28"/>
      <c r="F47" s="28"/>
    </row>
    <row r="48" spans="1:6" ht="41.1" customHeight="1">
      <c r="A48" s="24">
        <v>44</v>
      </c>
      <c r="B48" s="25"/>
      <c r="C48" s="24"/>
      <c r="D48" s="26"/>
      <c r="E48" s="28"/>
      <c r="F48" s="28"/>
    </row>
    <row r="49" spans="1:6" ht="41.1" customHeight="1">
      <c r="A49" s="24">
        <v>45</v>
      </c>
      <c r="B49" s="25"/>
      <c r="C49" s="24"/>
      <c r="D49" s="26"/>
      <c r="E49" s="28"/>
      <c r="F49" s="28"/>
    </row>
    <row r="50" spans="1:6" ht="41.1" customHeight="1">
      <c r="A50" s="24">
        <v>46</v>
      </c>
      <c r="B50" s="25"/>
      <c r="C50" s="24"/>
      <c r="D50" s="26"/>
      <c r="E50" s="28"/>
      <c r="F50" s="28"/>
    </row>
    <row r="51" spans="1:6" ht="41.1" customHeight="1">
      <c r="A51" s="24">
        <v>47</v>
      </c>
      <c r="B51" s="25"/>
      <c r="C51" s="24"/>
      <c r="D51" s="26"/>
      <c r="E51" s="28"/>
      <c r="F51" s="28"/>
    </row>
    <row r="52" spans="1:6" ht="41.1" customHeight="1">
      <c r="A52" s="24">
        <v>48</v>
      </c>
      <c r="B52" s="25"/>
      <c r="C52" s="24"/>
      <c r="D52" s="26"/>
      <c r="E52" s="28"/>
      <c r="F52" s="28"/>
    </row>
    <row r="53" spans="1:6" ht="41.1" customHeight="1">
      <c r="A53" s="24">
        <v>49</v>
      </c>
      <c r="B53" s="25"/>
      <c r="C53" s="24"/>
      <c r="D53" s="26"/>
      <c r="E53" s="28"/>
      <c r="F53" s="28"/>
    </row>
    <row r="54" spans="1:6" ht="41.1" customHeight="1">
      <c r="A54" s="24">
        <v>50</v>
      </c>
      <c r="B54" s="25"/>
      <c r="C54" s="24"/>
      <c r="D54" s="26"/>
      <c r="E54" s="28"/>
      <c r="F54" s="28"/>
    </row>
  </sheetData>
  <phoneticPr fontId="3"/>
  <pageMargins left="0.19685039370078741" right="0.19685039370078741" top="0.39370078740157483" bottom="0.59055118110236227" header="0.19685039370078741" footer="0.39370078740157483"/>
  <pageSetup paperSize="9" scale="96" fitToHeight="0" orientation="landscape"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A5B0D-97D5-4138-952F-5532F5D95CEE}">
  <sheetPr>
    <tabColor rgb="FFFF0000"/>
    <pageSetUpPr fitToPage="1"/>
  </sheetPr>
  <dimension ref="B1:Y261"/>
  <sheetViews>
    <sheetView showGridLines="0" zoomScale="50" zoomScaleNormal="50" workbookViewId="0">
      <selection activeCell="J66" sqref="J66"/>
    </sheetView>
  </sheetViews>
  <sheetFormatPr defaultColWidth="8.59765625" defaultRowHeight="18"/>
  <cols>
    <col min="1" max="1" width="3.59765625" style="3" customWidth="1"/>
    <col min="2" max="2" width="6.69921875" style="3" customWidth="1"/>
    <col min="3" max="3" width="35.69921875" style="3" customWidth="1"/>
    <col min="4" max="10" width="30.69921875" style="3" customWidth="1"/>
    <col min="11" max="11" width="15.59765625" style="3" customWidth="1"/>
    <col min="12" max="12" width="15.59765625" style="3" hidden="1" customWidth="1"/>
    <col min="13" max="13" width="16.5" style="3" hidden="1" customWidth="1"/>
    <col min="14" max="16" width="8.59765625" style="3"/>
    <col min="17" max="17" width="13" style="3" customWidth="1"/>
    <col min="18" max="18" width="6.69921875" style="3" customWidth="1"/>
    <col min="19" max="19" width="27.8984375" style="3" customWidth="1"/>
    <col min="20" max="20" width="8.59765625" style="3"/>
    <col min="21" max="21" width="19.296875" style="3" customWidth="1"/>
    <col min="22" max="22" width="22.5" style="3" customWidth="1"/>
    <col min="23" max="24" width="8.59765625" style="3"/>
    <col min="25" max="25" width="9.8984375" style="3" customWidth="1"/>
    <col min="26" max="16384" width="8.59765625" style="3"/>
  </cols>
  <sheetData>
    <row r="1" spans="2:13" ht="27" thickBot="1">
      <c r="B1" s="1" t="s">
        <v>6</v>
      </c>
      <c r="C1" s="2"/>
      <c r="H1" s="13"/>
      <c r="I1" s="3" t="s">
        <v>21</v>
      </c>
      <c r="J1" s="259" t="s">
        <v>247</v>
      </c>
    </row>
    <row r="2" spans="2:13" ht="25.05" customHeight="1" thickTop="1">
      <c r="B2" s="4"/>
      <c r="C2" s="188" t="s">
        <v>212</v>
      </c>
      <c r="D2" s="5"/>
      <c r="E2" s="358" t="s">
        <v>22</v>
      </c>
      <c r="F2" s="360" t="s">
        <v>220</v>
      </c>
      <c r="G2" s="360"/>
      <c r="H2" s="360"/>
      <c r="I2" s="360"/>
      <c r="J2" s="361"/>
    </row>
    <row r="3" spans="2:13" ht="25.05" customHeight="1" thickBot="1">
      <c r="B3" s="6"/>
      <c r="C3" s="188" t="s">
        <v>204</v>
      </c>
      <c r="D3" s="5"/>
      <c r="E3" s="359"/>
      <c r="F3" s="362"/>
      <c r="G3" s="362"/>
      <c r="H3" s="362"/>
      <c r="I3" s="362"/>
      <c r="J3" s="363"/>
    </row>
    <row r="4" spans="2:13" ht="26.1" customHeight="1" thickTop="1" thickBot="1">
      <c r="B4" s="7" t="s">
        <v>23</v>
      </c>
      <c r="C4" s="7"/>
      <c r="D4" s="7"/>
    </row>
    <row r="5" spans="2:13" ht="26.1" customHeight="1">
      <c r="B5" s="7"/>
      <c r="C5" s="368" t="s">
        <v>16</v>
      </c>
      <c r="D5" s="8" t="s">
        <v>17</v>
      </c>
      <c r="E5" s="9" t="s">
        <v>18</v>
      </c>
      <c r="F5" s="10" t="s">
        <v>19</v>
      </c>
      <c r="G5" s="11" t="s">
        <v>20</v>
      </c>
    </row>
    <row r="6" spans="2:13" ht="34.35" customHeight="1" thickBot="1">
      <c r="B6" s="7"/>
      <c r="C6" s="369"/>
      <c r="D6" s="310"/>
      <c r="E6" s="311"/>
      <c r="F6" s="311"/>
      <c r="G6" s="312"/>
      <c r="H6" s="189"/>
    </row>
    <row r="7" spans="2:13" ht="35.4" customHeight="1" thickBot="1">
      <c r="B7" s="7"/>
      <c r="C7" s="12" t="s">
        <v>26</v>
      </c>
      <c r="D7" s="410"/>
      <c r="E7" s="411"/>
      <c r="F7" s="412"/>
      <c r="G7" s="364" t="s">
        <v>228</v>
      </c>
      <c r="H7" s="365"/>
      <c r="I7" s="365"/>
    </row>
    <row r="8" spans="2:13" ht="47.55" customHeight="1" thickTop="1" thickBot="1">
      <c r="B8" s="7"/>
      <c r="C8" s="190"/>
      <c r="D8" s="388" t="s">
        <v>221</v>
      </c>
      <c r="E8" s="389"/>
      <c r="F8" s="390"/>
      <c r="G8" s="380" t="s">
        <v>243</v>
      </c>
      <c r="H8" s="380"/>
      <c r="I8" s="380"/>
      <c r="J8" s="380"/>
    </row>
    <row r="9" spans="2:13" ht="27.45" customHeight="1" thickTop="1">
      <c r="B9" s="7"/>
      <c r="C9" s="212"/>
      <c r="D9" s="213"/>
      <c r="E9" s="213"/>
      <c r="F9" s="213"/>
      <c r="G9" s="16"/>
      <c r="H9" s="16"/>
      <c r="I9" s="16"/>
      <c r="J9" s="16"/>
    </row>
    <row r="10" spans="2:13" ht="38.4" customHeight="1" thickBot="1">
      <c r="B10" s="7" t="s">
        <v>158</v>
      </c>
      <c r="D10" s="110"/>
      <c r="E10" s="111"/>
      <c r="F10" s="111"/>
      <c r="G10" s="112"/>
    </row>
    <row r="11" spans="2:13" ht="18.45" customHeight="1">
      <c r="C11" s="381" t="s">
        <v>9</v>
      </c>
      <c r="D11" s="375" t="s">
        <v>0</v>
      </c>
      <c r="E11" s="376"/>
      <c r="F11" s="376"/>
      <c r="G11" s="376"/>
      <c r="H11" s="376"/>
      <c r="I11" s="376"/>
      <c r="J11" s="377"/>
    </row>
    <row r="12" spans="2:13" ht="85.2" customHeight="1">
      <c r="C12" s="382"/>
      <c r="D12" s="113" t="s">
        <v>159</v>
      </c>
      <c r="E12" s="113" t="s">
        <v>160</v>
      </c>
      <c r="F12" s="113" t="s">
        <v>182</v>
      </c>
      <c r="G12" s="113" t="s">
        <v>161</v>
      </c>
      <c r="H12" s="113" t="s">
        <v>162</v>
      </c>
      <c r="I12" s="113" t="s">
        <v>15</v>
      </c>
      <c r="J12" s="114" t="s">
        <v>8</v>
      </c>
      <c r="K12" s="115"/>
      <c r="L12" s="116"/>
    </row>
    <row r="13" spans="2:13" ht="73.5" customHeight="1">
      <c r="C13" s="76" t="s">
        <v>243</v>
      </c>
      <c r="D13" s="313"/>
      <c r="E13" s="100" t="s">
        <v>243</v>
      </c>
      <c r="F13" s="100" t="s">
        <v>243</v>
      </c>
      <c r="G13" s="100" t="s">
        <v>243</v>
      </c>
      <c r="H13" s="100" t="s">
        <v>243</v>
      </c>
      <c r="I13" s="314"/>
      <c r="J13" s="315"/>
      <c r="L13" s="116"/>
      <c r="M13" s="110"/>
    </row>
    <row r="14" spans="2:13" ht="73.5" customHeight="1">
      <c r="C14" s="76" t="s">
        <v>243</v>
      </c>
      <c r="D14" s="313"/>
      <c r="E14" s="100" t="s">
        <v>243</v>
      </c>
      <c r="F14" s="100" t="s">
        <v>243</v>
      </c>
      <c r="G14" s="100" t="s">
        <v>243</v>
      </c>
      <c r="H14" s="100" t="s">
        <v>243</v>
      </c>
      <c r="I14" s="314"/>
      <c r="J14" s="315"/>
    </row>
    <row r="15" spans="2:13" ht="73.5" customHeight="1">
      <c r="C15" s="76" t="s">
        <v>243</v>
      </c>
      <c r="D15" s="316"/>
      <c r="E15" s="100" t="s">
        <v>243</v>
      </c>
      <c r="F15" s="100" t="s">
        <v>243</v>
      </c>
      <c r="G15" s="100" t="s">
        <v>243</v>
      </c>
      <c r="H15" s="100" t="s">
        <v>243</v>
      </c>
      <c r="I15" s="314"/>
      <c r="J15" s="315"/>
    </row>
    <row r="16" spans="2:13" ht="73.5" customHeight="1">
      <c r="C16" s="76" t="s">
        <v>243</v>
      </c>
      <c r="D16" s="313"/>
      <c r="E16" s="100" t="s">
        <v>243</v>
      </c>
      <c r="F16" s="100" t="s">
        <v>243</v>
      </c>
      <c r="G16" s="100" t="s">
        <v>243</v>
      </c>
      <c r="H16" s="100" t="s">
        <v>243</v>
      </c>
      <c r="I16" s="314"/>
      <c r="J16" s="315"/>
    </row>
    <row r="17" spans="2:18" ht="73.5" customHeight="1">
      <c r="C17" s="76" t="s">
        <v>243</v>
      </c>
      <c r="D17" s="313"/>
      <c r="E17" s="100" t="s">
        <v>243</v>
      </c>
      <c r="F17" s="100" t="s">
        <v>243</v>
      </c>
      <c r="G17" s="100" t="s">
        <v>243</v>
      </c>
      <c r="H17" s="100" t="s">
        <v>243</v>
      </c>
      <c r="I17" s="314"/>
      <c r="J17" s="315"/>
    </row>
    <row r="18" spans="2:18" ht="73.5" customHeight="1">
      <c r="C18" s="76" t="s">
        <v>243</v>
      </c>
      <c r="D18" s="316"/>
      <c r="E18" s="100" t="s">
        <v>243</v>
      </c>
      <c r="F18" s="100" t="s">
        <v>243</v>
      </c>
      <c r="G18" s="100" t="s">
        <v>243</v>
      </c>
      <c r="H18" s="100" t="s">
        <v>243</v>
      </c>
      <c r="I18" s="314"/>
      <c r="J18" s="315"/>
      <c r="R18" s="13"/>
    </row>
    <row r="19" spans="2:18" ht="73.5" customHeight="1" thickBot="1">
      <c r="C19" s="260" t="s">
        <v>243</v>
      </c>
      <c r="D19" s="317"/>
      <c r="E19" s="262" t="s">
        <v>243</v>
      </c>
      <c r="F19" s="262" t="s">
        <v>243</v>
      </c>
      <c r="G19" s="262" t="s">
        <v>243</v>
      </c>
      <c r="H19" s="262" t="s">
        <v>243</v>
      </c>
      <c r="I19" s="318"/>
      <c r="J19" s="319"/>
      <c r="R19" s="13"/>
    </row>
    <row r="20" spans="2:18" ht="73.5" customHeight="1" thickTop="1">
      <c r="B20" s="413" t="s">
        <v>242</v>
      </c>
      <c r="C20" s="268" t="s">
        <v>243</v>
      </c>
      <c r="D20" s="320"/>
      <c r="E20" s="270" t="s">
        <v>243</v>
      </c>
      <c r="F20" s="270" t="s">
        <v>243</v>
      </c>
      <c r="G20" s="270" t="s">
        <v>243</v>
      </c>
      <c r="H20" s="270" t="s">
        <v>243</v>
      </c>
      <c r="I20" s="321"/>
      <c r="J20" s="322"/>
      <c r="L20" s="179" t="s">
        <v>187</v>
      </c>
      <c r="M20" s="151">
        <v>0</v>
      </c>
      <c r="R20" s="13"/>
    </row>
    <row r="21" spans="2:18" ht="73.5" customHeight="1">
      <c r="B21" s="413"/>
      <c r="C21" s="273" t="s">
        <v>243</v>
      </c>
      <c r="D21" s="316"/>
      <c r="E21" s="100" t="s">
        <v>243</v>
      </c>
      <c r="F21" s="100" t="s">
        <v>243</v>
      </c>
      <c r="G21" s="100" t="s">
        <v>243</v>
      </c>
      <c r="H21" s="100" t="s">
        <v>243</v>
      </c>
      <c r="I21" s="314"/>
      <c r="J21" s="323"/>
      <c r="L21" s="180" t="s">
        <v>188</v>
      </c>
      <c r="M21" s="151">
        <v>0</v>
      </c>
      <c r="R21" s="13"/>
    </row>
    <row r="22" spans="2:18" ht="73.5" customHeight="1" thickBot="1">
      <c r="B22" s="413"/>
      <c r="C22" s="275" t="s">
        <v>243</v>
      </c>
      <c r="D22" s="324"/>
      <c r="E22" s="277" t="s">
        <v>243</v>
      </c>
      <c r="F22" s="277" t="s">
        <v>243</v>
      </c>
      <c r="G22" s="277" t="s">
        <v>243</v>
      </c>
      <c r="H22" s="277" t="s">
        <v>243</v>
      </c>
      <c r="I22" s="325"/>
      <c r="J22" s="326"/>
      <c r="L22" s="180" t="s">
        <v>189</v>
      </c>
      <c r="M22" s="151">
        <v>0</v>
      </c>
    </row>
    <row r="23" spans="2:18" ht="73.5" customHeight="1" thickTop="1" thickBot="1">
      <c r="B23" s="7" t="s">
        <v>7</v>
      </c>
      <c r="C23" s="263">
        <v>0</v>
      </c>
      <c r="D23" s="264"/>
      <c r="E23" s="265"/>
      <c r="F23" s="265"/>
      <c r="G23" s="264"/>
      <c r="H23" s="266"/>
      <c r="I23" s="267"/>
      <c r="J23" s="267"/>
      <c r="L23" s="179" t="s">
        <v>190</v>
      </c>
      <c r="M23" s="151">
        <v>0</v>
      </c>
    </row>
    <row r="24" spans="2:18" ht="157.80000000000001" customHeight="1">
      <c r="C24" s="77"/>
      <c r="D24" s="117"/>
      <c r="E24" s="118"/>
      <c r="F24" s="119"/>
      <c r="G24" s="120"/>
      <c r="H24" s="121"/>
      <c r="I24" s="121"/>
    </row>
    <row r="25" spans="2:18" ht="30" customHeight="1" thickBot="1">
      <c r="B25" s="122" t="s">
        <v>163</v>
      </c>
      <c r="C25" s="78"/>
      <c r="D25" s="123"/>
      <c r="E25" s="124"/>
      <c r="F25" s="125"/>
      <c r="G25" s="126"/>
      <c r="H25" s="127"/>
      <c r="I25" s="127"/>
    </row>
    <row r="26" spans="2:18" ht="30" customHeight="1" thickBot="1">
      <c r="C26" s="128" t="s">
        <v>164</v>
      </c>
      <c r="D26" s="383" t="s">
        <v>243</v>
      </c>
      <c r="E26" s="384"/>
      <c r="F26" s="384"/>
      <c r="G26" s="129"/>
      <c r="H26" s="127"/>
      <c r="I26" s="127"/>
    </row>
    <row r="27" spans="2:18" ht="30" customHeight="1" thickBot="1">
      <c r="C27" s="130" t="s">
        <v>165</v>
      </c>
      <c r="E27" s="131"/>
      <c r="F27" s="131"/>
      <c r="G27" s="126"/>
      <c r="H27" s="127"/>
      <c r="I27" s="127"/>
    </row>
    <row r="28" spans="2:18" ht="30" customHeight="1" thickBot="1">
      <c r="C28" s="132" t="s">
        <v>166</v>
      </c>
      <c r="D28" s="385" t="s">
        <v>243</v>
      </c>
      <c r="E28" s="386"/>
      <c r="F28" s="387"/>
      <c r="I28" s="127"/>
    </row>
    <row r="29" spans="2:18" ht="30" customHeight="1" thickBot="1">
      <c r="B29" s="122"/>
      <c r="C29" s="79"/>
      <c r="D29" s="130"/>
      <c r="E29" s="133"/>
      <c r="F29" s="134"/>
      <c r="G29" s="126"/>
      <c r="H29" s="127"/>
      <c r="I29" s="127"/>
    </row>
    <row r="30" spans="2:18" ht="18.45" customHeight="1">
      <c r="C30" s="373" t="s">
        <v>9</v>
      </c>
      <c r="D30" s="375" t="s">
        <v>167</v>
      </c>
      <c r="E30" s="376"/>
      <c r="F30" s="376"/>
      <c r="G30" s="376"/>
      <c r="H30" s="376"/>
      <c r="I30" s="376"/>
      <c r="J30" s="377"/>
    </row>
    <row r="31" spans="2:18" ht="93" customHeight="1">
      <c r="C31" s="374"/>
      <c r="D31" s="205" t="s">
        <v>222</v>
      </c>
      <c r="E31" s="205" t="s">
        <v>229</v>
      </c>
      <c r="F31" s="174" t="s">
        <v>182</v>
      </c>
      <c r="G31" s="378" t="s">
        <v>223</v>
      </c>
      <c r="H31" s="379"/>
      <c r="I31" s="171" t="s">
        <v>203</v>
      </c>
      <c r="J31" s="114" t="s">
        <v>8</v>
      </c>
      <c r="K31" s="116"/>
      <c r="L31" s="116"/>
    </row>
    <row r="32" spans="2:18" ht="30" customHeight="1">
      <c r="C32" s="76" t="s">
        <v>243</v>
      </c>
      <c r="D32" s="327"/>
      <c r="E32" s="328"/>
      <c r="F32" s="173" t="s">
        <v>243</v>
      </c>
      <c r="G32" s="414"/>
      <c r="H32" s="415"/>
      <c r="I32" s="314"/>
      <c r="J32" s="315"/>
    </row>
    <row r="33" spans="3:10" ht="30" customHeight="1">
      <c r="C33" s="76" t="s">
        <v>243</v>
      </c>
      <c r="D33" s="329"/>
      <c r="E33" s="328"/>
      <c r="F33" s="173" t="s">
        <v>243</v>
      </c>
      <c r="G33" s="414"/>
      <c r="H33" s="415"/>
      <c r="I33" s="314"/>
      <c r="J33" s="315"/>
    </row>
    <row r="34" spans="3:10" ht="30" hidden="1" customHeight="1">
      <c r="C34" s="76" t="s">
        <v>243</v>
      </c>
      <c r="D34" s="329"/>
      <c r="E34" s="328"/>
      <c r="F34" s="173" t="s">
        <v>243</v>
      </c>
      <c r="G34" s="414"/>
      <c r="H34" s="415"/>
      <c r="I34" s="314"/>
      <c r="J34" s="315"/>
    </row>
    <row r="35" spans="3:10" ht="30" hidden="1" customHeight="1">
      <c r="C35" s="76" t="s">
        <v>243</v>
      </c>
      <c r="D35" s="327"/>
      <c r="E35" s="328"/>
      <c r="F35" s="173" t="s">
        <v>243</v>
      </c>
      <c r="G35" s="414"/>
      <c r="H35" s="415"/>
      <c r="I35" s="314"/>
      <c r="J35" s="315"/>
    </row>
    <row r="36" spans="3:10" ht="30" hidden="1" customHeight="1">
      <c r="C36" s="76" t="s">
        <v>243</v>
      </c>
      <c r="D36" s="327"/>
      <c r="E36" s="328"/>
      <c r="F36" s="173" t="s">
        <v>243</v>
      </c>
      <c r="G36" s="414"/>
      <c r="H36" s="415"/>
      <c r="I36" s="314"/>
      <c r="J36" s="315"/>
    </row>
    <row r="37" spans="3:10" ht="30" hidden="1" customHeight="1">
      <c r="C37" s="76" t="s">
        <v>243</v>
      </c>
      <c r="D37" s="329"/>
      <c r="E37" s="328"/>
      <c r="F37" s="173" t="s">
        <v>243</v>
      </c>
      <c r="G37" s="414"/>
      <c r="H37" s="415"/>
      <c r="I37" s="314"/>
      <c r="J37" s="315"/>
    </row>
    <row r="38" spans="3:10" ht="30" hidden="1" customHeight="1">
      <c r="C38" s="76" t="s">
        <v>243</v>
      </c>
      <c r="D38" s="329"/>
      <c r="E38" s="328"/>
      <c r="F38" s="173" t="s">
        <v>243</v>
      </c>
      <c r="G38" s="414"/>
      <c r="H38" s="415"/>
      <c r="I38" s="314"/>
      <c r="J38" s="315"/>
    </row>
    <row r="39" spans="3:10" ht="30" hidden="1" customHeight="1">
      <c r="C39" s="76" t="s">
        <v>243</v>
      </c>
      <c r="D39" s="327"/>
      <c r="E39" s="328"/>
      <c r="F39" s="173" t="s">
        <v>243</v>
      </c>
      <c r="G39" s="414"/>
      <c r="H39" s="415"/>
      <c r="I39" s="314"/>
      <c r="J39" s="315"/>
    </row>
    <row r="40" spans="3:10" ht="30" hidden="1" customHeight="1">
      <c r="C40" s="76" t="s">
        <v>243</v>
      </c>
      <c r="D40" s="327"/>
      <c r="E40" s="328"/>
      <c r="F40" s="173" t="s">
        <v>243</v>
      </c>
      <c r="G40" s="414"/>
      <c r="H40" s="415"/>
      <c r="I40" s="314"/>
      <c r="J40" s="315"/>
    </row>
    <row r="41" spans="3:10" ht="30" hidden="1" customHeight="1">
      <c r="C41" s="76" t="s">
        <v>243</v>
      </c>
      <c r="D41" s="329"/>
      <c r="E41" s="328"/>
      <c r="F41" s="173" t="s">
        <v>243</v>
      </c>
      <c r="G41" s="414"/>
      <c r="H41" s="415"/>
      <c r="I41" s="314"/>
      <c r="J41" s="315"/>
    </row>
    <row r="42" spans="3:10" ht="30" hidden="1" customHeight="1">
      <c r="C42" s="76" t="s">
        <v>243</v>
      </c>
      <c r="D42" s="329"/>
      <c r="E42" s="328"/>
      <c r="F42" s="173" t="s">
        <v>243</v>
      </c>
      <c r="G42" s="414"/>
      <c r="H42" s="415"/>
      <c r="I42" s="314"/>
      <c r="J42" s="315"/>
    </row>
    <row r="43" spans="3:10" ht="30" hidden="1" customHeight="1">
      <c r="C43" s="76" t="s">
        <v>243</v>
      </c>
      <c r="D43" s="327"/>
      <c r="E43" s="328"/>
      <c r="F43" s="173" t="s">
        <v>243</v>
      </c>
      <c r="G43" s="414"/>
      <c r="H43" s="415"/>
      <c r="I43" s="314"/>
      <c r="J43" s="315"/>
    </row>
    <row r="44" spans="3:10" ht="30" hidden="1" customHeight="1">
      <c r="C44" s="76" t="s">
        <v>243</v>
      </c>
      <c r="D44" s="329"/>
      <c r="E44" s="328"/>
      <c r="F44" s="173" t="s">
        <v>243</v>
      </c>
      <c r="G44" s="414"/>
      <c r="H44" s="415"/>
      <c r="I44" s="314"/>
      <c r="J44" s="315"/>
    </row>
    <row r="45" spans="3:10" ht="30" hidden="1" customHeight="1">
      <c r="C45" s="76" t="s">
        <v>243</v>
      </c>
      <c r="D45" s="329"/>
      <c r="E45" s="328"/>
      <c r="F45" s="173" t="s">
        <v>243</v>
      </c>
      <c r="G45" s="414"/>
      <c r="H45" s="415"/>
      <c r="I45" s="314"/>
      <c r="J45" s="315"/>
    </row>
    <row r="46" spans="3:10" ht="30" hidden="1" customHeight="1">
      <c r="C46" s="76" t="s">
        <v>243</v>
      </c>
      <c r="D46" s="327"/>
      <c r="E46" s="328"/>
      <c r="F46" s="173" t="s">
        <v>243</v>
      </c>
      <c r="G46" s="414"/>
      <c r="H46" s="415"/>
      <c r="I46" s="314"/>
      <c r="J46" s="315"/>
    </row>
    <row r="47" spans="3:10" ht="30" hidden="1" customHeight="1">
      <c r="C47" s="76" t="s">
        <v>243</v>
      </c>
      <c r="D47" s="327"/>
      <c r="E47" s="328"/>
      <c r="F47" s="173" t="s">
        <v>243</v>
      </c>
      <c r="G47" s="414"/>
      <c r="H47" s="415"/>
      <c r="I47" s="314"/>
      <c r="J47" s="315"/>
    </row>
    <row r="48" spans="3:10" ht="30" hidden="1" customHeight="1">
      <c r="C48" s="76" t="s">
        <v>243</v>
      </c>
      <c r="D48" s="329"/>
      <c r="E48" s="328"/>
      <c r="F48" s="173" t="s">
        <v>243</v>
      </c>
      <c r="G48" s="414"/>
      <c r="H48" s="415"/>
      <c r="I48" s="314"/>
      <c r="J48" s="315"/>
    </row>
    <row r="49" spans="2:12" ht="30" hidden="1" customHeight="1">
      <c r="C49" s="76" t="s">
        <v>243</v>
      </c>
      <c r="D49" s="329"/>
      <c r="E49" s="328"/>
      <c r="F49" s="173" t="s">
        <v>243</v>
      </c>
      <c r="G49" s="414"/>
      <c r="H49" s="415"/>
      <c r="I49" s="314"/>
      <c r="J49" s="315"/>
    </row>
    <row r="50" spans="2:12" ht="30" hidden="1" customHeight="1">
      <c r="C50" s="76" t="s">
        <v>243</v>
      </c>
      <c r="D50" s="327"/>
      <c r="E50" s="328"/>
      <c r="F50" s="173" t="s">
        <v>243</v>
      </c>
      <c r="G50" s="414"/>
      <c r="H50" s="415"/>
      <c r="I50" s="314"/>
      <c r="J50" s="315"/>
    </row>
    <row r="51" spans="2:12" ht="30" hidden="1" customHeight="1">
      <c r="C51" s="76" t="s">
        <v>243</v>
      </c>
      <c r="D51" s="329"/>
      <c r="E51" s="328"/>
      <c r="F51" s="173" t="s">
        <v>243</v>
      </c>
      <c r="G51" s="414"/>
      <c r="H51" s="415"/>
      <c r="I51" s="314"/>
      <c r="J51" s="315"/>
    </row>
    <row r="52" spans="2:12" ht="30" hidden="1" customHeight="1">
      <c r="C52" s="76" t="s">
        <v>243</v>
      </c>
      <c r="D52" s="329"/>
      <c r="E52" s="328"/>
      <c r="F52" s="173" t="s">
        <v>243</v>
      </c>
      <c r="G52" s="414"/>
      <c r="H52" s="415"/>
      <c r="I52" s="314"/>
      <c r="J52" s="315"/>
    </row>
    <row r="53" spans="2:12" ht="30" hidden="1" customHeight="1">
      <c r="C53" s="76" t="s">
        <v>243</v>
      </c>
      <c r="D53" s="327"/>
      <c r="E53" s="328"/>
      <c r="F53" s="173" t="s">
        <v>243</v>
      </c>
      <c r="G53" s="414"/>
      <c r="H53" s="415"/>
      <c r="I53" s="314"/>
      <c r="J53" s="315"/>
    </row>
    <row r="54" spans="2:12" ht="30" hidden="1" customHeight="1">
      <c r="C54" s="76" t="s">
        <v>243</v>
      </c>
      <c r="D54" s="327"/>
      <c r="E54" s="328"/>
      <c r="F54" s="173" t="s">
        <v>243</v>
      </c>
      <c r="G54" s="414"/>
      <c r="H54" s="415"/>
      <c r="I54" s="314"/>
      <c r="J54" s="315"/>
    </row>
    <row r="55" spans="2:12" ht="30" hidden="1" customHeight="1">
      <c r="C55" s="76" t="s">
        <v>243</v>
      </c>
      <c r="D55" s="329"/>
      <c r="E55" s="328"/>
      <c r="F55" s="173" t="s">
        <v>243</v>
      </c>
      <c r="G55" s="414"/>
      <c r="H55" s="415"/>
      <c r="I55" s="314"/>
      <c r="J55" s="315"/>
    </row>
    <row r="56" spans="2:12" ht="30" customHeight="1" thickBot="1">
      <c r="C56" s="260" t="s">
        <v>243</v>
      </c>
      <c r="D56" s="330"/>
      <c r="E56" s="331"/>
      <c r="F56" s="282" t="s">
        <v>243</v>
      </c>
      <c r="G56" s="416"/>
      <c r="H56" s="417"/>
      <c r="I56" s="332"/>
      <c r="J56" s="333"/>
    </row>
    <row r="57" spans="2:12" ht="30" customHeight="1" thickTop="1">
      <c r="B57" s="413" t="s">
        <v>242</v>
      </c>
      <c r="C57" s="268" t="s">
        <v>243</v>
      </c>
      <c r="D57" s="334"/>
      <c r="E57" s="335"/>
      <c r="F57" s="270" t="s">
        <v>243</v>
      </c>
      <c r="G57" s="418"/>
      <c r="H57" s="419"/>
      <c r="I57" s="321"/>
      <c r="J57" s="322"/>
    </row>
    <row r="58" spans="2:12" ht="30" customHeight="1">
      <c r="B58" s="413"/>
      <c r="C58" s="273" t="s">
        <v>243</v>
      </c>
      <c r="D58" s="329"/>
      <c r="E58" s="328"/>
      <c r="F58" s="173" t="s">
        <v>243</v>
      </c>
      <c r="G58" s="414"/>
      <c r="H58" s="415"/>
      <c r="I58" s="314"/>
      <c r="J58" s="323"/>
    </row>
    <row r="59" spans="2:12" ht="30" customHeight="1">
      <c r="B59" s="413"/>
      <c r="C59" s="273" t="s">
        <v>243</v>
      </c>
      <c r="D59" s="327"/>
      <c r="E59" s="328"/>
      <c r="F59" s="173" t="s">
        <v>243</v>
      </c>
      <c r="G59" s="414"/>
      <c r="H59" s="415"/>
      <c r="I59" s="314"/>
      <c r="J59" s="323"/>
    </row>
    <row r="60" spans="2:12" ht="30" customHeight="1">
      <c r="B60" s="413"/>
      <c r="C60" s="273" t="s">
        <v>243</v>
      </c>
      <c r="D60" s="329"/>
      <c r="E60" s="328"/>
      <c r="F60" s="173" t="s">
        <v>243</v>
      </c>
      <c r="G60" s="414"/>
      <c r="H60" s="415"/>
      <c r="I60" s="314"/>
      <c r="J60" s="323"/>
    </row>
    <row r="61" spans="2:12" ht="30" customHeight="1" thickBot="1">
      <c r="B61" s="413"/>
      <c r="C61" s="275" t="s">
        <v>243</v>
      </c>
      <c r="D61" s="336"/>
      <c r="E61" s="337"/>
      <c r="F61" s="291" t="s">
        <v>243</v>
      </c>
      <c r="G61" s="420"/>
      <c r="H61" s="421"/>
      <c r="I61" s="325"/>
      <c r="J61" s="326"/>
    </row>
    <row r="62" spans="2:12" ht="61.8" hidden="1" customHeight="1">
      <c r="C62" s="283"/>
      <c r="D62" s="284" t="s">
        <v>205</v>
      </c>
      <c r="E62" s="198" t="s">
        <v>218</v>
      </c>
      <c r="F62" s="198" t="s">
        <v>217</v>
      </c>
      <c r="G62" s="395" t="s">
        <v>219</v>
      </c>
      <c r="H62" s="396"/>
      <c r="I62" s="308"/>
      <c r="J62" s="309"/>
    </row>
    <row r="63" spans="2:12" ht="37.799999999999997" customHeight="1" thickTop="1">
      <c r="C63" s="187" t="s">
        <v>243</v>
      </c>
      <c r="D63" s="191" t="s">
        <v>205</v>
      </c>
      <c r="E63" s="175" t="s">
        <v>183</v>
      </c>
      <c r="F63" s="175" t="s">
        <v>184</v>
      </c>
      <c r="G63" s="404" t="s">
        <v>206</v>
      </c>
      <c r="H63" s="405"/>
      <c r="I63" s="314"/>
      <c r="J63" s="315"/>
      <c r="L63" s="5"/>
    </row>
    <row r="64" spans="2:12" ht="40.799999999999997" customHeight="1">
      <c r="C64" s="187" t="s">
        <v>243</v>
      </c>
      <c r="D64" s="191" t="s">
        <v>205</v>
      </c>
      <c r="E64" s="176" t="s">
        <v>183</v>
      </c>
      <c r="F64" s="176" t="s">
        <v>176</v>
      </c>
      <c r="G64" s="404" t="s">
        <v>207</v>
      </c>
      <c r="H64" s="405"/>
      <c r="I64" s="314"/>
      <c r="J64" s="315"/>
    </row>
    <row r="65" spans="2:13" ht="38.4" customHeight="1">
      <c r="C65" s="187" t="s">
        <v>243</v>
      </c>
      <c r="D65" s="191" t="s">
        <v>205</v>
      </c>
      <c r="E65" s="135" t="s">
        <v>183</v>
      </c>
      <c r="F65" s="135" t="s">
        <v>185</v>
      </c>
      <c r="G65" s="406" t="s">
        <v>208</v>
      </c>
      <c r="H65" s="407"/>
      <c r="I65" s="314"/>
      <c r="J65" s="315"/>
    </row>
    <row r="66" spans="2:13" ht="45" customHeight="1" thickBot="1">
      <c r="C66" s="80" t="s">
        <v>243</v>
      </c>
      <c r="D66" s="191" t="s">
        <v>205</v>
      </c>
      <c r="E66" s="135" t="s">
        <v>183</v>
      </c>
      <c r="F66" s="135" t="s">
        <v>180</v>
      </c>
      <c r="G66" s="406" t="s">
        <v>209</v>
      </c>
      <c r="H66" s="407"/>
      <c r="I66" s="318"/>
      <c r="J66" s="319"/>
    </row>
    <row r="67" spans="2:13" ht="30" customHeight="1" thickBot="1">
      <c r="B67" s="136" t="s">
        <v>7</v>
      </c>
      <c r="C67" s="81">
        <v>0</v>
      </c>
      <c r="D67" s="102"/>
      <c r="E67" s="103"/>
      <c r="F67" s="104"/>
      <c r="G67" s="101"/>
      <c r="H67" s="101"/>
      <c r="I67" s="105"/>
      <c r="J67" s="106"/>
      <c r="K67" s="391"/>
      <c r="L67" s="392"/>
      <c r="M67" s="392"/>
    </row>
    <row r="68" spans="2:13" ht="18.45" customHeight="1">
      <c r="C68" s="137"/>
      <c r="D68" s="137"/>
      <c r="F68" s="112"/>
      <c r="G68" s="112"/>
    </row>
    <row r="69" spans="2:13" ht="16.5" customHeight="1">
      <c r="B69" s="136"/>
      <c r="C69" s="79"/>
      <c r="D69" s="138"/>
      <c r="F69" s="139"/>
      <c r="G69" s="139"/>
    </row>
    <row r="70" spans="2:13" ht="30" customHeight="1">
      <c r="C70" s="397" t="s">
        <v>224</v>
      </c>
      <c r="D70" s="397"/>
      <c r="E70" s="214">
        <v>0</v>
      </c>
      <c r="F70" s="140" t="s">
        <v>10</v>
      </c>
      <c r="G70" s="112"/>
    </row>
    <row r="71" spans="2:13" ht="36" customHeight="1">
      <c r="C71" s="397" t="s">
        <v>225</v>
      </c>
      <c r="D71" s="397"/>
      <c r="E71" s="214">
        <v>0</v>
      </c>
      <c r="F71" s="140" t="s">
        <v>10</v>
      </c>
      <c r="G71" s="112"/>
    </row>
    <row r="72" spans="2:13" ht="26.4">
      <c r="C72" s="206"/>
      <c r="E72" s="218" t="s">
        <v>235</v>
      </c>
      <c r="F72" s="221"/>
      <c r="G72" s="112"/>
    </row>
    <row r="73" spans="2:13" ht="36" customHeight="1">
      <c r="B73" s="7"/>
      <c r="C73" s="141"/>
      <c r="D73" s="141"/>
      <c r="E73" s="141"/>
      <c r="F73" s="109"/>
      <c r="G73" s="16"/>
      <c r="H73" s="16"/>
      <c r="I73" s="16"/>
      <c r="J73" s="16"/>
    </row>
    <row r="74" spans="2:13">
      <c r="B74" s="7" t="s">
        <v>24</v>
      </c>
      <c r="F74" s="112"/>
    </row>
    <row r="75" spans="2:13" hidden="1">
      <c r="B75" s="7"/>
      <c r="F75" s="112"/>
    </row>
    <row r="76" spans="2:13" hidden="1">
      <c r="B76" s="7"/>
      <c r="C76" s="202" t="s">
        <v>214</v>
      </c>
      <c r="D76" s="203"/>
      <c r="F76" s="112"/>
    </row>
    <row r="77" spans="2:13" hidden="1">
      <c r="B77" s="7"/>
      <c r="C77" s="204" t="s">
        <v>215</v>
      </c>
      <c r="D77" s="199"/>
      <c r="F77" s="112"/>
    </row>
    <row r="78" spans="2:13" hidden="1">
      <c r="B78" s="7"/>
      <c r="C78" s="204" t="s">
        <v>216</v>
      </c>
      <c r="D78" s="200"/>
      <c r="F78" s="112"/>
    </row>
    <row r="79" spans="2:13" hidden="1">
      <c r="B79" s="7"/>
      <c r="C79" s="204" t="s">
        <v>12</v>
      </c>
      <c r="D79" s="201"/>
      <c r="F79" s="112"/>
    </row>
    <row r="80" spans="2:13" hidden="1">
      <c r="B80" s="7"/>
      <c r="C80" s="203"/>
      <c r="D80" s="202" t="s">
        <v>199</v>
      </c>
      <c r="F80" s="112"/>
    </row>
    <row r="81" spans="2:23" hidden="1">
      <c r="B81" s="7"/>
      <c r="C81" s="202"/>
      <c r="D81" s="202" t="s">
        <v>200</v>
      </c>
      <c r="F81" s="112"/>
      <c r="G81" s="112"/>
    </row>
    <row r="82" spans="2:23" hidden="1">
      <c r="B82" s="7"/>
      <c r="C82" s="202"/>
      <c r="D82" s="202"/>
      <c r="F82" s="112"/>
      <c r="G82" s="112"/>
    </row>
    <row r="83" spans="2:23">
      <c r="B83" s="7"/>
      <c r="C83" s="3" t="s">
        <v>191</v>
      </c>
      <c r="E83" s="142"/>
      <c r="F83" s="3" t="s">
        <v>192</v>
      </c>
    </row>
    <row r="84" spans="2:23">
      <c r="B84" s="7"/>
      <c r="C84" s="13" t="s">
        <v>170</v>
      </c>
      <c r="D84" s="97">
        <v>0</v>
      </c>
      <c r="E84" s="14" t="s">
        <v>10</v>
      </c>
      <c r="F84" s="13" t="s">
        <v>170</v>
      </c>
      <c r="G84" s="97">
        <v>0</v>
      </c>
      <c r="H84" s="14" t="s">
        <v>10</v>
      </c>
      <c r="I84" s="5"/>
    </row>
    <row r="85" spans="2:23">
      <c r="C85" s="13" t="s">
        <v>171</v>
      </c>
      <c r="D85" s="98">
        <v>0</v>
      </c>
      <c r="E85" s="3" t="s">
        <v>10</v>
      </c>
      <c r="F85" s="13" t="s">
        <v>171</v>
      </c>
      <c r="G85" s="98">
        <v>0</v>
      </c>
      <c r="H85" s="3" t="s">
        <v>10</v>
      </c>
    </row>
    <row r="86" spans="2:23">
      <c r="C86" s="13" t="s">
        <v>11</v>
      </c>
      <c r="D86" s="99">
        <v>0</v>
      </c>
      <c r="E86" s="3" t="s">
        <v>10</v>
      </c>
      <c r="F86" s="13" t="s">
        <v>11</v>
      </c>
      <c r="G86" s="99">
        <v>0</v>
      </c>
      <c r="H86" s="3" t="s">
        <v>10</v>
      </c>
    </row>
    <row r="87" spans="2:23">
      <c r="B87" s="7"/>
      <c r="C87" s="13" t="s">
        <v>12</v>
      </c>
      <c r="D87" s="99">
        <v>0</v>
      </c>
      <c r="E87" s="3" t="s">
        <v>178</v>
      </c>
      <c r="F87" s="13" t="s">
        <v>12</v>
      </c>
      <c r="G87" s="99">
        <v>0</v>
      </c>
      <c r="H87" s="3" t="s">
        <v>178</v>
      </c>
    </row>
    <row r="88" spans="2:23">
      <c r="B88" s="7"/>
      <c r="D88" s="3" t="s">
        <v>199</v>
      </c>
      <c r="G88" s="3" t="s">
        <v>199</v>
      </c>
    </row>
    <row r="89" spans="2:23">
      <c r="B89" s="7"/>
      <c r="D89" s="3" t="s">
        <v>200</v>
      </c>
      <c r="G89" s="3" t="s">
        <v>200</v>
      </c>
    </row>
    <row r="90" spans="2:23">
      <c r="B90" s="7"/>
      <c r="D90" s="3" t="s">
        <v>201</v>
      </c>
      <c r="G90" s="3" t="s">
        <v>201</v>
      </c>
      <c r="V90" s="13"/>
      <c r="W90" s="182"/>
    </row>
    <row r="91" spans="2:23">
      <c r="B91" s="7"/>
      <c r="V91" s="13"/>
      <c r="W91" s="182"/>
    </row>
    <row r="92" spans="2:23">
      <c r="B92" s="7"/>
      <c r="C92" s="3" t="s">
        <v>193</v>
      </c>
      <c r="F92" s="3" t="s">
        <v>194</v>
      </c>
      <c r="V92" s="13"/>
      <c r="W92" s="182"/>
    </row>
    <row r="93" spans="2:23">
      <c r="B93" s="7"/>
      <c r="C93" s="13" t="s">
        <v>170</v>
      </c>
      <c r="D93" s="97">
        <v>0</v>
      </c>
      <c r="E93" s="14" t="s">
        <v>10</v>
      </c>
      <c r="F93" s="13" t="s">
        <v>170</v>
      </c>
      <c r="G93" s="97">
        <v>0</v>
      </c>
      <c r="H93" s="14" t="s">
        <v>10</v>
      </c>
      <c r="V93" s="13"/>
      <c r="W93" s="182"/>
    </row>
    <row r="94" spans="2:23">
      <c r="B94" s="7"/>
      <c r="C94" s="13" t="s">
        <v>171</v>
      </c>
      <c r="D94" s="98">
        <v>0</v>
      </c>
      <c r="E94" s="3" t="s">
        <v>10</v>
      </c>
      <c r="F94" s="13" t="s">
        <v>171</v>
      </c>
      <c r="G94" s="98">
        <v>0</v>
      </c>
      <c r="H94" s="3" t="s">
        <v>10</v>
      </c>
      <c r="V94" s="13"/>
      <c r="W94" s="182"/>
    </row>
    <row r="95" spans="2:23">
      <c r="B95" s="7"/>
      <c r="C95" s="13" t="s">
        <v>11</v>
      </c>
      <c r="D95" s="99">
        <v>0</v>
      </c>
      <c r="E95" s="3" t="s">
        <v>10</v>
      </c>
      <c r="F95" s="13" t="s">
        <v>11</v>
      </c>
      <c r="G95" s="99">
        <v>0</v>
      </c>
      <c r="H95" s="3" t="s">
        <v>10</v>
      </c>
      <c r="I95" s="5"/>
      <c r="V95" s="13"/>
      <c r="W95" s="182"/>
    </row>
    <row r="96" spans="2:23">
      <c r="B96" s="7"/>
      <c r="C96" s="13" t="s">
        <v>12</v>
      </c>
      <c r="D96" s="99">
        <v>0</v>
      </c>
      <c r="E96" s="3" t="s">
        <v>178</v>
      </c>
      <c r="F96" s="13" t="s">
        <v>12</v>
      </c>
      <c r="G96" s="99">
        <v>0</v>
      </c>
      <c r="H96" s="3" t="s">
        <v>178</v>
      </c>
      <c r="V96" s="13"/>
      <c r="W96" s="182"/>
    </row>
    <row r="97" spans="2:25">
      <c r="B97" s="7"/>
      <c r="D97" s="3" t="s">
        <v>199</v>
      </c>
      <c r="G97" s="3" t="s">
        <v>199</v>
      </c>
      <c r="V97" s="13"/>
      <c r="W97" s="182"/>
    </row>
    <row r="98" spans="2:25">
      <c r="B98" s="7"/>
      <c r="D98" s="3" t="s">
        <v>200</v>
      </c>
      <c r="G98" s="3" t="s">
        <v>200</v>
      </c>
      <c r="V98" s="13"/>
      <c r="W98" s="182"/>
    </row>
    <row r="99" spans="2:25">
      <c r="B99" s="7"/>
      <c r="D99" s="3" t="s">
        <v>201</v>
      </c>
      <c r="G99" s="3" t="s">
        <v>201</v>
      </c>
      <c r="V99" s="13"/>
      <c r="W99" s="182"/>
    </row>
    <row r="100" spans="2:25">
      <c r="B100" s="7"/>
      <c r="V100" s="13"/>
      <c r="W100" s="182"/>
    </row>
    <row r="101" spans="2:25">
      <c r="B101" s="7"/>
      <c r="C101" s="3" t="s">
        <v>195</v>
      </c>
      <c r="E101" s="14"/>
      <c r="F101" s="3" t="s">
        <v>196</v>
      </c>
      <c r="H101" s="14"/>
      <c r="I101" s="13"/>
      <c r="K101" s="177"/>
      <c r="M101" s="182"/>
      <c r="N101" s="177"/>
      <c r="O101" s="13"/>
      <c r="Q101" s="177"/>
      <c r="S101" s="13"/>
      <c r="U101" s="177"/>
      <c r="V101" s="13"/>
      <c r="W101" s="13"/>
      <c r="Y101" s="177"/>
    </row>
    <row r="102" spans="2:25">
      <c r="B102" s="7"/>
      <c r="C102" s="13" t="s">
        <v>170</v>
      </c>
      <c r="D102" s="97">
        <v>0</v>
      </c>
      <c r="E102" s="14" t="s">
        <v>10</v>
      </c>
      <c r="F102" s="13" t="s">
        <v>170</v>
      </c>
      <c r="G102" s="97">
        <v>0</v>
      </c>
      <c r="H102" s="14" t="s">
        <v>10</v>
      </c>
      <c r="I102" s="13"/>
      <c r="M102" s="178"/>
      <c r="O102" s="13"/>
      <c r="S102" s="13"/>
      <c r="V102" s="13"/>
      <c r="W102" s="13"/>
    </row>
    <row r="103" spans="2:25">
      <c r="C103" s="13" t="s">
        <v>171</v>
      </c>
      <c r="D103" s="98">
        <v>0</v>
      </c>
      <c r="E103" s="3" t="s">
        <v>10</v>
      </c>
      <c r="F103" s="13" t="s">
        <v>171</v>
      </c>
      <c r="G103" s="98">
        <v>0</v>
      </c>
      <c r="H103" s="3" t="s">
        <v>10</v>
      </c>
      <c r="I103" s="13"/>
      <c r="M103" s="184"/>
      <c r="O103" s="185"/>
      <c r="Q103" s="186"/>
      <c r="S103" s="185"/>
      <c r="U103" s="186"/>
      <c r="V103" s="13"/>
      <c r="W103" s="185"/>
      <c r="Y103" s="186"/>
    </row>
    <row r="104" spans="2:25">
      <c r="C104" s="13" t="s">
        <v>11</v>
      </c>
      <c r="D104" s="99">
        <v>0</v>
      </c>
      <c r="E104" s="3" t="s">
        <v>10</v>
      </c>
      <c r="F104" s="13" t="s">
        <v>11</v>
      </c>
      <c r="G104" s="99">
        <v>0</v>
      </c>
      <c r="H104" s="3" t="s">
        <v>10</v>
      </c>
      <c r="I104" s="185"/>
      <c r="K104" s="186"/>
      <c r="M104" s="184"/>
      <c r="O104" s="13"/>
      <c r="S104" s="185"/>
      <c r="U104" s="186"/>
      <c r="V104" s="13"/>
      <c r="W104" s="185"/>
      <c r="Y104" s="186"/>
    </row>
    <row r="105" spans="2:25">
      <c r="B105" s="7"/>
      <c r="C105" s="13" t="s">
        <v>12</v>
      </c>
      <c r="D105" s="99">
        <v>0</v>
      </c>
      <c r="E105" s="3" t="s">
        <v>178</v>
      </c>
      <c r="F105" s="13" t="s">
        <v>12</v>
      </c>
      <c r="G105" s="99">
        <v>0</v>
      </c>
      <c r="H105" s="3" t="s">
        <v>178</v>
      </c>
      <c r="L105" s="181"/>
    </row>
    <row r="106" spans="2:25">
      <c r="B106" s="7"/>
      <c r="D106" s="3" t="s">
        <v>199</v>
      </c>
      <c r="G106" s="3" t="s">
        <v>199</v>
      </c>
    </row>
    <row r="107" spans="2:25">
      <c r="B107" s="7"/>
      <c r="D107" s="3" t="s">
        <v>200</v>
      </c>
      <c r="G107" s="3" t="s">
        <v>200</v>
      </c>
    </row>
    <row r="108" spans="2:25">
      <c r="B108" s="7"/>
      <c r="D108" s="3" t="s">
        <v>201</v>
      </c>
      <c r="G108" s="3" t="s">
        <v>201</v>
      </c>
      <c r="L108" s="181"/>
    </row>
    <row r="109" spans="2:25">
      <c r="B109" s="7"/>
      <c r="L109" s="181"/>
    </row>
    <row r="110" spans="2:25">
      <c r="B110" s="7"/>
      <c r="C110" s="3" t="s">
        <v>197</v>
      </c>
      <c r="F110" s="3" t="s">
        <v>198</v>
      </c>
      <c r="L110" s="181"/>
    </row>
    <row r="111" spans="2:25">
      <c r="B111" s="7"/>
      <c r="C111" s="13" t="s">
        <v>170</v>
      </c>
      <c r="D111" s="97">
        <v>0</v>
      </c>
      <c r="E111" s="14" t="s">
        <v>10</v>
      </c>
      <c r="F111" s="13" t="s">
        <v>170</v>
      </c>
      <c r="G111" s="97">
        <v>0</v>
      </c>
      <c r="H111" s="14" t="s">
        <v>10</v>
      </c>
      <c r="L111" s="181"/>
    </row>
    <row r="112" spans="2:25">
      <c r="B112" s="7"/>
      <c r="C112" s="13" t="s">
        <v>171</v>
      </c>
      <c r="D112" s="98">
        <v>0</v>
      </c>
      <c r="E112" s="3" t="s">
        <v>10</v>
      </c>
      <c r="F112" s="13" t="s">
        <v>171</v>
      </c>
      <c r="G112" s="98">
        <v>0</v>
      </c>
      <c r="H112" s="3" t="s">
        <v>10</v>
      </c>
      <c r="L112" s="181"/>
    </row>
    <row r="113" spans="2:23">
      <c r="B113" s="7"/>
      <c r="C113" s="13" t="s">
        <v>11</v>
      </c>
      <c r="D113" s="99">
        <v>0</v>
      </c>
      <c r="E113" s="3" t="s">
        <v>10</v>
      </c>
      <c r="F113" s="13" t="s">
        <v>11</v>
      </c>
      <c r="G113" s="99">
        <v>0</v>
      </c>
      <c r="H113" s="3" t="s">
        <v>10</v>
      </c>
      <c r="I113" s="5"/>
      <c r="L113" s="181"/>
    </row>
    <row r="114" spans="2:23">
      <c r="B114" s="7"/>
      <c r="C114" s="13" t="s">
        <v>12</v>
      </c>
      <c r="D114" s="99">
        <v>0</v>
      </c>
      <c r="E114" s="3" t="s">
        <v>178</v>
      </c>
      <c r="F114" s="13" t="s">
        <v>12</v>
      </c>
      <c r="G114" s="99">
        <v>0</v>
      </c>
      <c r="H114" s="3" t="s">
        <v>178</v>
      </c>
      <c r="L114" s="181"/>
    </row>
    <row r="115" spans="2:23">
      <c r="B115" s="7"/>
      <c r="D115" s="3" t="s">
        <v>199</v>
      </c>
      <c r="G115" s="3" t="s">
        <v>199</v>
      </c>
      <c r="L115" s="181"/>
    </row>
    <row r="116" spans="2:23">
      <c r="B116" s="7"/>
      <c r="D116" s="3" t="s">
        <v>200</v>
      </c>
      <c r="G116" s="3" t="s">
        <v>200</v>
      </c>
      <c r="L116" s="181"/>
    </row>
    <row r="117" spans="2:23">
      <c r="B117" s="7"/>
      <c r="D117" s="3" t="s">
        <v>201</v>
      </c>
      <c r="G117" s="3" t="s">
        <v>201</v>
      </c>
      <c r="L117" s="181"/>
    </row>
    <row r="118" spans="2:23">
      <c r="B118" s="7"/>
      <c r="G118" s="109"/>
      <c r="L118" s="181"/>
    </row>
    <row r="119" spans="2:23">
      <c r="B119" s="7" t="s">
        <v>25</v>
      </c>
      <c r="G119" s="109"/>
      <c r="L119" s="181"/>
    </row>
    <row r="120" spans="2:23">
      <c r="B120" s="7"/>
      <c r="C120" s="3" t="s">
        <v>14</v>
      </c>
      <c r="F120" s="3" t="s">
        <v>240</v>
      </c>
      <c r="M120" s="181"/>
      <c r="V120" s="13"/>
      <c r="W120" s="182"/>
    </row>
    <row r="121" spans="2:23">
      <c r="C121" s="13" t="s">
        <v>230</v>
      </c>
      <c r="D121" s="98">
        <v>0</v>
      </c>
      <c r="E121" s="3" t="s">
        <v>10</v>
      </c>
      <c r="F121" s="13" t="s">
        <v>230</v>
      </c>
      <c r="G121" s="98">
        <v>0</v>
      </c>
      <c r="H121" s="3" t="s">
        <v>10</v>
      </c>
      <c r="I121" s="13"/>
      <c r="K121" s="177"/>
      <c r="M121" s="182"/>
      <c r="N121" s="177"/>
      <c r="O121" s="13"/>
      <c r="Q121" s="177"/>
      <c r="S121" s="13"/>
      <c r="U121" s="177"/>
      <c r="V121" s="13"/>
      <c r="W121" s="13"/>
    </row>
    <row r="122" spans="2:23">
      <c r="B122" s="7"/>
      <c r="C122" s="13" t="s">
        <v>13</v>
      </c>
      <c r="D122" s="197">
        <v>800000</v>
      </c>
      <c r="E122" s="3" t="s">
        <v>10</v>
      </c>
      <c r="F122" s="13" t="s">
        <v>13</v>
      </c>
      <c r="G122" s="197">
        <v>800000</v>
      </c>
      <c r="H122" s="3" t="s">
        <v>10</v>
      </c>
      <c r="I122" s="13"/>
      <c r="K122" s="177"/>
      <c r="M122" s="183"/>
      <c r="N122" s="177"/>
      <c r="O122" s="13"/>
      <c r="Q122" s="177"/>
      <c r="S122" s="13"/>
      <c r="U122" s="177"/>
      <c r="V122" s="13"/>
      <c r="W122" s="13"/>
    </row>
    <row r="123" spans="2:23" ht="40.200000000000003">
      <c r="B123" s="398" t="s">
        <v>14</v>
      </c>
      <c r="C123" s="399"/>
      <c r="D123" s="15">
        <v>0</v>
      </c>
      <c r="E123" s="208" t="s">
        <v>10</v>
      </c>
      <c r="F123" s="211" t="s">
        <v>231</v>
      </c>
      <c r="G123" s="15">
        <v>0</v>
      </c>
      <c r="H123" s="208" t="s">
        <v>10</v>
      </c>
      <c r="I123" s="13"/>
      <c r="M123" s="178"/>
      <c r="O123" s="13"/>
      <c r="S123" s="13"/>
      <c r="V123" s="13"/>
      <c r="W123" s="13"/>
    </row>
    <row r="124" spans="2:23" ht="26.4">
      <c r="B124" s="7"/>
      <c r="C124" s="207"/>
      <c r="D124" s="218" t="s">
        <v>236</v>
      </c>
      <c r="E124" s="219"/>
      <c r="G124" s="218" t="s">
        <v>233</v>
      </c>
      <c r="H124" s="220"/>
      <c r="I124" s="13"/>
      <c r="M124" s="178"/>
      <c r="O124" s="13"/>
      <c r="S124" s="13"/>
      <c r="V124" s="13"/>
      <c r="W124" s="13"/>
    </row>
    <row r="125" spans="2:23">
      <c r="B125" s="7"/>
      <c r="D125" s="3" t="s">
        <v>202</v>
      </c>
      <c r="F125" s="112"/>
      <c r="G125" s="3" t="s">
        <v>202</v>
      </c>
      <c r="I125" s="185"/>
      <c r="K125" s="186"/>
      <c r="M125" s="127"/>
      <c r="O125" s="185"/>
      <c r="Q125" s="186"/>
      <c r="S125" s="185"/>
      <c r="U125" s="186"/>
      <c r="V125" s="13"/>
      <c r="W125" s="185"/>
    </row>
    <row r="126" spans="2:23">
      <c r="B126" s="7"/>
      <c r="D126" s="3" t="s">
        <v>200</v>
      </c>
      <c r="F126" s="112"/>
      <c r="G126" s="3" t="s">
        <v>200</v>
      </c>
      <c r="I126" s="185"/>
      <c r="K126" s="186"/>
      <c r="M126" s="127"/>
      <c r="O126" s="185"/>
      <c r="Q126" s="186"/>
      <c r="S126" s="185"/>
      <c r="U126" s="186"/>
      <c r="V126" s="13"/>
      <c r="W126" s="185"/>
    </row>
    <row r="127" spans="2:23">
      <c r="B127" s="7"/>
      <c r="D127" s="3" t="s">
        <v>201</v>
      </c>
      <c r="F127" s="112"/>
      <c r="G127" s="3" t="s">
        <v>201</v>
      </c>
      <c r="I127" s="185"/>
      <c r="K127" s="186"/>
      <c r="M127" s="127"/>
      <c r="O127" s="185"/>
      <c r="Q127" s="186"/>
      <c r="S127" s="185"/>
      <c r="U127" s="186"/>
      <c r="V127" s="13"/>
      <c r="W127" s="185"/>
    </row>
    <row r="128" spans="2:23">
      <c r="B128" s="7"/>
      <c r="F128" s="112"/>
      <c r="G128" s="112"/>
      <c r="I128" s="13"/>
      <c r="M128" s="177"/>
      <c r="O128" s="13"/>
      <c r="S128" s="13"/>
      <c r="W128" s="13"/>
    </row>
    <row r="129" spans="2:12" ht="19.8">
      <c r="B129" s="209" t="s">
        <v>226</v>
      </c>
      <c r="C129" s="143"/>
      <c r="D129" s="143"/>
      <c r="F129" s="112"/>
      <c r="G129" s="112"/>
      <c r="L129" s="181"/>
    </row>
    <row r="130" spans="2:12">
      <c r="C130" s="3" t="s">
        <v>210</v>
      </c>
      <c r="F130" s="112"/>
      <c r="G130" s="112"/>
      <c r="L130" s="181"/>
    </row>
    <row r="131" spans="2:12">
      <c r="C131" s="3" t="s">
        <v>211</v>
      </c>
      <c r="F131" s="112"/>
      <c r="G131" s="112"/>
    </row>
    <row r="132" spans="2:12">
      <c r="C132" s="3" t="s">
        <v>168</v>
      </c>
      <c r="E132" s="338" t="s">
        <v>181</v>
      </c>
      <c r="F132" s="112"/>
      <c r="G132" s="112"/>
    </row>
    <row r="133" spans="2:12" ht="18.600000000000001" thickBot="1">
      <c r="C133" s="82"/>
      <c r="D133" s="82"/>
      <c r="E133" s="82"/>
      <c r="F133" s="144"/>
      <c r="G133" s="112"/>
    </row>
    <row r="134" spans="2:12" ht="30" customHeight="1" thickBot="1">
      <c r="C134" s="128" t="s">
        <v>164</v>
      </c>
      <c r="D134" s="383" t="s">
        <v>243</v>
      </c>
      <c r="E134" s="384"/>
      <c r="F134" s="384"/>
      <c r="G134" s="129"/>
      <c r="H134" s="127"/>
      <c r="I134" s="127"/>
    </row>
    <row r="135" spans="2:12" ht="13.95" customHeight="1" thickBot="1">
      <c r="C135" s="82"/>
      <c r="D135" s="145"/>
      <c r="E135" s="131"/>
      <c r="F135" s="131"/>
      <c r="G135" s="126"/>
      <c r="H135" s="127"/>
      <c r="I135" s="127"/>
    </row>
    <row r="136" spans="2:12" ht="30" customHeight="1" thickBot="1">
      <c r="C136" s="146" t="s">
        <v>166</v>
      </c>
      <c r="D136" s="385" t="s">
        <v>243</v>
      </c>
      <c r="E136" s="400"/>
      <c r="F136" s="401"/>
      <c r="G136" s="126"/>
      <c r="H136" s="127"/>
      <c r="I136" s="127"/>
    </row>
    <row r="137" spans="2:12" ht="18.600000000000001" thickBot="1">
      <c r="D137" s="147"/>
      <c r="E137" s="133"/>
      <c r="F137" s="112"/>
      <c r="G137" s="112"/>
    </row>
    <row r="138" spans="2:12" ht="49.95" customHeight="1">
      <c r="C138" s="148" t="s">
        <v>1</v>
      </c>
      <c r="D138" s="149" t="s">
        <v>159</v>
      </c>
      <c r="E138" s="149" t="s">
        <v>169</v>
      </c>
      <c r="F138" s="150" t="s">
        <v>227</v>
      </c>
      <c r="G138" s="149" t="s">
        <v>161</v>
      </c>
      <c r="H138" s="149" t="s">
        <v>162</v>
      </c>
      <c r="I138" s="196" t="s">
        <v>213</v>
      </c>
    </row>
    <row r="139" spans="2:12" ht="49.95" customHeight="1">
      <c r="C139" s="339"/>
      <c r="D139" s="340"/>
      <c r="E139" s="107" t="s">
        <v>243</v>
      </c>
      <c r="F139" s="341"/>
      <c r="G139" s="107" t="s">
        <v>243</v>
      </c>
      <c r="H139" s="107" t="s">
        <v>243</v>
      </c>
      <c r="I139" s="342"/>
      <c r="L139" s="151" t="s">
        <v>243</v>
      </c>
    </row>
    <row r="140" spans="2:12" ht="49.95" customHeight="1">
      <c r="C140" s="339"/>
      <c r="D140" s="340"/>
      <c r="E140" s="107" t="s">
        <v>243</v>
      </c>
      <c r="F140" s="341"/>
      <c r="G140" s="107" t="s">
        <v>243</v>
      </c>
      <c r="H140" s="107" t="s">
        <v>243</v>
      </c>
      <c r="I140" s="342"/>
      <c r="L140" s="151" t="s">
        <v>243</v>
      </c>
    </row>
    <row r="141" spans="2:12" ht="49.95" customHeight="1">
      <c r="C141" s="339"/>
      <c r="D141" s="340"/>
      <c r="E141" s="107" t="s">
        <v>243</v>
      </c>
      <c r="F141" s="341"/>
      <c r="G141" s="107" t="s">
        <v>243</v>
      </c>
      <c r="H141" s="107" t="s">
        <v>243</v>
      </c>
      <c r="I141" s="342"/>
      <c r="L141" s="151" t="s">
        <v>243</v>
      </c>
    </row>
    <row r="142" spans="2:12" ht="49.95" hidden="1" customHeight="1">
      <c r="C142" s="339"/>
      <c r="D142" s="340"/>
      <c r="E142" s="107" t="s">
        <v>243</v>
      </c>
      <c r="F142" s="341"/>
      <c r="G142" s="107" t="s">
        <v>243</v>
      </c>
      <c r="H142" s="107" t="s">
        <v>243</v>
      </c>
      <c r="I142" s="342"/>
      <c r="L142" s="151" t="s">
        <v>243</v>
      </c>
    </row>
    <row r="143" spans="2:12" ht="49.95" hidden="1" customHeight="1">
      <c r="C143" s="339"/>
      <c r="D143" s="340"/>
      <c r="E143" s="107" t="s">
        <v>243</v>
      </c>
      <c r="F143" s="341"/>
      <c r="G143" s="107" t="s">
        <v>243</v>
      </c>
      <c r="H143" s="107" t="s">
        <v>243</v>
      </c>
      <c r="I143" s="342"/>
      <c r="L143" s="151" t="s">
        <v>243</v>
      </c>
    </row>
    <row r="144" spans="2:12" ht="49.95" hidden="1" customHeight="1">
      <c r="C144" s="339"/>
      <c r="D144" s="340"/>
      <c r="E144" s="107" t="s">
        <v>243</v>
      </c>
      <c r="F144" s="341"/>
      <c r="G144" s="107" t="s">
        <v>243</v>
      </c>
      <c r="H144" s="107" t="s">
        <v>243</v>
      </c>
      <c r="I144" s="342"/>
      <c r="L144" s="151" t="s">
        <v>243</v>
      </c>
    </row>
    <row r="145" spans="3:12" ht="49.95" hidden="1" customHeight="1">
      <c r="C145" s="339"/>
      <c r="D145" s="340"/>
      <c r="E145" s="107" t="s">
        <v>243</v>
      </c>
      <c r="F145" s="341"/>
      <c r="G145" s="107" t="s">
        <v>243</v>
      </c>
      <c r="H145" s="107" t="s">
        <v>243</v>
      </c>
      <c r="I145" s="342"/>
      <c r="L145" s="151" t="s">
        <v>243</v>
      </c>
    </row>
    <row r="146" spans="3:12" ht="49.95" hidden="1" customHeight="1">
      <c r="C146" s="339"/>
      <c r="D146" s="340"/>
      <c r="E146" s="107" t="s">
        <v>243</v>
      </c>
      <c r="F146" s="341"/>
      <c r="G146" s="107" t="s">
        <v>243</v>
      </c>
      <c r="H146" s="107" t="s">
        <v>243</v>
      </c>
      <c r="I146" s="342"/>
      <c r="L146" s="151" t="s">
        <v>243</v>
      </c>
    </row>
    <row r="147" spans="3:12" ht="49.95" hidden="1" customHeight="1">
      <c r="C147" s="339"/>
      <c r="D147" s="340"/>
      <c r="E147" s="107" t="s">
        <v>243</v>
      </c>
      <c r="F147" s="341"/>
      <c r="G147" s="107" t="s">
        <v>243</v>
      </c>
      <c r="H147" s="107" t="s">
        <v>243</v>
      </c>
      <c r="I147" s="342"/>
      <c r="L147" s="151" t="s">
        <v>243</v>
      </c>
    </row>
    <row r="148" spans="3:12" ht="49.95" hidden="1" customHeight="1">
      <c r="C148" s="339"/>
      <c r="D148" s="340"/>
      <c r="E148" s="107" t="s">
        <v>243</v>
      </c>
      <c r="F148" s="341"/>
      <c r="G148" s="107" t="s">
        <v>243</v>
      </c>
      <c r="H148" s="107" t="s">
        <v>243</v>
      </c>
      <c r="I148" s="342"/>
      <c r="L148" s="151" t="s">
        <v>243</v>
      </c>
    </row>
    <row r="149" spans="3:12" ht="49.95" hidden="1" customHeight="1">
      <c r="C149" s="339"/>
      <c r="D149" s="340"/>
      <c r="E149" s="107" t="s">
        <v>243</v>
      </c>
      <c r="F149" s="341"/>
      <c r="G149" s="107" t="s">
        <v>243</v>
      </c>
      <c r="H149" s="107" t="s">
        <v>243</v>
      </c>
      <c r="I149" s="342"/>
      <c r="L149" s="151" t="s">
        <v>243</v>
      </c>
    </row>
    <row r="150" spans="3:12" ht="49.95" hidden="1" customHeight="1">
      <c r="C150" s="339"/>
      <c r="D150" s="340"/>
      <c r="E150" s="107" t="s">
        <v>243</v>
      </c>
      <c r="F150" s="341"/>
      <c r="G150" s="107" t="s">
        <v>243</v>
      </c>
      <c r="H150" s="107" t="s">
        <v>243</v>
      </c>
      <c r="I150" s="342"/>
      <c r="L150" s="151" t="s">
        <v>243</v>
      </c>
    </row>
    <row r="151" spans="3:12" ht="49.95" hidden="1" customHeight="1">
      <c r="C151" s="339"/>
      <c r="D151" s="340"/>
      <c r="E151" s="107" t="s">
        <v>243</v>
      </c>
      <c r="F151" s="341"/>
      <c r="G151" s="107" t="s">
        <v>243</v>
      </c>
      <c r="H151" s="107" t="s">
        <v>243</v>
      </c>
      <c r="I151" s="342"/>
      <c r="L151" s="151" t="s">
        <v>243</v>
      </c>
    </row>
    <row r="152" spans="3:12" ht="49.95" hidden="1" customHeight="1">
      <c r="C152" s="339"/>
      <c r="D152" s="340"/>
      <c r="E152" s="107" t="s">
        <v>243</v>
      </c>
      <c r="F152" s="341"/>
      <c r="G152" s="107" t="s">
        <v>243</v>
      </c>
      <c r="H152" s="107" t="s">
        <v>243</v>
      </c>
      <c r="I152" s="342"/>
      <c r="L152" s="151" t="s">
        <v>243</v>
      </c>
    </row>
    <row r="153" spans="3:12" ht="49.95" hidden="1" customHeight="1">
      <c r="C153" s="339"/>
      <c r="D153" s="340"/>
      <c r="E153" s="107" t="s">
        <v>243</v>
      </c>
      <c r="F153" s="341"/>
      <c r="G153" s="107" t="s">
        <v>243</v>
      </c>
      <c r="H153" s="107" t="s">
        <v>243</v>
      </c>
      <c r="I153" s="342"/>
      <c r="L153" s="151" t="s">
        <v>243</v>
      </c>
    </row>
    <row r="154" spans="3:12" ht="49.95" hidden="1" customHeight="1">
      <c r="C154" s="339"/>
      <c r="D154" s="340"/>
      <c r="E154" s="107" t="s">
        <v>243</v>
      </c>
      <c r="F154" s="341"/>
      <c r="G154" s="107" t="s">
        <v>243</v>
      </c>
      <c r="H154" s="107" t="s">
        <v>243</v>
      </c>
      <c r="I154" s="342"/>
      <c r="L154" s="151" t="s">
        <v>243</v>
      </c>
    </row>
    <row r="155" spans="3:12" ht="49.95" hidden="1" customHeight="1">
      <c r="C155" s="339"/>
      <c r="D155" s="340"/>
      <c r="E155" s="107" t="s">
        <v>243</v>
      </c>
      <c r="F155" s="341"/>
      <c r="G155" s="107" t="s">
        <v>243</v>
      </c>
      <c r="H155" s="107" t="s">
        <v>243</v>
      </c>
      <c r="I155" s="342"/>
      <c r="L155" s="151" t="s">
        <v>243</v>
      </c>
    </row>
    <row r="156" spans="3:12" ht="49.95" hidden="1" customHeight="1">
      <c r="C156" s="339"/>
      <c r="D156" s="340"/>
      <c r="E156" s="107" t="s">
        <v>243</v>
      </c>
      <c r="F156" s="341"/>
      <c r="G156" s="107" t="s">
        <v>243</v>
      </c>
      <c r="H156" s="107" t="s">
        <v>243</v>
      </c>
      <c r="I156" s="342"/>
      <c r="L156" s="151" t="s">
        <v>243</v>
      </c>
    </row>
    <row r="157" spans="3:12" ht="49.95" hidden="1" customHeight="1">
      <c r="C157" s="339"/>
      <c r="D157" s="340"/>
      <c r="E157" s="107" t="s">
        <v>243</v>
      </c>
      <c r="F157" s="341"/>
      <c r="G157" s="107" t="s">
        <v>243</v>
      </c>
      <c r="H157" s="107" t="s">
        <v>243</v>
      </c>
      <c r="I157" s="342"/>
      <c r="L157" s="151" t="s">
        <v>243</v>
      </c>
    </row>
    <row r="158" spans="3:12" ht="49.95" hidden="1" customHeight="1">
      <c r="C158" s="339"/>
      <c r="D158" s="340"/>
      <c r="E158" s="107" t="s">
        <v>243</v>
      </c>
      <c r="F158" s="341"/>
      <c r="G158" s="107" t="s">
        <v>243</v>
      </c>
      <c r="H158" s="107" t="s">
        <v>243</v>
      </c>
      <c r="I158" s="342"/>
      <c r="L158" s="151" t="s">
        <v>243</v>
      </c>
    </row>
    <row r="159" spans="3:12" ht="49.95" hidden="1" customHeight="1">
      <c r="C159" s="339"/>
      <c r="D159" s="340"/>
      <c r="E159" s="107" t="s">
        <v>243</v>
      </c>
      <c r="F159" s="341"/>
      <c r="G159" s="107" t="s">
        <v>243</v>
      </c>
      <c r="H159" s="107" t="s">
        <v>243</v>
      </c>
      <c r="I159" s="342"/>
      <c r="L159" s="151" t="s">
        <v>243</v>
      </c>
    </row>
    <row r="160" spans="3:12" ht="49.95" hidden="1" customHeight="1">
      <c r="C160" s="339"/>
      <c r="D160" s="340"/>
      <c r="E160" s="107" t="s">
        <v>243</v>
      </c>
      <c r="F160" s="341"/>
      <c r="G160" s="107" t="s">
        <v>243</v>
      </c>
      <c r="H160" s="107" t="s">
        <v>243</v>
      </c>
      <c r="I160" s="342"/>
      <c r="L160" s="151" t="s">
        <v>243</v>
      </c>
    </row>
    <row r="161" spans="3:12" ht="49.95" hidden="1" customHeight="1">
      <c r="C161" s="339"/>
      <c r="D161" s="340"/>
      <c r="E161" s="107" t="s">
        <v>243</v>
      </c>
      <c r="F161" s="341"/>
      <c r="G161" s="107" t="s">
        <v>243</v>
      </c>
      <c r="H161" s="107" t="s">
        <v>243</v>
      </c>
      <c r="I161" s="342"/>
      <c r="L161" s="151" t="s">
        <v>243</v>
      </c>
    </row>
    <row r="162" spans="3:12" ht="49.95" hidden="1" customHeight="1">
      <c r="C162" s="339"/>
      <c r="D162" s="340"/>
      <c r="E162" s="107" t="s">
        <v>243</v>
      </c>
      <c r="F162" s="341"/>
      <c r="G162" s="107" t="s">
        <v>243</v>
      </c>
      <c r="H162" s="107" t="s">
        <v>243</v>
      </c>
      <c r="I162" s="342"/>
      <c r="L162" s="151" t="s">
        <v>243</v>
      </c>
    </row>
    <row r="163" spans="3:12" ht="49.95" hidden="1" customHeight="1">
      <c r="C163" s="339"/>
      <c r="D163" s="340"/>
      <c r="E163" s="107" t="s">
        <v>243</v>
      </c>
      <c r="F163" s="341"/>
      <c r="G163" s="107" t="s">
        <v>243</v>
      </c>
      <c r="H163" s="107" t="s">
        <v>243</v>
      </c>
      <c r="I163" s="342"/>
      <c r="L163" s="151" t="s">
        <v>243</v>
      </c>
    </row>
    <row r="164" spans="3:12" ht="49.95" hidden="1" customHeight="1">
      <c r="C164" s="339"/>
      <c r="D164" s="340"/>
      <c r="E164" s="107" t="s">
        <v>243</v>
      </c>
      <c r="F164" s="341"/>
      <c r="G164" s="107" t="s">
        <v>243</v>
      </c>
      <c r="H164" s="107" t="s">
        <v>243</v>
      </c>
      <c r="I164" s="342"/>
      <c r="L164" s="151" t="s">
        <v>243</v>
      </c>
    </row>
    <row r="165" spans="3:12" ht="49.95" hidden="1" customHeight="1">
      <c r="C165" s="339"/>
      <c r="D165" s="340"/>
      <c r="E165" s="107" t="s">
        <v>243</v>
      </c>
      <c r="F165" s="341"/>
      <c r="G165" s="107" t="s">
        <v>243</v>
      </c>
      <c r="H165" s="107" t="s">
        <v>243</v>
      </c>
      <c r="I165" s="342"/>
      <c r="L165" s="151" t="s">
        <v>243</v>
      </c>
    </row>
    <row r="166" spans="3:12" ht="49.95" hidden="1" customHeight="1">
      <c r="C166" s="339"/>
      <c r="D166" s="340"/>
      <c r="E166" s="107" t="s">
        <v>243</v>
      </c>
      <c r="F166" s="341"/>
      <c r="G166" s="107" t="s">
        <v>243</v>
      </c>
      <c r="H166" s="107" t="s">
        <v>243</v>
      </c>
      <c r="I166" s="342"/>
      <c r="L166" s="151" t="s">
        <v>243</v>
      </c>
    </row>
    <row r="167" spans="3:12" ht="49.95" hidden="1" customHeight="1">
      <c r="C167" s="339"/>
      <c r="D167" s="340"/>
      <c r="E167" s="107" t="s">
        <v>243</v>
      </c>
      <c r="F167" s="341"/>
      <c r="G167" s="107" t="s">
        <v>243</v>
      </c>
      <c r="H167" s="107" t="s">
        <v>243</v>
      </c>
      <c r="I167" s="342"/>
      <c r="L167" s="151" t="s">
        <v>243</v>
      </c>
    </row>
    <row r="168" spans="3:12" ht="49.95" hidden="1" customHeight="1">
      <c r="C168" s="339"/>
      <c r="D168" s="340"/>
      <c r="E168" s="107" t="s">
        <v>243</v>
      </c>
      <c r="F168" s="341"/>
      <c r="G168" s="107" t="s">
        <v>243</v>
      </c>
      <c r="H168" s="107" t="s">
        <v>243</v>
      </c>
      <c r="I168" s="342"/>
      <c r="L168" s="151" t="s">
        <v>243</v>
      </c>
    </row>
    <row r="169" spans="3:12" ht="49.95" hidden="1" customHeight="1">
      <c r="C169" s="339"/>
      <c r="D169" s="340"/>
      <c r="E169" s="107" t="s">
        <v>243</v>
      </c>
      <c r="F169" s="341"/>
      <c r="G169" s="107" t="s">
        <v>243</v>
      </c>
      <c r="H169" s="107" t="s">
        <v>243</v>
      </c>
      <c r="I169" s="342"/>
      <c r="L169" s="151" t="s">
        <v>243</v>
      </c>
    </row>
    <row r="170" spans="3:12" ht="49.95" hidden="1" customHeight="1">
      <c r="C170" s="339"/>
      <c r="D170" s="340"/>
      <c r="E170" s="107" t="s">
        <v>243</v>
      </c>
      <c r="F170" s="341"/>
      <c r="G170" s="107" t="s">
        <v>243</v>
      </c>
      <c r="H170" s="107" t="s">
        <v>243</v>
      </c>
      <c r="I170" s="342"/>
      <c r="L170" s="151" t="s">
        <v>243</v>
      </c>
    </row>
    <row r="171" spans="3:12" ht="49.95" hidden="1" customHeight="1">
      <c r="C171" s="339"/>
      <c r="D171" s="340"/>
      <c r="E171" s="107" t="s">
        <v>243</v>
      </c>
      <c r="F171" s="341"/>
      <c r="G171" s="107" t="s">
        <v>243</v>
      </c>
      <c r="H171" s="107" t="s">
        <v>243</v>
      </c>
      <c r="I171" s="342"/>
      <c r="L171" s="151" t="s">
        <v>243</v>
      </c>
    </row>
    <row r="172" spans="3:12" ht="49.95" hidden="1" customHeight="1">
      <c r="C172" s="339"/>
      <c r="D172" s="340"/>
      <c r="E172" s="107" t="s">
        <v>243</v>
      </c>
      <c r="F172" s="341"/>
      <c r="G172" s="107" t="s">
        <v>243</v>
      </c>
      <c r="H172" s="107" t="s">
        <v>243</v>
      </c>
      <c r="I172" s="342"/>
      <c r="L172" s="151" t="s">
        <v>243</v>
      </c>
    </row>
    <row r="173" spans="3:12" ht="49.95" hidden="1" customHeight="1">
      <c r="C173" s="339"/>
      <c r="D173" s="340"/>
      <c r="E173" s="107" t="s">
        <v>243</v>
      </c>
      <c r="F173" s="341"/>
      <c r="G173" s="107" t="s">
        <v>243</v>
      </c>
      <c r="H173" s="107" t="s">
        <v>243</v>
      </c>
      <c r="I173" s="342"/>
      <c r="L173" s="151" t="s">
        <v>243</v>
      </c>
    </row>
    <row r="174" spans="3:12" ht="49.95" hidden="1" customHeight="1">
      <c r="C174" s="339"/>
      <c r="D174" s="340"/>
      <c r="E174" s="107" t="s">
        <v>243</v>
      </c>
      <c r="F174" s="341"/>
      <c r="G174" s="107" t="s">
        <v>243</v>
      </c>
      <c r="H174" s="107" t="s">
        <v>243</v>
      </c>
      <c r="I174" s="342"/>
      <c r="L174" s="151" t="s">
        <v>243</v>
      </c>
    </row>
    <row r="175" spans="3:12" ht="49.95" hidden="1" customHeight="1">
      <c r="C175" s="339"/>
      <c r="D175" s="340"/>
      <c r="E175" s="107" t="s">
        <v>243</v>
      </c>
      <c r="F175" s="341"/>
      <c r="G175" s="107" t="s">
        <v>243</v>
      </c>
      <c r="H175" s="107" t="s">
        <v>243</v>
      </c>
      <c r="I175" s="342"/>
      <c r="L175" s="151" t="s">
        <v>243</v>
      </c>
    </row>
    <row r="176" spans="3:12" ht="49.95" hidden="1" customHeight="1">
      <c r="C176" s="339"/>
      <c r="D176" s="340"/>
      <c r="E176" s="107" t="s">
        <v>243</v>
      </c>
      <c r="F176" s="341"/>
      <c r="G176" s="107" t="s">
        <v>243</v>
      </c>
      <c r="H176" s="107" t="s">
        <v>243</v>
      </c>
      <c r="I176" s="342"/>
      <c r="L176" s="151" t="s">
        <v>243</v>
      </c>
    </row>
    <row r="177" spans="3:12" ht="49.95" hidden="1" customHeight="1">
      <c r="C177" s="339"/>
      <c r="D177" s="340"/>
      <c r="E177" s="107" t="s">
        <v>243</v>
      </c>
      <c r="F177" s="341"/>
      <c r="G177" s="107" t="s">
        <v>243</v>
      </c>
      <c r="H177" s="107" t="s">
        <v>243</v>
      </c>
      <c r="I177" s="342"/>
      <c r="L177" s="151" t="s">
        <v>243</v>
      </c>
    </row>
    <row r="178" spans="3:12" ht="49.95" hidden="1" customHeight="1">
      <c r="C178" s="339"/>
      <c r="D178" s="340"/>
      <c r="E178" s="107" t="s">
        <v>243</v>
      </c>
      <c r="F178" s="341"/>
      <c r="G178" s="107" t="s">
        <v>243</v>
      </c>
      <c r="H178" s="107" t="s">
        <v>243</v>
      </c>
      <c r="I178" s="342"/>
      <c r="L178" s="151" t="s">
        <v>243</v>
      </c>
    </row>
    <row r="179" spans="3:12" ht="49.95" hidden="1" customHeight="1">
      <c r="C179" s="339"/>
      <c r="D179" s="340"/>
      <c r="E179" s="107" t="s">
        <v>243</v>
      </c>
      <c r="F179" s="341"/>
      <c r="G179" s="107" t="s">
        <v>243</v>
      </c>
      <c r="H179" s="107" t="s">
        <v>243</v>
      </c>
      <c r="I179" s="342"/>
      <c r="L179" s="151" t="s">
        <v>243</v>
      </c>
    </row>
    <row r="180" spans="3:12" ht="49.95" hidden="1" customHeight="1">
      <c r="C180" s="339"/>
      <c r="D180" s="340"/>
      <c r="E180" s="107" t="s">
        <v>243</v>
      </c>
      <c r="F180" s="341"/>
      <c r="G180" s="107" t="s">
        <v>243</v>
      </c>
      <c r="H180" s="107" t="s">
        <v>243</v>
      </c>
      <c r="I180" s="342"/>
      <c r="L180" s="151" t="s">
        <v>243</v>
      </c>
    </row>
    <row r="181" spans="3:12" ht="49.95" hidden="1" customHeight="1">
      <c r="C181" s="339"/>
      <c r="D181" s="340"/>
      <c r="E181" s="107" t="s">
        <v>243</v>
      </c>
      <c r="F181" s="341"/>
      <c r="G181" s="107" t="s">
        <v>243</v>
      </c>
      <c r="H181" s="107" t="s">
        <v>243</v>
      </c>
      <c r="I181" s="342"/>
      <c r="L181" s="151" t="s">
        <v>243</v>
      </c>
    </row>
    <row r="182" spans="3:12" ht="49.95" hidden="1" customHeight="1">
      <c r="C182" s="339"/>
      <c r="D182" s="340"/>
      <c r="E182" s="107" t="s">
        <v>243</v>
      </c>
      <c r="F182" s="341"/>
      <c r="G182" s="107" t="s">
        <v>243</v>
      </c>
      <c r="H182" s="107" t="s">
        <v>243</v>
      </c>
      <c r="I182" s="342"/>
      <c r="L182" s="151" t="s">
        <v>243</v>
      </c>
    </row>
    <row r="183" spans="3:12" ht="49.95" hidden="1" customHeight="1">
      <c r="C183" s="339"/>
      <c r="D183" s="340"/>
      <c r="E183" s="107" t="s">
        <v>243</v>
      </c>
      <c r="F183" s="341"/>
      <c r="G183" s="107" t="s">
        <v>243</v>
      </c>
      <c r="H183" s="107" t="s">
        <v>243</v>
      </c>
      <c r="I183" s="342"/>
      <c r="L183" s="151" t="s">
        <v>243</v>
      </c>
    </row>
    <row r="184" spans="3:12" ht="49.95" hidden="1" customHeight="1">
      <c r="C184" s="339"/>
      <c r="D184" s="340"/>
      <c r="E184" s="107" t="s">
        <v>243</v>
      </c>
      <c r="F184" s="341"/>
      <c r="G184" s="107" t="s">
        <v>243</v>
      </c>
      <c r="H184" s="107" t="s">
        <v>243</v>
      </c>
      <c r="I184" s="342"/>
      <c r="L184" s="151" t="s">
        <v>243</v>
      </c>
    </row>
    <row r="185" spans="3:12" ht="49.95" hidden="1" customHeight="1">
      <c r="C185" s="339"/>
      <c r="D185" s="340"/>
      <c r="E185" s="107" t="s">
        <v>243</v>
      </c>
      <c r="F185" s="341"/>
      <c r="G185" s="107" t="s">
        <v>243</v>
      </c>
      <c r="H185" s="107" t="s">
        <v>243</v>
      </c>
      <c r="I185" s="342"/>
      <c r="L185" s="151" t="s">
        <v>243</v>
      </c>
    </row>
    <row r="186" spans="3:12" ht="49.95" hidden="1" customHeight="1">
      <c r="C186" s="339"/>
      <c r="D186" s="340"/>
      <c r="E186" s="107" t="s">
        <v>243</v>
      </c>
      <c r="F186" s="341"/>
      <c r="G186" s="107" t="s">
        <v>243</v>
      </c>
      <c r="H186" s="107" t="s">
        <v>243</v>
      </c>
      <c r="I186" s="342"/>
      <c r="L186" s="151" t="s">
        <v>243</v>
      </c>
    </row>
    <row r="187" spans="3:12" ht="49.95" hidden="1" customHeight="1">
      <c r="C187" s="339"/>
      <c r="D187" s="340"/>
      <c r="E187" s="107" t="s">
        <v>243</v>
      </c>
      <c r="F187" s="341"/>
      <c r="G187" s="107" t="s">
        <v>243</v>
      </c>
      <c r="H187" s="107" t="s">
        <v>243</v>
      </c>
      <c r="I187" s="342"/>
      <c r="L187" s="151" t="s">
        <v>243</v>
      </c>
    </row>
    <row r="188" spans="3:12" ht="49.95" hidden="1" customHeight="1">
      <c r="C188" s="339"/>
      <c r="D188" s="340"/>
      <c r="E188" s="107" t="s">
        <v>243</v>
      </c>
      <c r="F188" s="341"/>
      <c r="G188" s="107" t="s">
        <v>243</v>
      </c>
      <c r="H188" s="107" t="s">
        <v>243</v>
      </c>
      <c r="I188" s="342"/>
      <c r="L188" s="151" t="s">
        <v>243</v>
      </c>
    </row>
    <row r="189" spans="3:12" ht="49.95" hidden="1" customHeight="1">
      <c r="C189" s="339"/>
      <c r="D189" s="340"/>
      <c r="E189" s="107" t="s">
        <v>243</v>
      </c>
      <c r="F189" s="341"/>
      <c r="G189" s="107" t="s">
        <v>243</v>
      </c>
      <c r="H189" s="107" t="s">
        <v>243</v>
      </c>
      <c r="I189" s="342"/>
      <c r="L189" s="151" t="s">
        <v>243</v>
      </c>
    </row>
    <row r="190" spans="3:12" ht="49.95" hidden="1" customHeight="1">
      <c r="C190" s="339"/>
      <c r="D190" s="340"/>
      <c r="E190" s="107" t="s">
        <v>243</v>
      </c>
      <c r="F190" s="341"/>
      <c r="G190" s="107" t="s">
        <v>243</v>
      </c>
      <c r="H190" s="107" t="s">
        <v>243</v>
      </c>
      <c r="I190" s="342"/>
      <c r="L190" s="151" t="s">
        <v>243</v>
      </c>
    </row>
    <row r="191" spans="3:12" ht="49.95" hidden="1" customHeight="1">
      <c r="C191" s="339"/>
      <c r="D191" s="340"/>
      <c r="E191" s="107" t="s">
        <v>243</v>
      </c>
      <c r="F191" s="341"/>
      <c r="G191" s="107" t="s">
        <v>243</v>
      </c>
      <c r="H191" s="107" t="s">
        <v>243</v>
      </c>
      <c r="I191" s="342"/>
      <c r="L191" s="151" t="s">
        <v>243</v>
      </c>
    </row>
    <row r="192" spans="3:12" ht="49.95" hidden="1" customHeight="1">
      <c r="C192" s="339"/>
      <c r="D192" s="340"/>
      <c r="E192" s="107" t="s">
        <v>243</v>
      </c>
      <c r="F192" s="341"/>
      <c r="G192" s="107" t="s">
        <v>243</v>
      </c>
      <c r="H192" s="107" t="s">
        <v>243</v>
      </c>
      <c r="I192" s="342"/>
      <c r="L192" s="151" t="s">
        <v>243</v>
      </c>
    </row>
    <row r="193" spans="3:12" ht="49.95" hidden="1" customHeight="1">
      <c r="C193" s="339"/>
      <c r="D193" s="340"/>
      <c r="E193" s="107" t="s">
        <v>243</v>
      </c>
      <c r="F193" s="341"/>
      <c r="G193" s="107" t="s">
        <v>243</v>
      </c>
      <c r="H193" s="107" t="s">
        <v>243</v>
      </c>
      <c r="I193" s="342"/>
      <c r="L193" s="151" t="s">
        <v>243</v>
      </c>
    </row>
    <row r="194" spans="3:12" ht="49.95" hidden="1" customHeight="1">
      <c r="C194" s="339"/>
      <c r="D194" s="340"/>
      <c r="E194" s="107" t="s">
        <v>243</v>
      </c>
      <c r="F194" s="341"/>
      <c r="G194" s="107" t="s">
        <v>243</v>
      </c>
      <c r="H194" s="107" t="s">
        <v>243</v>
      </c>
      <c r="I194" s="342"/>
      <c r="L194" s="151" t="s">
        <v>243</v>
      </c>
    </row>
    <row r="195" spans="3:12" ht="49.95" hidden="1" customHeight="1">
      <c r="C195" s="339"/>
      <c r="D195" s="340"/>
      <c r="E195" s="107" t="s">
        <v>243</v>
      </c>
      <c r="F195" s="341"/>
      <c r="G195" s="107" t="s">
        <v>243</v>
      </c>
      <c r="H195" s="107" t="s">
        <v>243</v>
      </c>
      <c r="I195" s="342"/>
      <c r="L195" s="151" t="s">
        <v>243</v>
      </c>
    </row>
    <row r="196" spans="3:12" ht="49.95" hidden="1" customHeight="1">
      <c r="C196" s="339"/>
      <c r="D196" s="340"/>
      <c r="E196" s="107" t="s">
        <v>243</v>
      </c>
      <c r="F196" s="341"/>
      <c r="G196" s="107" t="s">
        <v>243</v>
      </c>
      <c r="H196" s="107" t="s">
        <v>243</v>
      </c>
      <c r="I196" s="342"/>
      <c r="L196" s="151" t="s">
        <v>243</v>
      </c>
    </row>
    <row r="197" spans="3:12" ht="49.95" hidden="1" customHeight="1">
      <c r="C197" s="339"/>
      <c r="D197" s="340"/>
      <c r="E197" s="107" t="s">
        <v>243</v>
      </c>
      <c r="F197" s="341"/>
      <c r="G197" s="107" t="s">
        <v>243</v>
      </c>
      <c r="H197" s="107" t="s">
        <v>243</v>
      </c>
      <c r="I197" s="342"/>
      <c r="L197" s="151" t="s">
        <v>243</v>
      </c>
    </row>
    <row r="198" spans="3:12" ht="49.95" hidden="1" customHeight="1">
      <c r="C198" s="339"/>
      <c r="D198" s="340"/>
      <c r="E198" s="107" t="s">
        <v>243</v>
      </c>
      <c r="F198" s="341"/>
      <c r="G198" s="107" t="s">
        <v>243</v>
      </c>
      <c r="H198" s="107" t="s">
        <v>243</v>
      </c>
      <c r="I198" s="342"/>
      <c r="L198" s="151" t="s">
        <v>243</v>
      </c>
    </row>
    <row r="199" spans="3:12" ht="49.95" hidden="1" customHeight="1">
      <c r="C199" s="339"/>
      <c r="D199" s="340"/>
      <c r="E199" s="107" t="s">
        <v>243</v>
      </c>
      <c r="F199" s="341"/>
      <c r="G199" s="107" t="s">
        <v>243</v>
      </c>
      <c r="H199" s="107" t="s">
        <v>243</v>
      </c>
      <c r="I199" s="342"/>
      <c r="L199" s="151" t="s">
        <v>243</v>
      </c>
    </row>
    <row r="200" spans="3:12" ht="49.95" hidden="1" customHeight="1">
      <c r="C200" s="339"/>
      <c r="D200" s="340"/>
      <c r="E200" s="107" t="s">
        <v>243</v>
      </c>
      <c r="F200" s="341"/>
      <c r="G200" s="107" t="s">
        <v>243</v>
      </c>
      <c r="H200" s="107" t="s">
        <v>243</v>
      </c>
      <c r="I200" s="342"/>
      <c r="L200" s="151" t="s">
        <v>243</v>
      </c>
    </row>
    <row r="201" spans="3:12" ht="49.95" hidden="1" customHeight="1">
      <c r="C201" s="339"/>
      <c r="D201" s="340"/>
      <c r="E201" s="107" t="s">
        <v>243</v>
      </c>
      <c r="F201" s="341"/>
      <c r="G201" s="107" t="s">
        <v>243</v>
      </c>
      <c r="H201" s="107" t="s">
        <v>243</v>
      </c>
      <c r="I201" s="342"/>
      <c r="L201" s="151" t="s">
        <v>243</v>
      </c>
    </row>
    <row r="202" spans="3:12" ht="49.95" hidden="1" customHeight="1">
      <c r="C202" s="339"/>
      <c r="D202" s="340"/>
      <c r="E202" s="107" t="s">
        <v>243</v>
      </c>
      <c r="F202" s="341"/>
      <c r="G202" s="107" t="s">
        <v>243</v>
      </c>
      <c r="H202" s="107" t="s">
        <v>243</v>
      </c>
      <c r="I202" s="342"/>
      <c r="L202" s="151" t="s">
        <v>243</v>
      </c>
    </row>
    <row r="203" spans="3:12" ht="49.95" hidden="1" customHeight="1">
      <c r="C203" s="339"/>
      <c r="D203" s="340"/>
      <c r="E203" s="107" t="s">
        <v>243</v>
      </c>
      <c r="F203" s="341"/>
      <c r="G203" s="107" t="s">
        <v>243</v>
      </c>
      <c r="H203" s="107" t="s">
        <v>243</v>
      </c>
      <c r="I203" s="342"/>
      <c r="L203" s="151" t="s">
        <v>243</v>
      </c>
    </row>
    <row r="204" spans="3:12" ht="49.95" hidden="1" customHeight="1">
      <c r="C204" s="339"/>
      <c r="D204" s="340"/>
      <c r="E204" s="107" t="s">
        <v>243</v>
      </c>
      <c r="F204" s="341"/>
      <c r="G204" s="107" t="s">
        <v>243</v>
      </c>
      <c r="H204" s="107" t="s">
        <v>243</v>
      </c>
      <c r="I204" s="342"/>
      <c r="L204" s="151" t="s">
        <v>243</v>
      </c>
    </row>
    <row r="205" spans="3:12" ht="49.95" hidden="1" customHeight="1">
      <c r="C205" s="339"/>
      <c r="D205" s="340"/>
      <c r="E205" s="107" t="s">
        <v>243</v>
      </c>
      <c r="F205" s="341"/>
      <c r="G205" s="107" t="s">
        <v>243</v>
      </c>
      <c r="H205" s="107" t="s">
        <v>243</v>
      </c>
      <c r="I205" s="342"/>
      <c r="L205" s="151" t="s">
        <v>243</v>
      </c>
    </row>
    <row r="206" spans="3:12" ht="49.95" hidden="1" customHeight="1">
      <c r="C206" s="339"/>
      <c r="D206" s="340"/>
      <c r="E206" s="107" t="s">
        <v>243</v>
      </c>
      <c r="F206" s="341"/>
      <c r="G206" s="107" t="s">
        <v>243</v>
      </c>
      <c r="H206" s="107" t="s">
        <v>243</v>
      </c>
      <c r="I206" s="342"/>
      <c r="L206" s="151" t="s">
        <v>243</v>
      </c>
    </row>
    <row r="207" spans="3:12" ht="49.95" hidden="1" customHeight="1">
      <c r="C207" s="339"/>
      <c r="D207" s="340"/>
      <c r="E207" s="107" t="s">
        <v>243</v>
      </c>
      <c r="F207" s="341"/>
      <c r="G207" s="107" t="s">
        <v>243</v>
      </c>
      <c r="H207" s="107" t="s">
        <v>243</v>
      </c>
      <c r="I207" s="342"/>
      <c r="L207" s="151" t="s">
        <v>243</v>
      </c>
    </row>
    <row r="208" spans="3:12" ht="49.95" hidden="1" customHeight="1">
      <c r="C208" s="339"/>
      <c r="D208" s="340"/>
      <c r="E208" s="107" t="s">
        <v>243</v>
      </c>
      <c r="F208" s="341"/>
      <c r="G208" s="107" t="s">
        <v>243</v>
      </c>
      <c r="H208" s="107" t="s">
        <v>243</v>
      </c>
      <c r="I208" s="342"/>
      <c r="L208" s="151" t="s">
        <v>243</v>
      </c>
    </row>
    <row r="209" spans="3:12" ht="49.95" hidden="1" customHeight="1">
      <c r="C209" s="339"/>
      <c r="D209" s="340"/>
      <c r="E209" s="107" t="s">
        <v>243</v>
      </c>
      <c r="F209" s="341"/>
      <c r="G209" s="107" t="s">
        <v>243</v>
      </c>
      <c r="H209" s="107" t="s">
        <v>243</v>
      </c>
      <c r="I209" s="342"/>
      <c r="L209" s="151" t="s">
        <v>243</v>
      </c>
    </row>
    <row r="210" spans="3:12" ht="49.95" hidden="1" customHeight="1">
      <c r="C210" s="339"/>
      <c r="D210" s="340"/>
      <c r="E210" s="107" t="s">
        <v>243</v>
      </c>
      <c r="F210" s="341"/>
      <c r="G210" s="107" t="s">
        <v>243</v>
      </c>
      <c r="H210" s="107" t="s">
        <v>243</v>
      </c>
      <c r="I210" s="342"/>
      <c r="L210" s="151" t="s">
        <v>243</v>
      </c>
    </row>
    <row r="211" spans="3:12" ht="49.95" hidden="1" customHeight="1">
      <c r="C211" s="339"/>
      <c r="D211" s="340"/>
      <c r="E211" s="107" t="s">
        <v>243</v>
      </c>
      <c r="F211" s="341"/>
      <c r="G211" s="107" t="s">
        <v>243</v>
      </c>
      <c r="H211" s="107" t="s">
        <v>243</v>
      </c>
      <c r="I211" s="342"/>
      <c r="L211" s="151" t="s">
        <v>243</v>
      </c>
    </row>
    <row r="212" spans="3:12" ht="49.95" hidden="1" customHeight="1">
      <c r="C212" s="339"/>
      <c r="D212" s="340"/>
      <c r="E212" s="107" t="s">
        <v>243</v>
      </c>
      <c r="F212" s="341"/>
      <c r="G212" s="107" t="s">
        <v>243</v>
      </c>
      <c r="H212" s="107" t="s">
        <v>243</v>
      </c>
      <c r="I212" s="342"/>
      <c r="L212" s="151" t="s">
        <v>243</v>
      </c>
    </row>
    <row r="213" spans="3:12" ht="49.95" hidden="1" customHeight="1">
      <c r="C213" s="339"/>
      <c r="D213" s="340"/>
      <c r="E213" s="107" t="s">
        <v>243</v>
      </c>
      <c r="F213" s="341"/>
      <c r="G213" s="107" t="s">
        <v>243</v>
      </c>
      <c r="H213" s="107" t="s">
        <v>243</v>
      </c>
      <c r="I213" s="342"/>
      <c r="L213" s="151" t="s">
        <v>243</v>
      </c>
    </row>
    <row r="214" spans="3:12" ht="49.95" hidden="1" customHeight="1">
      <c r="C214" s="339"/>
      <c r="D214" s="340"/>
      <c r="E214" s="107" t="s">
        <v>243</v>
      </c>
      <c r="F214" s="341"/>
      <c r="G214" s="107" t="s">
        <v>243</v>
      </c>
      <c r="H214" s="107" t="s">
        <v>243</v>
      </c>
      <c r="I214" s="342"/>
      <c r="L214" s="151" t="s">
        <v>243</v>
      </c>
    </row>
    <row r="215" spans="3:12" ht="49.95" hidden="1" customHeight="1">
      <c r="C215" s="339"/>
      <c r="D215" s="340"/>
      <c r="E215" s="107" t="s">
        <v>243</v>
      </c>
      <c r="F215" s="341"/>
      <c r="G215" s="107" t="s">
        <v>243</v>
      </c>
      <c r="H215" s="107" t="s">
        <v>243</v>
      </c>
      <c r="I215" s="342"/>
      <c r="L215" s="151" t="s">
        <v>243</v>
      </c>
    </row>
    <row r="216" spans="3:12" ht="49.95" hidden="1" customHeight="1">
      <c r="C216" s="339"/>
      <c r="D216" s="340"/>
      <c r="E216" s="107" t="s">
        <v>243</v>
      </c>
      <c r="F216" s="341"/>
      <c r="G216" s="107" t="s">
        <v>243</v>
      </c>
      <c r="H216" s="107" t="s">
        <v>243</v>
      </c>
      <c r="I216" s="342"/>
      <c r="L216" s="151" t="s">
        <v>243</v>
      </c>
    </row>
    <row r="217" spans="3:12" ht="49.95" hidden="1" customHeight="1">
      <c r="C217" s="339"/>
      <c r="D217" s="340"/>
      <c r="E217" s="107" t="s">
        <v>243</v>
      </c>
      <c r="F217" s="341"/>
      <c r="G217" s="107" t="s">
        <v>243</v>
      </c>
      <c r="H217" s="107" t="s">
        <v>243</v>
      </c>
      <c r="I217" s="342"/>
      <c r="L217" s="151" t="s">
        <v>243</v>
      </c>
    </row>
    <row r="218" spans="3:12" ht="49.95" hidden="1" customHeight="1">
      <c r="C218" s="339"/>
      <c r="D218" s="340"/>
      <c r="E218" s="107" t="s">
        <v>243</v>
      </c>
      <c r="F218" s="341"/>
      <c r="G218" s="107" t="s">
        <v>243</v>
      </c>
      <c r="H218" s="107" t="s">
        <v>243</v>
      </c>
      <c r="I218" s="342"/>
      <c r="L218" s="151" t="s">
        <v>243</v>
      </c>
    </row>
    <row r="219" spans="3:12" ht="49.95" hidden="1" customHeight="1">
      <c r="C219" s="339"/>
      <c r="D219" s="340"/>
      <c r="E219" s="107" t="s">
        <v>243</v>
      </c>
      <c r="F219" s="341"/>
      <c r="G219" s="107" t="s">
        <v>243</v>
      </c>
      <c r="H219" s="107" t="s">
        <v>243</v>
      </c>
      <c r="I219" s="342"/>
      <c r="L219" s="151" t="s">
        <v>243</v>
      </c>
    </row>
    <row r="220" spans="3:12" ht="49.95" hidden="1" customHeight="1">
      <c r="C220" s="339"/>
      <c r="D220" s="340"/>
      <c r="E220" s="107" t="s">
        <v>243</v>
      </c>
      <c r="F220" s="341"/>
      <c r="G220" s="107" t="s">
        <v>243</v>
      </c>
      <c r="H220" s="107" t="s">
        <v>243</v>
      </c>
      <c r="I220" s="342"/>
      <c r="L220" s="151" t="s">
        <v>243</v>
      </c>
    </row>
    <row r="221" spans="3:12" ht="49.95" hidden="1" customHeight="1">
      <c r="C221" s="339"/>
      <c r="D221" s="340"/>
      <c r="E221" s="107" t="s">
        <v>243</v>
      </c>
      <c r="F221" s="341"/>
      <c r="G221" s="107" t="s">
        <v>243</v>
      </c>
      <c r="H221" s="107" t="s">
        <v>243</v>
      </c>
      <c r="I221" s="342"/>
      <c r="L221" s="151" t="s">
        <v>243</v>
      </c>
    </row>
    <row r="222" spans="3:12" ht="49.95" hidden="1" customHeight="1">
      <c r="C222" s="339"/>
      <c r="D222" s="340"/>
      <c r="E222" s="107" t="s">
        <v>243</v>
      </c>
      <c r="F222" s="341"/>
      <c r="G222" s="107" t="s">
        <v>243</v>
      </c>
      <c r="H222" s="107" t="s">
        <v>243</v>
      </c>
      <c r="I222" s="342"/>
      <c r="L222" s="151" t="s">
        <v>243</v>
      </c>
    </row>
    <row r="223" spans="3:12" ht="49.95" hidden="1" customHeight="1">
      <c r="C223" s="339"/>
      <c r="D223" s="340"/>
      <c r="E223" s="107" t="s">
        <v>243</v>
      </c>
      <c r="F223" s="341"/>
      <c r="G223" s="107" t="s">
        <v>243</v>
      </c>
      <c r="H223" s="107" t="s">
        <v>243</v>
      </c>
      <c r="I223" s="342"/>
      <c r="L223" s="151" t="s">
        <v>243</v>
      </c>
    </row>
    <row r="224" spans="3:12" ht="49.95" hidden="1" customHeight="1">
      <c r="C224" s="339"/>
      <c r="D224" s="340"/>
      <c r="E224" s="107" t="s">
        <v>243</v>
      </c>
      <c r="F224" s="341"/>
      <c r="G224" s="107" t="s">
        <v>243</v>
      </c>
      <c r="H224" s="107" t="s">
        <v>243</v>
      </c>
      <c r="I224" s="342"/>
      <c r="L224" s="151" t="s">
        <v>243</v>
      </c>
    </row>
    <row r="225" spans="3:12" ht="49.95" hidden="1" customHeight="1">
      <c r="C225" s="339"/>
      <c r="D225" s="340"/>
      <c r="E225" s="107" t="s">
        <v>243</v>
      </c>
      <c r="F225" s="341"/>
      <c r="G225" s="107" t="s">
        <v>243</v>
      </c>
      <c r="H225" s="107" t="s">
        <v>243</v>
      </c>
      <c r="I225" s="342"/>
      <c r="L225" s="151" t="s">
        <v>243</v>
      </c>
    </row>
    <row r="226" spans="3:12" ht="49.95" hidden="1" customHeight="1">
      <c r="C226" s="339"/>
      <c r="D226" s="340"/>
      <c r="E226" s="107" t="s">
        <v>243</v>
      </c>
      <c r="F226" s="341"/>
      <c r="G226" s="107" t="s">
        <v>243</v>
      </c>
      <c r="H226" s="107" t="s">
        <v>243</v>
      </c>
      <c r="I226" s="342"/>
      <c r="L226" s="151" t="s">
        <v>243</v>
      </c>
    </row>
    <row r="227" spans="3:12" ht="49.95" hidden="1" customHeight="1">
      <c r="C227" s="339"/>
      <c r="D227" s="340"/>
      <c r="E227" s="107" t="s">
        <v>243</v>
      </c>
      <c r="F227" s="341"/>
      <c r="G227" s="107" t="s">
        <v>243</v>
      </c>
      <c r="H227" s="107" t="s">
        <v>243</v>
      </c>
      <c r="I227" s="342"/>
      <c r="L227" s="151" t="s">
        <v>243</v>
      </c>
    </row>
    <row r="228" spans="3:12" ht="49.95" hidden="1" customHeight="1">
      <c r="C228" s="339"/>
      <c r="D228" s="340"/>
      <c r="E228" s="107" t="s">
        <v>243</v>
      </c>
      <c r="F228" s="341"/>
      <c r="G228" s="107" t="s">
        <v>243</v>
      </c>
      <c r="H228" s="107" t="s">
        <v>243</v>
      </c>
      <c r="I228" s="342"/>
      <c r="L228" s="151" t="s">
        <v>243</v>
      </c>
    </row>
    <row r="229" spans="3:12" ht="49.95" hidden="1" customHeight="1">
      <c r="C229" s="339"/>
      <c r="D229" s="340"/>
      <c r="E229" s="107" t="s">
        <v>243</v>
      </c>
      <c r="F229" s="341"/>
      <c r="G229" s="107" t="s">
        <v>243</v>
      </c>
      <c r="H229" s="107" t="s">
        <v>243</v>
      </c>
      <c r="I229" s="342"/>
      <c r="L229" s="151" t="s">
        <v>243</v>
      </c>
    </row>
    <row r="230" spans="3:12" ht="49.95" hidden="1" customHeight="1">
      <c r="C230" s="339"/>
      <c r="D230" s="340"/>
      <c r="E230" s="107" t="s">
        <v>243</v>
      </c>
      <c r="F230" s="341"/>
      <c r="G230" s="107" t="s">
        <v>243</v>
      </c>
      <c r="H230" s="107" t="s">
        <v>243</v>
      </c>
      <c r="I230" s="342"/>
      <c r="L230" s="151" t="s">
        <v>243</v>
      </c>
    </row>
    <row r="231" spans="3:12" ht="49.95" hidden="1" customHeight="1">
      <c r="C231" s="339"/>
      <c r="D231" s="340"/>
      <c r="E231" s="107" t="s">
        <v>243</v>
      </c>
      <c r="F231" s="341"/>
      <c r="G231" s="107" t="s">
        <v>243</v>
      </c>
      <c r="H231" s="107" t="s">
        <v>243</v>
      </c>
      <c r="I231" s="342"/>
      <c r="L231" s="151" t="s">
        <v>243</v>
      </c>
    </row>
    <row r="232" spans="3:12" ht="49.95" hidden="1" customHeight="1">
      <c r="C232" s="339"/>
      <c r="D232" s="340"/>
      <c r="E232" s="107" t="s">
        <v>243</v>
      </c>
      <c r="F232" s="341"/>
      <c r="G232" s="107" t="s">
        <v>243</v>
      </c>
      <c r="H232" s="107" t="s">
        <v>243</v>
      </c>
      <c r="I232" s="342"/>
      <c r="L232" s="151" t="s">
        <v>243</v>
      </c>
    </row>
    <row r="233" spans="3:12" ht="49.95" hidden="1" customHeight="1">
      <c r="C233" s="339"/>
      <c r="D233" s="340"/>
      <c r="E233" s="107" t="s">
        <v>243</v>
      </c>
      <c r="F233" s="341"/>
      <c r="G233" s="107" t="s">
        <v>243</v>
      </c>
      <c r="H233" s="107" t="s">
        <v>243</v>
      </c>
      <c r="I233" s="342"/>
      <c r="L233" s="151" t="s">
        <v>243</v>
      </c>
    </row>
    <row r="234" spans="3:12" ht="49.95" hidden="1" customHeight="1">
      <c r="C234" s="339"/>
      <c r="D234" s="340"/>
      <c r="E234" s="107" t="s">
        <v>243</v>
      </c>
      <c r="F234" s="341"/>
      <c r="G234" s="107" t="s">
        <v>243</v>
      </c>
      <c r="H234" s="107" t="s">
        <v>243</v>
      </c>
      <c r="I234" s="342"/>
      <c r="L234" s="151" t="s">
        <v>243</v>
      </c>
    </row>
    <row r="235" spans="3:12" ht="49.95" hidden="1" customHeight="1">
      <c r="C235" s="339"/>
      <c r="D235" s="340"/>
      <c r="E235" s="107" t="s">
        <v>243</v>
      </c>
      <c r="F235" s="341"/>
      <c r="G235" s="107" t="s">
        <v>243</v>
      </c>
      <c r="H235" s="107" t="s">
        <v>243</v>
      </c>
      <c r="I235" s="342"/>
      <c r="L235" s="151" t="s">
        <v>243</v>
      </c>
    </row>
    <row r="236" spans="3:12" ht="49.95" hidden="1" customHeight="1">
      <c r="C236" s="339"/>
      <c r="D236" s="340"/>
      <c r="E236" s="107" t="s">
        <v>243</v>
      </c>
      <c r="F236" s="341"/>
      <c r="G236" s="107" t="s">
        <v>243</v>
      </c>
      <c r="H236" s="107" t="s">
        <v>243</v>
      </c>
      <c r="I236" s="342"/>
      <c r="L236" s="151" t="s">
        <v>243</v>
      </c>
    </row>
    <row r="237" spans="3:12" ht="49.95" hidden="1" customHeight="1">
      <c r="C237" s="339"/>
      <c r="D237" s="340"/>
      <c r="E237" s="107" t="s">
        <v>243</v>
      </c>
      <c r="F237" s="341"/>
      <c r="G237" s="107" t="s">
        <v>243</v>
      </c>
      <c r="H237" s="107" t="s">
        <v>243</v>
      </c>
      <c r="I237" s="342"/>
      <c r="L237" s="151" t="s">
        <v>243</v>
      </c>
    </row>
    <row r="238" spans="3:12" ht="49.95" customHeight="1" thickBot="1">
      <c r="C238" s="343"/>
      <c r="D238" s="344"/>
      <c r="E238" s="108" t="s">
        <v>243</v>
      </c>
      <c r="F238" s="345"/>
      <c r="G238" s="108" t="s">
        <v>243</v>
      </c>
      <c r="H238" s="108" t="s">
        <v>243</v>
      </c>
      <c r="I238" s="346"/>
      <c r="L238" s="151" t="s">
        <v>243</v>
      </c>
    </row>
    <row r="239" spans="3:12">
      <c r="E239" s="152"/>
      <c r="F239" s="153"/>
      <c r="G239" s="112"/>
    </row>
    <row r="240" spans="3:12" ht="34.799999999999997" customHeight="1">
      <c r="F240" s="112"/>
      <c r="G240" s="112"/>
    </row>
    <row r="241" spans="3:7">
      <c r="C241" s="3" t="s">
        <v>2</v>
      </c>
      <c r="F241" s="112"/>
      <c r="G241" s="112"/>
    </row>
    <row r="242" spans="3:7" ht="25.2" customHeight="1">
      <c r="C242" s="347"/>
      <c r="D242" s="112" t="s">
        <v>3</v>
      </c>
      <c r="E242" s="3" t="s">
        <v>4</v>
      </c>
      <c r="F242" s="348"/>
      <c r="G242" s="112" t="s">
        <v>5</v>
      </c>
    </row>
    <row r="243" spans="3:7" ht="25.2" customHeight="1">
      <c r="C243" s="347"/>
      <c r="D243" s="112" t="s">
        <v>3</v>
      </c>
      <c r="E243" s="3" t="s">
        <v>4</v>
      </c>
      <c r="F243" s="348"/>
      <c r="G243" s="112" t="s">
        <v>5</v>
      </c>
    </row>
    <row r="244" spans="3:7" ht="25.2" hidden="1" customHeight="1">
      <c r="C244" s="347"/>
      <c r="D244" s="112" t="s">
        <v>3</v>
      </c>
      <c r="E244" s="3" t="s">
        <v>4</v>
      </c>
      <c r="F244" s="348"/>
      <c r="G244" s="112" t="s">
        <v>5</v>
      </c>
    </row>
    <row r="245" spans="3:7" ht="25.2" hidden="1" customHeight="1">
      <c r="C245" s="347"/>
      <c r="D245" s="112" t="s">
        <v>3</v>
      </c>
      <c r="E245" s="112" t="s">
        <v>4</v>
      </c>
      <c r="F245" s="348"/>
      <c r="G245" s="112" t="s">
        <v>5</v>
      </c>
    </row>
    <row r="246" spans="3:7" ht="25.2" hidden="1" customHeight="1">
      <c r="C246" s="349"/>
      <c r="D246" s="112" t="s">
        <v>3</v>
      </c>
      <c r="E246" s="112" t="s">
        <v>4</v>
      </c>
      <c r="F246" s="348"/>
      <c r="G246" s="112" t="s">
        <v>5</v>
      </c>
    </row>
    <row r="247" spans="3:7" ht="25.2" hidden="1" customHeight="1">
      <c r="C247" s="349"/>
      <c r="D247" s="112" t="s">
        <v>3</v>
      </c>
      <c r="E247" s="112" t="s">
        <v>4</v>
      </c>
      <c r="F247" s="348"/>
      <c r="G247" s="112" t="s">
        <v>5</v>
      </c>
    </row>
    <row r="248" spans="3:7" ht="25.2" hidden="1" customHeight="1">
      <c r="C248" s="347"/>
      <c r="D248" s="112" t="s">
        <v>3</v>
      </c>
      <c r="E248" s="112" t="s">
        <v>4</v>
      </c>
      <c r="F248" s="348"/>
      <c r="G248" s="112" t="s">
        <v>5</v>
      </c>
    </row>
    <row r="249" spans="3:7" ht="25.2" hidden="1" customHeight="1">
      <c r="C249" s="349"/>
      <c r="D249" s="112" t="s">
        <v>3</v>
      </c>
      <c r="E249" s="112" t="s">
        <v>4</v>
      </c>
      <c r="F249" s="348"/>
      <c r="G249" s="112" t="s">
        <v>5</v>
      </c>
    </row>
    <row r="250" spans="3:7" ht="25.2" hidden="1" customHeight="1">
      <c r="C250" s="347"/>
      <c r="D250" s="112" t="s">
        <v>3</v>
      </c>
      <c r="E250" s="3" t="s">
        <v>4</v>
      </c>
      <c r="F250" s="348"/>
      <c r="G250" s="112" t="s">
        <v>5</v>
      </c>
    </row>
    <row r="251" spans="3:7" ht="25.2" hidden="1" customHeight="1">
      <c r="C251" s="347"/>
      <c r="D251" s="112" t="s">
        <v>3</v>
      </c>
      <c r="E251" s="3" t="s">
        <v>4</v>
      </c>
      <c r="F251" s="348"/>
      <c r="G251" s="112" t="s">
        <v>5</v>
      </c>
    </row>
    <row r="252" spans="3:7" ht="25.2" hidden="1" customHeight="1">
      <c r="C252" s="347"/>
      <c r="D252" s="112" t="s">
        <v>3</v>
      </c>
      <c r="E252" s="112" t="s">
        <v>4</v>
      </c>
      <c r="F252" s="348"/>
      <c r="G252" s="112" t="s">
        <v>5</v>
      </c>
    </row>
    <row r="253" spans="3:7" ht="25.2" hidden="1" customHeight="1">
      <c r="C253" s="349"/>
      <c r="D253" s="112" t="s">
        <v>3</v>
      </c>
      <c r="E253" s="112" t="s">
        <v>4</v>
      </c>
      <c r="F253" s="348"/>
      <c r="G253" s="112" t="s">
        <v>5</v>
      </c>
    </row>
    <row r="254" spans="3:7" ht="25.2" hidden="1" customHeight="1">
      <c r="C254" s="349"/>
      <c r="D254" s="112" t="s">
        <v>3</v>
      </c>
      <c r="E254" s="112" t="s">
        <v>4</v>
      </c>
      <c r="F254" s="348"/>
      <c r="G254" s="112" t="s">
        <v>5</v>
      </c>
    </row>
    <row r="255" spans="3:7" ht="25.2" hidden="1" customHeight="1">
      <c r="C255" s="349"/>
      <c r="D255" s="112" t="s">
        <v>3</v>
      </c>
      <c r="E255" s="112" t="s">
        <v>4</v>
      </c>
      <c r="F255" s="348"/>
      <c r="G255" s="112" t="s">
        <v>5</v>
      </c>
    </row>
    <row r="256" spans="3:7" ht="25.2" hidden="1" customHeight="1">
      <c r="C256" s="349"/>
      <c r="D256" s="112" t="s">
        <v>3</v>
      </c>
      <c r="E256" s="112" t="s">
        <v>4</v>
      </c>
      <c r="F256" s="348"/>
      <c r="G256" s="112" t="s">
        <v>5</v>
      </c>
    </row>
    <row r="257" spans="3:7" ht="25.2" hidden="1" customHeight="1">
      <c r="C257" s="349"/>
      <c r="D257" s="112" t="s">
        <v>3</v>
      </c>
      <c r="E257" s="112" t="s">
        <v>4</v>
      </c>
      <c r="F257" s="348"/>
      <c r="G257" s="112" t="s">
        <v>5</v>
      </c>
    </row>
    <row r="258" spans="3:7" ht="25.2" hidden="1" customHeight="1">
      <c r="C258" s="349"/>
      <c r="D258" s="112" t="s">
        <v>3</v>
      </c>
      <c r="E258" s="112" t="s">
        <v>4</v>
      </c>
      <c r="F258" s="348"/>
      <c r="G258" s="112" t="s">
        <v>5</v>
      </c>
    </row>
    <row r="259" spans="3:7" ht="25.2" hidden="1" customHeight="1">
      <c r="C259" s="349"/>
      <c r="D259" s="112" t="s">
        <v>3</v>
      </c>
      <c r="E259" s="112" t="s">
        <v>4</v>
      </c>
      <c r="F259" s="348"/>
      <c r="G259" s="112" t="s">
        <v>5</v>
      </c>
    </row>
    <row r="260" spans="3:7" ht="25.05" hidden="1" customHeight="1">
      <c r="C260" s="347"/>
      <c r="D260" s="112" t="s">
        <v>3</v>
      </c>
      <c r="E260" s="112" t="s">
        <v>4</v>
      </c>
      <c r="F260" s="348"/>
      <c r="G260" s="112" t="s">
        <v>5</v>
      </c>
    </row>
    <row r="261" spans="3:7" ht="25.2" hidden="1" customHeight="1">
      <c r="C261" s="349"/>
      <c r="D261" s="112" t="s">
        <v>3</v>
      </c>
      <c r="E261" s="112" t="s">
        <v>4</v>
      </c>
      <c r="F261" s="348"/>
      <c r="G261" s="112" t="s">
        <v>5</v>
      </c>
    </row>
  </sheetData>
  <sheetProtection algorithmName="SHA-512" hashValue="sXrxCC8aUBxI/b1qk2ay4yUAbhpeEHmOY0hyQAvynfFSaXLxCvg6Hoh7vi2bzOTO82BHncLGJ7qOzD1QSYnBUQ==" saltValue="UcVZV7AhRvICjPo8oxX/IA==" spinCount="100000" sheet="1" objects="1" scenarios="1" selectLockedCells="1" selectUnlockedCells="1"/>
  <mergeCells count="57">
    <mergeCell ref="C70:D70"/>
    <mergeCell ref="C71:D71"/>
    <mergeCell ref="B123:C123"/>
    <mergeCell ref="D134:F134"/>
    <mergeCell ref="D136:F136"/>
    <mergeCell ref="K67:M67"/>
    <mergeCell ref="G56:H56"/>
    <mergeCell ref="B57:B61"/>
    <mergeCell ref="G57:H57"/>
    <mergeCell ref="G58:H58"/>
    <mergeCell ref="G59:H59"/>
    <mergeCell ref="G60:H60"/>
    <mergeCell ref="G61:H61"/>
    <mergeCell ref="G62:H62"/>
    <mergeCell ref="G63:H63"/>
    <mergeCell ref="G64:H64"/>
    <mergeCell ref="G65:H65"/>
    <mergeCell ref="G66:H66"/>
    <mergeCell ref="G55:H55"/>
    <mergeCell ref="G44:H44"/>
    <mergeCell ref="G45:H45"/>
    <mergeCell ref="G46:H46"/>
    <mergeCell ref="G47:H47"/>
    <mergeCell ref="G48:H48"/>
    <mergeCell ref="G49:H49"/>
    <mergeCell ref="G50:H50"/>
    <mergeCell ref="G51:H51"/>
    <mergeCell ref="G52:H52"/>
    <mergeCell ref="G53:H53"/>
    <mergeCell ref="G54:H54"/>
    <mergeCell ref="B20:B22"/>
    <mergeCell ref="D26:F26"/>
    <mergeCell ref="D28:F28"/>
    <mergeCell ref="G43:H43"/>
    <mergeCell ref="G32:H32"/>
    <mergeCell ref="G33:H33"/>
    <mergeCell ref="G34:H34"/>
    <mergeCell ref="G35:H35"/>
    <mergeCell ref="G36:H36"/>
    <mergeCell ref="G37:H37"/>
    <mergeCell ref="G38:H38"/>
    <mergeCell ref="G39:H39"/>
    <mergeCell ref="G40:H40"/>
    <mergeCell ref="G41:H41"/>
    <mergeCell ref="G42:H42"/>
    <mergeCell ref="C30:C31"/>
    <mergeCell ref="D30:J30"/>
    <mergeCell ref="G31:H31"/>
    <mergeCell ref="E2:E3"/>
    <mergeCell ref="F2:J3"/>
    <mergeCell ref="C5:C6"/>
    <mergeCell ref="D7:F7"/>
    <mergeCell ref="G7:I7"/>
    <mergeCell ref="D8:F8"/>
    <mergeCell ref="G8:J8"/>
    <mergeCell ref="C11:C12"/>
    <mergeCell ref="D11:J11"/>
  </mergeCells>
  <phoneticPr fontId="3"/>
  <conditionalFormatting sqref="B10:J19 C20:J22 B23:J56 C57:J61 B62:J261">
    <cfRule type="expression" dxfId="75" priority="1">
      <formula>AND(OR($E$6="✓", $F$6="✓", $G$6="✓"), $D$7="映像記録型ドライブレコーダーの取得")</formula>
    </cfRule>
  </conditionalFormatting>
  <conditionalFormatting sqref="C63">
    <cfRule type="expression" dxfId="74" priority="14">
      <formula>$C$63="NG"</formula>
    </cfRule>
  </conditionalFormatting>
  <conditionalFormatting sqref="C64">
    <cfRule type="expression" dxfId="73" priority="12">
      <formula>$C$64="NG"</formula>
    </cfRule>
  </conditionalFormatting>
  <conditionalFormatting sqref="C65">
    <cfRule type="expression" dxfId="72" priority="10">
      <formula>$C$65="NG"</formula>
    </cfRule>
  </conditionalFormatting>
  <conditionalFormatting sqref="C66">
    <cfRule type="expression" dxfId="71" priority="16">
      <formula>$C$66="NG"</formula>
    </cfRule>
  </conditionalFormatting>
  <conditionalFormatting sqref="C63:J63">
    <cfRule type="expression" dxfId="70" priority="7">
      <formula>AND($D$7="映像記録型ドライブレコーダーの取得",$D$7&lt;&gt;"")</formula>
    </cfRule>
  </conditionalFormatting>
  <conditionalFormatting sqref="C63:J64">
    <cfRule type="expression" dxfId="69" priority="5">
      <formula>AND($D$7="デジタル式運行記録計及び 映像記録型ドライブレコーダー一体型の取得",$D$7&lt;&gt;"")</formula>
    </cfRule>
  </conditionalFormatting>
  <conditionalFormatting sqref="C63:J65">
    <cfRule type="expression" dxfId="68" priority="3">
      <formula>AND($D$7="通信機能付デジタル式運行記録計及び 映像記録型ドライブレコーダー一体型の取得",$D$7&lt;&gt;"")</formula>
    </cfRule>
  </conditionalFormatting>
  <conditionalFormatting sqref="C64:J66">
    <cfRule type="expression" dxfId="67" priority="8">
      <formula>AND($D$7="デジタル式運行記録計の取得",$D$7&lt;&gt;"")</formula>
    </cfRule>
  </conditionalFormatting>
  <conditionalFormatting sqref="C65:J66">
    <cfRule type="expression" dxfId="66" priority="6">
      <formula>AND($D$7="映像記録型ドライブレコーダーの取得",$D$7&lt;&gt;"")</formula>
    </cfRule>
  </conditionalFormatting>
  <conditionalFormatting sqref="C66:J66">
    <cfRule type="expression" dxfId="65" priority="4">
      <formula>AND($D$7="デジタル式運行記録計及び 映像記録型ドライブレコーダー一体型の取得",$D$7&lt;&gt;"")</formula>
    </cfRule>
  </conditionalFormatting>
  <conditionalFormatting sqref="D32:D61">
    <cfRule type="expression" dxfId="64" priority="18">
      <formula>AND(D32&lt;&gt;"", ISNA(MATCH(D32, $D$13:$D$22, 0)))</formula>
    </cfRule>
  </conditionalFormatting>
  <conditionalFormatting sqref="D139:D238">
    <cfRule type="expression" dxfId="63" priority="2">
      <formula>OR($L139="台数不足", $L139="コード不一致", $L139="台数未入力")</formula>
    </cfRule>
  </conditionalFormatting>
  <conditionalFormatting sqref="F139:F238">
    <cfRule type="expression" dxfId="62" priority="17">
      <formula>AND($E139&gt;"", $E139&lt;&gt;"車載器")</formula>
    </cfRule>
  </conditionalFormatting>
  <conditionalFormatting sqref="G8:J8">
    <cfRule type="expression" dxfId="61" priority="19">
      <formula>AND(OR($E$6="✓", $F$6="✓", $G$6="✓"), $D$7="映像記録型ドライブレコーダーの取得")</formula>
    </cfRule>
  </conditionalFormatting>
  <conditionalFormatting sqref="I63">
    <cfRule type="expression" dxfId="60" priority="13">
      <formula>$C$63="NG"</formula>
    </cfRule>
  </conditionalFormatting>
  <conditionalFormatting sqref="I64">
    <cfRule type="expression" dxfId="59" priority="11">
      <formula>$C$64="NG"</formula>
    </cfRule>
  </conditionalFormatting>
  <conditionalFormatting sqref="I65">
    <cfRule type="expression" dxfId="58" priority="9">
      <formula>$C$65="NG"</formula>
    </cfRule>
  </conditionalFormatting>
  <conditionalFormatting sqref="I66">
    <cfRule type="expression" dxfId="57" priority="15">
      <formula>$C$66="NG"</formula>
    </cfRule>
  </conditionalFormatting>
  <pageMargins left="0.7" right="0.7" top="0.75" bottom="0.75" header="0.3" footer="0.3"/>
  <pageSetup paperSize="9" scale="2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321A0-F072-45A6-BF8F-9F536D639014}">
  <sheetPr>
    <pageSetUpPr fitToPage="1"/>
  </sheetPr>
  <dimension ref="B1:Y261"/>
  <sheetViews>
    <sheetView showGridLines="0" tabSelected="1" zoomScale="70" zoomScaleNormal="70" workbookViewId="0">
      <selection activeCell="J13" sqref="J13"/>
    </sheetView>
  </sheetViews>
  <sheetFormatPr defaultColWidth="8.59765625" defaultRowHeight="18"/>
  <cols>
    <col min="1" max="1" width="3.59765625" style="3" customWidth="1"/>
    <col min="2" max="2" width="6.69921875" style="3" customWidth="1"/>
    <col min="3" max="3" width="35.69921875" style="3" customWidth="1"/>
    <col min="4" max="10" width="30.69921875" style="3" customWidth="1"/>
    <col min="11" max="11" width="15.59765625" style="3" customWidth="1"/>
    <col min="12" max="12" width="15.59765625" style="3" hidden="1" customWidth="1"/>
    <col min="13" max="13" width="16.5" style="3" hidden="1" customWidth="1"/>
    <col min="14" max="16" width="8.59765625" style="3"/>
    <col min="17" max="17" width="13" style="3" customWidth="1"/>
    <col min="18" max="18" width="6.69921875" style="3" customWidth="1"/>
    <col min="19" max="19" width="27.8984375" style="3" customWidth="1"/>
    <col min="20" max="20" width="8.59765625" style="3"/>
    <col min="21" max="21" width="19.296875" style="3" customWidth="1"/>
    <col min="22" max="22" width="22.5" style="3" customWidth="1"/>
    <col min="23" max="24" width="8.59765625" style="3"/>
    <col min="25" max="25" width="9.8984375" style="3" customWidth="1"/>
    <col min="26" max="16384" width="8.59765625" style="3"/>
  </cols>
  <sheetData>
    <row r="1" spans="2:13" ht="27" thickBot="1">
      <c r="B1" s="1" t="s">
        <v>6</v>
      </c>
      <c r="C1" s="2"/>
      <c r="H1" s="13"/>
      <c r="I1" s="3" t="s">
        <v>21</v>
      </c>
      <c r="J1" s="259" t="s">
        <v>247</v>
      </c>
    </row>
    <row r="2" spans="2:13" ht="25.05" customHeight="1" thickTop="1">
      <c r="B2" s="4"/>
      <c r="C2" s="188" t="s">
        <v>212</v>
      </c>
      <c r="D2" s="5"/>
      <c r="E2" s="358" t="s">
        <v>22</v>
      </c>
      <c r="F2" s="360" t="s">
        <v>220</v>
      </c>
      <c r="G2" s="360"/>
      <c r="H2" s="360"/>
      <c r="I2" s="360"/>
      <c r="J2" s="361"/>
    </row>
    <row r="3" spans="2:13" ht="25.05" customHeight="1" thickBot="1">
      <c r="B3" s="6"/>
      <c r="C3" s="188" t="s">
        <v>204</v>
      </c>
      <c r="D3" s="5"/>
      <c r="E3" s="359"/>
      <c r="F3" s="362"/>
      <c r="G3" s="362"/>
      <c r="H3" s="362"/>
      <c r="I3" s="362"/>
      <c r="J3" s="363"/>
    </row>
    <row r="4" spans="2:13" ht="26.1" customHeight="1" thickTop="1" thickBot="1">
      <c r="B4" s="7" t="s">
        <v>23</v>
      </c>
      <c r="C4" s="7"/>
      <c r="D4" s="7"/>
    </row>
    <row r="5" spans="2:13" ht="26.1" customHeight="1">
      <c r="B5" s="7"/>
      <c r="C5" s="368" t="s">
        <v>16</v>
      </c>
      <c r="D5" s="8" t="s">
        <v>17</v>
      </c>
      <c r="E5" s="9" t="s">
        <v>18</v>
      </c>
      <c r="F5" s="10" t="s">
        <v>19</v>
      </c>
      <c r="G5" s="11" t="s">
        <v>20</v>
      </c>
    </row>
    <row r="6" spans="2:13" ht="34.35" customHeight="1" thickBot="1">
      <c r="B6" s="7"/>
      <c r="C6" s="369"/>
      <c r="D6" s="232"/>
      <c r="E6" s="233"/>
      <c r="F6" s="233"/>
      <c r="G6" s="234"/>
      <c r="H6" s="189"/>
    </row>
    <row r="7" spans="2:13" ht="35.4" customHeight="1" thickBot="1">
      <c r="B7" s="7"/>
      <c r="C7" s="12" t="s">
        <v>26</v>
      </c>
      <c r="D7" s="370"/>
      <c r="E7" s="371"/>
      <c r="F7" s="372"/>
      <c r="G7" s="364" t="s">
        <v>228</v>
      </c>
      <c r="H7" s="365"/>
      <c r="I7" s="365"/>
    </row>
    <row r="8" spans="2:13" ht="47.55" customHeight="1" thickTop="1" thickBot="1">
      <c r="B8" s="7"/>
      <c r="C8" s="190"/>
      <c r="D8" s="388" t="s">
        <v>221</v>
      </c>
      <c r="E8" s="389"/>
      <c r="F8" s="390"/>
      <c r="G8" s="380" t="str">
        <f>IF(AND(OR(E6="✓", F6="✓", G6="✓"), D7="映像記録型ドライブレコーダーの取得"), "⚠ 以下項目は入力できません", "")</f>
        <v/>
      </c>
      <c r="H8" s="380"/>
      <c r="I8" s="380"/>
      <c r="J8" s="380"/>
    </row>
    <row r="9" spans="2:13" ht="27.45" customHeight="1" thickTop="1">
      <c r="B9" s="7"/>
      <c r="C9" s="212"/>
      <c r="D9" s="213"/>
      <c r="E9" s="213"/>
      <c r="F9" s="213"/>
      <c r="G9" s="16"/>
      <c r="H9" s="16"/>
      <c r="I9" s="16"/>
      <c r="J9" s="16"/>
    </row>
    <row r="10" spans="2:13" ht="38.4" customHeight="1" thickBot="1">
      <c r="B10" s="7" t="s">
        <v>158</v>
      </c>
      <c r="D10" s="110"/>
      <c r="E10" s="111"/>
      <c r="F10" s="111"/>
      <c r="G10" s="112"/>
    </row>
    <row r="11" spans="2:13" ht="18.45" customHeight="1">
      <c r="C11" s="381" t="s">
        <v>9</v>
      </c>
      <c r="D11" s="375" t="s">
        <v>0</v>
      </c>
      <c r="E11" s="376"/>
      <c r="F11" s="376"/>
      <c r="G11" s="376"/>
      <c r="H11" s="376"/>
      <c r="I11" s="376"/>
      <c r="J11" s="377"/>
    </row>
    <row r="12" spans="2:13" ht="85.2" customHeight="1">
      <c r="C12" s="382"/>
      <c r="D12" s="113" t="s">
        <v>159</v>
      </c>
      <c r="E12" s="113" t="s">
        <v>160</v>
      </c>
      <c r="F12" s="113" t="s">
        <v>182</v>
      </c>
      <c r="G12" s="113" t="s">
        <v>161</v>
      </c>
      <c r="H12" s="113" t="s">
        <v>162</v>
      </c>
      <c r="I12" s="113" t="s">
        <v>15</v>
      </c>
      <c r="J12" s="114" t="s">
        <v>8</v>
      </c>
      <c r="K12" s="115"/>
      <c r="L12" s="116"/>
    </row>
    <row r="13" spans="2:13" ht="73.5" customHeight="1">
      <c r="C13" s="76" t="str">
        <f>IF($D13&lt;&gt;"",$I13*$J13,"")</f>
        <v/>
      </c>
      <c r="D13" s="235"/>
      <c r="E13" s="100" t="str">
        <f>IFERROR(VLOOKUP($D13, ALL!$A:$G, 2, FALSE), "")</f>
        <v/>
      </c>
      <c r="F13" s="100" t="str">
        <f>IFERROR(VLOOKUP($D13, ALL!$A:$G, 7, FALSE), "")</f>
        <v/>
      </c>
      <c r="G13" s="100" t="str">
        <f>IFERROR(VLOOKUP($D13, ALL!$A:$G, 3, FALSE), "")</f>
        <v/>
      </c>
      <c r="H13" s="100" t="str">
        <f>IFERROR(VLOOKUP($D13, ALL!$A:$G, 5, FALSE), "")</f>
        <v/>
      </c>
      <c r="I13" s="237"/>
      <c r="J13" s="238"/>
      <c r="L13" s="116"/>
      <c r="M13" s="110"/>
    </row>
    <row r="14" spans="2:13" ht="73.5" customHeight="1">
      <c r="C14" s="76" t="str">
        <f t="shared" ref="C14:C22" si="0">IF($D14&lt;&gt;"",$I14*$J14,"")</f>
        <v/>
      </c>
      <c r="D14" s="235"/>
      <c r="E14" s="100" t="str">
        <f>IFERROR(VLOOKUP($D14, ALL!$A:$G, 2, FALSE), "")</f>
        <v/>
      </c>
      <c r="F14" s="100" t="str">
        <f>IFERROR(VLOOKUP($D14, ALL!$A:$G, 7, FALSE), "")</f>
        <v/>
      </c>
      <c r="G14" s="100" t="str">
        <f>IFERROR(VLOOKUP($D14, ALL!$A:$G, 3, FALSE), "")</f>
        <v/>
      </c>
      <c r="H14" s="100" t="str">
        <f>IFERROR(VLOOKUP($D14, ALL!$A:$G, 5, FALSE), "")</f>
        <v/>
      </c>
      <c r="I14" s="237"/>
      <c r="J14" s="238"/>
    </row>
    <row r="15" spans="2:13" ht="73.5" customHeight="1">
      <c r="C15" s="76" t="str">
        <f t="shared" si="0"/>
        <v/>
      </c>
      <c r="D15" s="236"/>
      <c r="E15" s="100" t="str">
        <f>IFERROR(VLOOKUP($D15, ALL!$A:$G, 2, FALSE), "")</f>
        <v/>
      </c>
      <c r="F15" s="100" t="str">
        <f>IFERROR(VLOOKUP($D15, ALL!$A:$G, 7, FALSE), "")</f>
        <v/>
      </c>
      <c r="G15" s="100" t="str">
        <f>IFERROR(VLOOKUP($D15, ALL!$A:$G, 3, FALSE), "")</f>
        <v/>
      </c>
      <c r="H15" s="100" t="str">
        <f>IFERROR(VLOOKUP($D15, ALL!$A:$G, 5, FALSE), "")</f>
        <v/>
      </c>
      <c r="I15" s="237"/>
      <c r="J15" s="238"/>
    </row>
    <row r="16" spans="2:13" ht="73.5" customHeight="1">
      <c r="C16" s="76" t="str">
        <f t="shared" si="0"/>
        <v/>
      </c>
      <c r="D16" s="235"/>
      <c r="E16" s="100" t="str">
        <f>IFERROR(VLOOKUP($D16, ALL!$A:$G, 2, FALSE), "")</f>
        <v/>
      </c>
      <c r="F16" s="100" t="str">
        <f>IFERROR(VLOOKUP($D16, ALL!$A:$G, 7, FALSE), "")</f>
        <v/>
      </c>
      <c r="G16" s="100" t="str">
        <f>IFERROR(VLOOKUP($D16, ALL!$A:$G, 3, FALSE), "")</f>
        <v/>
      </c>
      <c r="H16" s="100" t="str">
        <f>IFERROR(VLOOKUP($D16, ALL!$A:$G, 5, FALSE), "")</f>
        <v/>
      </c>
      <c r="I16" s="237"/>
      <c r="J16" s="238"/>
    </row>
    <row r="17" spans="2:18" ht="73.5" customHeight="1">
      <c r="C17" s="76" t="str">
        <f t="shared" si="0"/>
        <v/>
      </c>
      <c r="D17" s="235"/>
      <c r="E17" s="100" t="str">
        <f>IFERROR(VLOOKUP($D17, ALL!$A:$G, 2, FALSE), "")</f>
        <v/>
      </c>
      <c r="F17" s="100" t="str">
        <f>IFERROR(VLOOKUP($D17, ALL!$A:$G, 7, FALSE), "")</f>
        <v/>
      </c>
      <c r="G17" s="100" t="str">
        <f>IFERROR(VLOOKUP($D17, ALL!$A:$G, 3, FALSE), "")</f>
        <v/>
      </c>
      <c r="H17" s="100" t="str">
        <f>IFERROR(VLOOKUP($D17, ALL!$A:$G, 5, FALSE), "")</f>
        <v/>
      </c>
      <c r="I17" s="237"/>
      <c r="J17" s="238"/>
    </row>
    <row r="18" spans="2:18" ht="73.5" customHeight="1">
      <c r="C18" s="76" t="str">
        <f t="shared" si="0"/>
        <v/>
      </c>
      <c r="D18" s="236"/>
      <c r="E18" s="100" t="str">
        <f>IFERROR(VLOOKUP($D18, ALL!$A:$G, 2, FALSE), "")</f>
        <v/>
      </c>
      <c r="F18" s="100" t="str">
        <f>IFERROR(VLOOKUP($D18, ALL!$A:$G, 7, FALSE), "")</f>
        <v/>
      </c>
      <c r="G18" s="100" t="str">
        <f>IFERROR(VLOOKUP($D18, ALL!$A:$G, 3, FALSE), "")</f>
        <v/>
      </c>
      <c r="H18" s="100" t="str">
        <f>IFERROR(VLOOKUP($D18, ALL!$A:$G, 5, FALSE), "")</f>
        <v/>
      </c>
      <c r="I18" s="237"/>
      <c r="J18" s="238"/>
      <c r="R18" s="13"/>
    </row>
    <row r="19" spans="2:18" ht="73.5" customHeight="1" thickBot="1">
      <c r="C19" s="260" t="str">
        <f t="shared" si="0"/>
        <v/>
      </c>
      <c r="D19" s="261"/>
      <c r="E19" s="262" t="str">
        <f>IFERROR(VLOOKUP($D19, ALL!$A:$G, 2, FALSE), "")</f>
        <v/>
      </c>
      <c r="F19" s="262" t="str">
        <f>IFERROR(VLOOKUP($D19, ALL!$A:$G, 7, FALSE), "")</f>
        <v/>
      </c>
      <c r="G19" s="262" t="str">
        <f>IFERROR(VLOOKUP($D19, ALL!$A:$G, 3, FALSE), "")</f>
        <v/>
      </c>
      <c r="H19" s="262" t="str">
        <f>IFERROR(VLOOKUP($D19, ALL!$A:$G, 5, FALSE), "")</f>
        <v/>
      </c>
      <c r="I19" s="244"/>
      <c r="J19" s="245"/>
      <c r="R19" s="13"/>
    </row>
    <row r="20" spans="2:18" ht="73.5" customHeight="1" thickTop="1">
      <c r="B20" s="355" t="s">
        <v>242</v>
      </c>
      <c r="C20" s="268" t="str">
        <f t="shared" si="0"/>
        <v/>
      </c>
      <c r="D20" s="269"/>
      <c r="E20" s="270" t="str">
        <f>IFERROR(VLOOKUP($D20, ALL!$A:$G, 2, FALSE), "")</f>
        <v/>
      </c>
      <c r="F20" s="270" t="str">
        <f>IFERROR(VLOOKUP($D20, ALL!$A:$G, 7, FALSE), "")</f>
        <v/>
      </c>
      <c r="G20" s="270" t="str">
        <f>IFERROR(VLOOKUP($D20, ALL!$A:$G, 3, FALSE), "")</f>
        <v/>
      </c>
      <c r="H20" s="270" t="str">
        <f>IFERROR(VLOOKUP($D20, ALL!$A:$G, 5, FALSE), "")</f>
        <v/>
      </c>
      <c r="I20" s="271"/>
      <c r="J20" s="272"/>
      <c r="L20" s="179" t="s">
        <v>187</v>
      </c>
      <c r="M20" s="151" cm="1">
        <f t="array" ref="M20">SUMPRODUCT(
 ($E$13:$E$19="車載器") *
 ($F$13:$F$19="デジタル式運行記録計") *
 ISNUMBER($I$13:$I$19) *
 $I$13:$I$19
)</f>
        <v>0</v>
      </c>
      <c r="R20" s="13"/>
    </row>
    <row r="21" spans="2:18" ht="73.5" customHeight="1">
      <c r="B21" s="356"/>
      <c r="C21" s="273" t="str">
        <f t="shared" si="0"/>
        <v/>
      </c>
      <c r="D21" s="236"/>
      <c r="E21" s="100" t="str">
        <f>IFERROR(VLOOKUP($D21, ALL!$A:$G, 2, FALSE), "")</f>
        <v/>
      </c>
      <c r="F21" s="100" t="str">
        <f>IFERROR(VLOOKUP($D21, ALL!$A:$G, 7, FALSE), "")</f>
        <v/>
      </c>
      <c r="G21" s="100" t="str">
        <f>IFERROR(VLOOKUP($D21, ALL!$A:$G, 3, FALSE), "")</f>
        <v/>
      </c>
      <c r="H21" s="100" t="str">
        <f>IFERROR(VLOOKUP($D21, ALL!$A:$G, 5, FALSE), "")</f>
        <v/>
      </c>
      <c r="I21" s="237"/>
      <c r="J21" s="274"/>
      <c r="L21" s="180" t="s">
        <v>188</v>
      </c>
      <c r="M21" s="151" cm="1">
        <f t="array" ref="M21">SUMPRODUCT(
 ($E$13:$E$19="車載器") *
 ($F$13:$F$19="映像記録型ドライブレコーダー") *
 ISNUMBER($I$13:$I$19) *
 $I$13:$I$19
)</f>
        <v>0</v>
      </c>
      <c r="R21" s="13"/>
    </row>
    <row r="22" spans="2:18" ht="73.5" customHeight="1" thickBot="1">
      <c r="B22" s="357"/>
      <c r="C22" s="275" t="str">
        <f t="shared" si="0"/>
        <v/>
      </c>
      <c r="D22" s="276"/>
      <c r="E22" s="277" t="str">
        <f>IFERROR(VLOOKUP($D22, ALL!$A:$G, 2, FALSE), "")</f>
        <v/>
      </c>
      <c r="F22" s="277" t="str">
        <f>IFERROR(VLOOKUP($D22, ALL!$A:$G, 7, FALSE), "")</f>
        <v/>
      </c>
      <c r="G22" s="277" t="str">
        <f>IFERROR(VLOOKUP($D22, ALL!$A:$G, 3, FALSE), "")</f>
        <v/>
      </c>
      <c r="H22" s="277" t="str">
        <f>IFERROR(VLOOKUP($D22, ALL!$A:$G, 5, FALSE), "")</f>
        <v/>
      </c>
      <c r="I22" s="278"/>
      <c r="J22" s="279"/>
      <c r="L22" s="180" t="s">
        <v>189</v>
      </c>
      <c r="M22" s="151" cm="1">
        <f t="array" ref="M22">SUMPRODUCT(
 ($E$13:$E$19="車載器") *
 ($F$13:$F$19="一体型") *
 ISNUMBER($I$13:$I$19) *
 $I$13:$I$19 * 2
)</f>
        <v>0</v>
      </c>
    </row>
    <row r="23" spans="2:18" ht="73.5" customHeight="1" thickTop="1" thickBot="1">
      <c r="B23" s="7" t="s">
        <v>7</v>
      </c>
      <c r="C23" s="263">
        <f>SUM(C13:C22)</f>
        <v>0</v>
      </c>
      <c r="D23" s="264"/>
      <c r="E23" s="265"/>
      <c r="F23" s="265"/>
      <c r="G23" s="264"/>
      <c r="H23" s="266"/>
      <c r="I23" s="267"/>
      <c r="J23" s="267"/>
      <c r="L23" s="179" t="s">
        <v>190</v>
      </c>
      <c r="M23" s="151" cm="1">
        <f t="array" ref="M23">SUMPRODUCT(
 ($E$13:$E$19="車載器") *
 ($F$13:$F$19="通信機能付き一体型") *
 ISNUMBER($I$13:$I$19) *
 $I$13:$I$19 * 2
)</f>
        <v>0</v>
      </c>
    </row>
    <row r="24" spans="2:18" ht="30" customHeight="1">
      <c r="C24" s="77"/>
      <c r="D24" s="117"/>
      <c r="E24" s="118"/>
      <c r="F24" s="119"/>
      <c r="G24" s="120"/>
      <c r="H24" s="121"/>
      <c r="I24" s="121"/>
    </row>
    <row r="25" spans="2:18" ht="30" customHeight="1" thickBot="1">
      <c r="B25" s="122" t="s">
        <v>163</v>
      </c>
      <c r="C25" s="78"/>
      <c r="D25" s="123"/>
      <c r="E25" s="124"/>
      <c r="F25" s="125"/>
      <c r="G25" s="126"/>
      <c r="H25" s="127"/>
      <c r="I25" s="127"/>
    </row>
    <row r="26" spans="2:18" ht="30" customHeight="1" thickBot="1">
      <c r="C26" s="128" t="s">
        <v>164</v>
      </c>
      <c r="D26" s="383" t="str">
        <f>IF(D7="","",D7)</f>
        <v/>
      </c>
      <c r="E26" s="384"/>
      <c r="F26" s="384"/>
      <c r="G26" s="129"/>
      <c r="H26" s="127"/>
      <c r="I26" s="127"/>
    </row>
    <row r="27" spans="2:18" ht="30" customHeight="1" thickBot="1">
      <c r="C27" s="130" t="s">
        <v>165</v>
      </c>
      <c r="E27" s="131"/>
      <c r="F27" s="131"/>
      <c r="G27" s="126"/>
      <c r="H27" s="127"/>
      <c r="I27" s="127"/>
    </row>
    <row r="28" spans="2:18" ht="30" customHeight="1" thickBot="1">
      <c r="C28" s="132" t="s">
        <v>166</v>
      </c>
      <c r="D28" s="385" t="str" cm="1">
        <f t="array" ref="D28">IF(COUNTA($D$32:$D$61)=0,
    "",
    IF(
        SUMPRODUCT(
            (--($D$32:$D$61&lt;&gt;"")) /
            IF($D$32:$D$61&lt;&gt;"", COUNTIF($D$32:$D$61, $D$32:$D$61), 1)
            *
            (--(COUNTIF($D$13:$D$22, $D$32:$D$61)=0))
        ) = 0,
        "OK",
        "２-1．補助対象経費で選択した「機器コード番号」と異なります。"
    )
)</f>
        <v/>
      </c>
      <c r="E28" s="386"/>
      <c r="F28" s="387"/>
      <c r="I28" s="127"/>
    </row>
    <row r="29" spans="2:18" ht="30" customHeight="1" thickBot="1">
      <c r="B29" s="122"/>
      <c r="C29" s="79"/>
      <c r="D29" s="130"/>
      <c r="E29" s="133"/>
      <c r="F29" s="134"/>
      <c r="G29" s="126"/>
      <c r="H29" s="127"/>
      <c r="I29" s="127"/>
    </row>
    <row r="30" spans="2:18" ht="18.45" customHeight="1">
      <c r="C30" s="373" t="s">
        <v>9</v>
      </c>
      <c r="D30" s="375" t="s">
        <v>167</v>
      </c>
      <c r="E30" s="376"/>
      <c r="F30" s="376"/>
      <c r="G30" s="376"/>
      <c r="H30" s="376"/>
      <c r="I30" s="376"/>
      <c r="J30" s="377"/>
    </row>
    <row r="31" spans="2:18" ht="93" customHeight="1">
      <c r="C31" s="374"/>
      <c r="D31" s="205" t="s">
        <v>222</v>
      </c>
      <c r="E31" s="205" t="s">
        <v>229</v>
      </c>
      <c r="F31" s="174" t="s">
        <v>182</v>
      </c>
      <c r="G31" s="378" t="s">
        <v>223</v>
      </c>
      <c r="H31" s="379"/>
      <c r="I31" s="171" t="s">
        <v>203</v>
      </c>
      <c r="J31" s="114" t="s">
        <v>8</v>
      </c>
      <c r="K31" s="116"/>
      <c r="L31" s="116"/>
    </row>
    <row r="32" spans="2:18" ht="30" customHeight="1">
      <c r="C32" s="76" t="str">
        <f t="shared" ref="C32:C61" si="1">IF($D32&lt;&gt;"",$I32*$J32,"")</f>
        <v/>
      </c>
      <c r="D32" s="241"/>
      <c r="E32" s="242"/>
      <c r="F32" s="173" t="str">
        <f>IFERROR(VLOOKUP($D32, ALL!$A:$G, 7, FALSE), "")</f>
        <v/>
      </c>
      <c r="G32" s="366"/>
      <c r="H32" s="367"/>
      <c r="I32" s="237"/>
      <c r="J32" s="238"/>
    </row>
    <row r="33" spans="3:10" ht="30" customHeight="1">
      <c r="C33" s="76" t="str">
        <f>IF($D33&lt;&gt;"",$I33*$J33,"")</f>
        <v/>
      </c>
      <c r="D33" s="243"/>
      <c r="E33" s="242"/>
      <c r="F33" s="173" t="str">
        <f>IFERROR(VLOOKUP($D33, ALL!$A:$G, 7, FALSE), "")</f>
        <v/>
      </c>
      <c r="G33" s="366"/>
      <c r="H33" s="367"/>
      <c r="I33" s="237"/>
      <c r="J33" s="238"/>
    </row>
    <row r="34" spans="3:10" ht="30" customHeight="1">
      <c r="C34" s="76" t="str">
        <f t="shared" si="1"/>
        <v/>
      </c>
      <c r="D34" s="243"/>
      <c r="E34" s="242"/>
      <c r="F34" s="173" t="str">
        <f>IFERROR(VLOOKUP($D34, ALL!$A:$G, 7, FALSE), "")</f>
        <v/>
      </c>
      <c r="G34" s="366"/>
      <c r="H34" s="367"/>
      <c r="I34" s="237"/>
      <c r="J34" s="238"/>
    </row>
    <row r="35" spans="3:10" ht="30" customHeight="1">
      <c r="C35" s="76" t="str">
        <f t="shared" si="1"/>
        <v/>
      </c>
      <c r="D35" s="241"/>
      <c r="E35" s="242"/>
      <c r="F35" s="173" t="str">
        <f>IFERROR(VLOOKUP($D35, ALL!$A:$G, 7, FALSE), "")</f>
        <v/>
      </c>
      <c r="G35" s="366"/>
      <c r="H35" s="367"/>
      <c r="I35" s="237"/>
      <c r="J35" s="238"/>
    </row>
    <row r="36" spans="3:10" ht="30" customHeight="1">
      <c r="C36" s="76" t="str">
        <f t="shared" si="1"/>
        <v/>
      </c>
      <c r="D36" s="241"/>
      <c r="E36" s="242"/>
      <c r="F36" s="173" t="str">
        <f>IFERROR(VLOOKUP($D36, ALL!$A:$G, 7, FALSE), "")</f>
        <v/>
      </c>
      <c r="G36" s="366"/>
      <c r="H36" s="367"/>
      <c r="I36" s="237"/>
      <c r="J36" s="238"/>
    </row>
    <row r="37" spans="3:10" ht="30" customHeight="1">
      <c r="C37" s="76" t="str">
        <f t="shared" si="1"/>
        <v/>
      </c>
      <c r="D37" s="243"/>
      <c r="E37" s="242"/>
      <c r="F37" s="173" t="str">
        <f>IFERROR(VLOOKUP($D37, ALL!$A:$G, 7, FALSE), "")</f>
        <v/>
      </c>
      <c r="G37" s="366"/>
      <c r="H37" s="367"/>
      <c r="I37" s="237"/>
      <c r="J37" s="238"/>
    </row>
    <row r="38" spans="3:10" ht="30" customHeight="1">
      <c r="C38" s="76" t="str">
        <f t="shared" si="1"/>
        <v/>
      </c>
      <c r="D38" s="243"/>
      <c r="E38" s="242"/>
      <c r="F38" s="173" t="str">
        <f>IFERROR(VLOOKUP($D38, ALL!$A:$G, 7, FALSE), "")</f>
        <v/>
      </c>
      <c r="G38" s="366"/>
      <c r="H38" s="367"/>
      <c r="I38" s="237"/>
      <c r="J38" s="238"/>
    </row>
    <row r="39" spans="3:10" ht="30" customHeight="1">
      <c r="C39" s="76" t="str">
        <f t="shared" si="1"/>
        <v/>
      </c>
      <c r="D39" s="241"/>
      <c r="E39" s="242"/>
      <c r="F39" s="173" t="str">
        <f>IFERROR(VLOOKUP($D39, ALL!$A:$G, 7, FALSE), "")</f>
        <v/>
      </c>
      <c r="G39" s="366"/>
      <c r="H39" s="367"/>
      <c r="I39" s="237"/>
      <c r="J39" s="238"/>
    </row>
    <row r="40" spans="3:10" ht="30" customHeight="1">
      <c r="C40" s="76" t="str">
        <f t="shared" si="1"/>
        <v/>
      </c>
      <c r="D40" s="241"/>
      <c r="E40" s="242"/>
      <c r="F40" s="173" t="str">
        <f>IFERROR(VLOOKUP($D40, ALL!$A:$G, 7, FALSE), "")</f>
        <v/>
      </c>
      <c r="G40" s="366"/>
      <c r="H40" s="367"/>
      <c r="I40" s="237"/>
      <c r="J40" s="238"/>
    </row>
    <row r="41" spans="3:10" ht="30" customHeight="1">
      <c r="C41" s="76" t="str">
        <f t="shared" si="1"/>
        <v/>
      </c>
      <c r="D41" s="243"/>
      <c r="E41" s="242"/>
      <c r="F41" s="173" t="str">
        <f>IFERROR(VLOOKUP($D41, ALL!$A:$G, 7, FALSE), "")</f>
        <v/>
      </c>
      <c r="G41" s="366"/>
      <c r="H41" s="367"/>
      <c r="I41" s="237"/>
      <c r="J41" s="238"/>
    </row>
    <row r="42" spans="3:10" ht="30" customHeight="1">
      <c r="C42" s="76" t="str">
        <f t="shared" si="1"/>
        <v/>
      </c>
      <c r="D42" s="243"/>
      <c r="E42" s="242"/>
      <c r="F42" s="173" t="str">
        <f>IFERROR(VLOOKUP($D42, ALL!$A:$G, 7, FALSE), "")</f>
        <v/>
      </c>
      <c r="G42" s="366"/>
      <c r="H42" s="367"/>
      <c r="I42" s="237"/>
      <c r="J42" s="238"/>
    </row>
    <row r="43" spans="3:10" ht="30" customHeight="1">
      <c r="C43" s="76" t="str">
        <f t="shared" si="1"/>
        <v/>
      </c>
      <c r="D43" s="241"/>
      <c r="E43" s="242"/>
      <c r="F43" s="173" t="str">
        <f>IFERROR(VLOOKUP($D43, ALL!$A:$G, 7, FALSE), "")</f>
        <v/>
      </c>
      <c r="G43" s="366"/>
      <c r="H43" s="367"/>
      <c r="I43" s="237"/>
      <c r="J43" s="238"/>
    </row>
    <row r="44" spans="3:10" ht="30" customHeight="1">
      <c r="C44" s="76" t="str">
        <f t="shared" si="1"/>
        <v/>
      </c>
      <c r="D44" s="243"/>
      <c r="E44" s="242"/>
      <c r="F44" s="173" t="str">
        <f>IFERROR(VLOOKUP($D44, ALL!$A:$G, 7, FALSE), "")</f>
        <v/>
      </c>
      <c r="G44" s="366"/>
      <c r="H44" s="367"/>
      <c r="I44" s="237"/>
      <c r="J44" s="238"/>
    </row>
    <row r="45" spans="3:10" ht="30" customHeight="1">
      <c r="C45" s="76" t="str">
        <f t="shared" si="1"/>
        <v/>
      </c>
      <c r="D45" s="243"/>
      <c r="E45" s="242"/>
      <c r="F45" s="173" t="str">
        <f>IFERROR(VLOOKUP($D45, ALL!$A:$G, 7, FALSE), "")</f>
        <v/>
      </c>
      <c r="G45" s="366"/>
      <c r="H45" s="367"/>
      <c r="I45" s="237"/>
      <c r="J45" s="238"/>
    </row>
    <row r="46" spans="3:10" ht="30" customHeight="1">
      <c r="C46" s="76" t="str">
        <f t="shared" si="1"/>
        <v/>
      </c>
      <c r="D46" s="241"/>
      <c r="E46" s="242"/>
      <c r="F46" s="173" t="str">
        <f>IFERROR(VLOOKUP($D46, ALL!$A:$G, 7, FALSE), "")</f>
        <v/>
      </c>
      <c r="G46" s="366"/>
      <c r="H46" s="367"/>
      <c r="I46" s="237"/>
      <c r="J46" s="238"/>
    </row>
    <row r="47" spans="3:10" ht="30" customHeight="1">
      <c r="C47" s="76" t="str">
        <f t="shared" si="1"/>
        <v/>
      </c>
      <c r="D47" s="241"/>
      <c r="E47" s="242"/>
      <c r="F47" s="173" t="str">
        <f>IFERROR(VLOOKUP($D47, ALL!$A:$G, 7, FALSE), "")</f>
        <v/>
      </c>
      <c r="G47" s="366"/>
      <c r="H47" s="367"/>
      <c r="I47" s="237"/>
      <c r="J47" s="238"/>
    </row>
    <row r="48" spans="3:10" ht="30" customHeight="1">
      <c r="C48" s="76" t="str">
        <f t="shared" si="1"/>
        <v/>
      </c>
      <c r="D48" s="243"/>
      <c r="E48" s="242"/>
      <c r="F48" s="173" t="str">
        <f>IFERROR(VLOOKUP($D48, ALL!$A:$G, 7, FALSE), "")</f>
        <v/>
      </c>
      <c r="G48" s="366"/>
      <c r="H48" s="367"/>
      <c r="I48" s="237"/>
      <c r="J48" s="238"/>
    </row>
    <row r="49" spans="2:12" ht="30" customHeight="1">
      <c r="C49" s="76" t="str">
        <f t="shared" si="1"/>
        <v/>
      </c>
      <c r="D49" s="243"/>
      <c r="E49" s="242"/>
      <c r="F49" s="173" t="str">
        <f>IFERROR(VLOOKUP($D49, ALL!$A:$G, 7, FALSE), "")</f>
        <v/>
      </c>
      <c r="G49" s="366"/>
      <c r="H49" s="367"/>
      <c r="I49" s="237"/>
      <c r="J49" s="238"/>
    </row>
    <row r="50" spans="2:12" ht="30" customHeight="1">
      <c r="C50" s="76" t="str">
        <f t="shared" si="1"/>
        <v/>
      </c>
      <c r="D50" s="241"/>
      <c r="E50" s="242"/>
      <c r="F50" s="173" t="str">
        <f>IFERROR(VLOOKUP($D50, ALL!$A:$G, 7, FALSE), "")</f>
        <v/>
      </c>
      <c r="G50" s="366"/>
      <c r="H50" s="367"/>
      <c r="I50" s="237"/>
      <c r="J50" s="238"/>
    </row>
    <row r="51" spans="2:12" ht="30" customHeight="1">
      <c r="C51" s="76" t="str">
        <f t="shared" si="1"/>
        <v/>
      </c>
      <c r="D51" s="243"/>
      <c r="E51" s="242"/>
      <c r="F51" s="173" t="str">
        <f>IFERROR(VLOOKUP($D51, ALL!$A:$G, 7, FALSE), "")</f>
        <v/>
      </c>
      <c r="G51" s="366"/>
      <c r="H51" s="367"/>
      <c r="I51" s="237"/>
      <c r="J51" s="238"/>
    </row>
    <row r="52" spans="2:12" ht="30" customHeight="1">
      <c r="C52" s="76" t="str">
        <f t="shared" si="1"/>
        <v/>
      </c>
      <c r="D52" s="243"/>
      <c r="E52" s="242"/>
      <c r="F52" s="173" t="str">
        <f>IFERROR(VLOOKUP($D52, ALL!$A:$G, 7, FALSE), "")</f>
        <v/>
      </c>
      <c r="G52" s="366"/>
      <c r="H52" s="367"/>
      <c r="I52" s="237"/>
      <c r="J52" s="238"/>
    </row>
    <row r="53" spans="2:12" ht="30" customHeight="1">
      <c r="C53" s="76" t="str">
        <f t="shared" si="1"/>
        <v/>
      </c>
      <c r="D53" s="241"/>
      <c r="E53" s="242"/>
      <c r="F53" s="173" t="str">
        <f>IFERROR(VLOOKUP($D53, ALL!$A:$G, 7, FALSE), "")</f>
        <v/>
      </c>
      <c r="G53" s="366"/>
      <c r="H53" s="367"/>
      <c r="I53" s="237"/>
      <c r="J53" s="238"/>
    </row>
    <row r="54" spans="2:12" ht="30" customHeight="1">
      <c r="C54" s="76" t="str">
        <f t="shared" si="1"/>
        <v/>
      </c>
      <c r="D54" s="241"/>
      <c r="E54" s="242"/>
      <c r="F54" s="173" t="str">
        <f>IFERROR(VLOOKUP($D54, ALL!$A:$G, 7, FALSE), "")</f>
        <v/>
      </c>
      <c r="G54" s="366"/>
      <c r="H54" s="367"/>
      <c r="I54" s="237"/>
      <c r="J54" s="238"/>
    </row>
    <row r="55" spans="2:12" ht="30" customHeight="1">
      <c r="C55" s="76" t="str">
        <f t="shared" si="1"/>
        <v/>
      </c>
      <c r="D55" s="243"/>
      <c r="E55" s="242"/>
      <c r="F55" s="173" t="str">
        <f>IFERROR(VLOOKUP($D55, ALL!$A:$G, 7, FALSE), "")</f>
        <v/>
      </c>
      <c r="G55" s="366"/>
      <c r="H55" s="367"/>
      <c r="I55" s="237"/>
      <c r="J55" s="238"/>
    </row>
    <row r="56" spans="2:12" ht="30" customHeight="1" thickBot="1">
      <c r="C56" s="260" t="str">
        <f t="shared" si="1"/>
        <v/>
      </c>
      <c r="D56" s="280"/>
      <c r="E56" s="281"/>
      <c r="F56" s="282" t="str">
        <f>IFERROR(VLOOKUP($D56, ALL!$A:$G, 7, FALSE), "")</f>
        <v/>
      </c>
      <c r="G56" s="408"/>
      <c r="H56" s="409"/>
      <c r="I56" s="239"/>
      <c r="J56" s="240"/>
    </row>
    <row r="57" spans="2:12" ht="30" customHeight="1" thickTop="1">
      <c r="B57" s="355" t="s">
        <v>242</v>
      </c>
      <c r="C57" s="268" t="str">
        <f t="shared" si="1"/>
        <v/>
      </c>
      <c r="D57" s="287"/>
      <c r="E57" s="288"/>
      <c r="F57" s="270" t="str">
        <f>IFERROR(VLOOKUP($D57, ALL!$A:$G, 7, FALSE), "")</f>
        <v/>
      </c>
      <c r="G57" s="393"/>
      <c r="H57" s="394"/>
      <c r="I57" s="271"/>
      <c r="J57" s="272"/>
    </row>
    <row r="58" spans="2:12" ht="30" customHeight="1">
      <c r="B58" s="356"/>
      <c r="C58" s="273" t="str">
        <f t="shared" si="1"/>
        <v/>
      </c>
      <c r="D58" s="243"/>
      <c r="E58" s="242"/>
      <c r="F58" s="173" t="str">
        <f>IFERROR(VLOOKUP($D58, ALL!$A:$G, 7, FALSE), "")</f>
        <v/>
      </c>
      <c r="G58" s="366"/>
      <c r="H58" s="367"/>
      <c r="I58" s="237"/>
      <c r="J58" s="274"/>
    </row>
    <row r="59" spans="2:12" ht="30" customHeight="1">
      <c r="B59" s="356"/>
      <c r="C59" s="273" t="str">
        <f t="shared" si="1"/>
        <v/>
      </c>
      <c r="D59" s="241"/>
      <c r="E59" s="242"/>
      <c r="F59" s="173" t="str">
        <f>IFERROR(VLOOKUP($D59, ALL!$A:$G, 7, FALSE), "")</f>
        <v/>
      </c>
      <c r="G59" s="366"/>
      <c r="H59" s="367"/>
      <c r="I59" s="237"/>
      <c r="J59" s="274"/>
    </row>
    <row r="60" spans="2:12" ht="30" customHeight="1">
      <c r="B60" s="356"/>
      <c r="C60" s="273" t="str">
        <f t="shared" si="1"/>
        <v/>
      </c>
      <c r="D60" s="243"/>
      <c r="E60" s="242"/>
      <c r="F60" s="173" t="str">
        <f>IFERROR(VLOOKUP($D60, ALL!$A:$G, 7, FALSE), "")</f>
        <v/>
      </c>
      <c r="G60" s="366"/>
      <c r="H60" s="367"/>
      <c r="I60" s="237"/>
      <c r="J60" s="274"/>
    </row>
    <row r="61" spans="2:12" ht="30" customHeight="1" thickBot="1">
      <c r="B61" s="357"/>
      <c r="C61" s="275" t="str">
        <f t="shared" si="1"/>
        <v/>
      </c>
      <c r="D61" s="289"/>
      <c r="E61" s="290"/>
      <c r="F61" s="291" t="str">
        <f>IFERROR(VLOOKUP($D61, ALL!$A:$G, 7, FALSE), "")</f>
        <v/>
      </c>
      <c r="G61" s="402"/>
      <c r="H61" s="403"/>
      <c r="I61" s="278"/>
      <c r="J61" s="279"/>
    </row>
    <row r="62" spans="2:12" ht="61.8" hidden="1" customHeight="1">
      <c r="C62" s="283"/>
      <c r="D62" s="284" t="s">
        <v>205</v>
      </c>
      <c r="E62" s="198" t="s">
        <v>218</v>
      </c>
      <c r="F62" s="198" t="s">
        <v>217</v>
      </c>
      <c r="G62" s="395" t="s">
        <v>219</v>
      </c>
      <c r="H62" s="396"/>
      <c r="I62" s="285"/>
      <c r="J62" s="286"/>
    </row>
    <row r="63" spans="2:12" ht="37.799999999999997" customHeight="1" thickTop="1">
      <c r="C63" s="187" t="str">
        <f>IF(OR($M$20="", $I$63="", $J$63=""), "", IF($M$20 &gt;= $I$63, $I$63*$J$63, "NG"))</f>
        <v/>
      </c>
      <c r="D63" s="191" t="s">
        <v>205</v>
      </c>
      <c r="E63" s="175" t="s">
        <v>183</v>
      </c>
      <c r="F63" s="175" t="s">
        <v>184</v>
      </c>
      <c r="G63" s="404" t="s">
        <v>206</v>
      </c>
      <c r="H63" s="405"/>
      <c r="I63" s="237"/>
      <c r="J63" s="238"/>
      <c r="L63" s="5"/>
    </row>
    <row r="64" spans="2:12" ht="40.799999999999997" customHeight="1">
      <c r="C64" s="187" t="str">
        <f>IF(OR($M$21="", $I$64="", $J$64=""), "", IF($M$21 &gt;= $I$64, $I$64*$J$64, "NG"))</f>
        <v/>
      </c>
      <c r="D64" s="191" t="s">
        <v>205</v>
      </c>
      <c r="E64" s="176" t="s">
        <v>183</v>
      </c>
      <c r="F64" s="176" t="s">
        <v>176</v>
      </c>
      <c r="G64" s="404" t="s">
        <v>207</v>
      </c>
      <c r="H64" s="405"/>
      <c r="I64" s="237"/>
      <c r="J64" s="238"/>
    </row>
    <row r="65" spans="2:13" ht="38.4" customHeight="1">
      <c r="C65" s="187" t="str">
        <f>IF(OR($M$22="", $I$65="", $J$65=""), "", IF($M$22 &gt;= $I$65, $I$65*$J$65, "NG"))</f>
        <v/>
      </c>
      <c r="D65" s="191" t="s">
        <v>205</v>
      </c>
      <c r="E65" s="135" t="s">
        <v>183</v>
      </c>
      <c r="F65" s="135" t="s">
        <v>185</v>
      </c>
      <c r="G65" s="406" t="s">
        <v>208</v>
      </c>
      <c r="H65" s="407"/>
      <c r="I65" s="237"/>
      <c r="J65" s="238"/>
    </row>
    <row r="66" spans="2:13" ht="45" customHeight="1" thickBot="1">
      <c r="C66" s="80" t="str">
        <f>IF(OR($M$23="", $I$66="", $J$66=""), "", IF($M$23 &gt;= $I$66, $I$66*$J$66, "NG"))</f>
        <v/>
      </c>
      <c r="D66" s="191" t="s">
        <v>205</v>
      </c>
      <c r="E66" s="135" t="s">
        <v>183</v>
      </c>
      <c r="F66" s="135" t="s">
        <v>186</v>
      </c>
      <c r="G66" s="406" t="s">
        <v>209</v>
      </c>
      <c r="H66" s="407"/>
      <c r="I66" s="244"/>
      <c r="J66" s="245"/>
    </row>
    <row r="67" spans="2:13" ht="30" customHeight="1" thickBot="1">
      <c r="B67" s="136" t="s">
        <v>7</v>
      </c>
      <c r="C67" s="81">
        <f>SUM(C32:C66)</f>
        <v>0</v>
      </c>
      <c r="D67" s="102"/>
      <c r="E67" s="103"/>
      <c r="F67" s="104"/>
      <c r="G67" s="101"/>
      <c r="H67" s="101"/>
      <c r="I67" s="105"/>
      <c r="J67" s="106"/>
      <c r="K67" s="391"/>
      <c r="L67" s="392"/>
      <c r="M67" s="392"/>
    </row>
    <row r="68" spans="2:13" ht="18.45" customHeight="1">
      <c r="C68" s="137"/>
      <c r="D68" s="137"/>
      <c r="F68" s="112"/>
      <c r="G68" s="112"/>
    </row>
    <row r="69" spans="2:13" ht="16.5" customHeight="1">
      <c r="B69" s="136"/>
      <c r="C69" s="79"/>
      <c r="D69" s="138"/>
      <c r="F69" s="139"/>
      <c r="G69" s="139"/>
    </row>
    <row r="70" spans="2:13" ht="30" customHeight="1">
      <c r="C70" s="397" t="s">
        <v>224</v>
      </c>
      <c r="D70" s="397"/>
      <c r="E70" s="214">
        <f>C23+C67</f>
        <v>0</v>
      </c>
      <c r="F70" s="140" t="s">
        <v>10</v>
      </c>
      <c r="G70" s="112"/>
    </row>
    <row r="71" spans="2:13" ht="36" customHeight="1">
      <c r="C71" s="397" t="s">
        <v>225</v>
      </c>
      <c r="D71" s="397"/>
      <c r="E71" s="214">
        <f>E70+'(予備)運行管理の高度化(シート②)'!E70+'(予備)運行管理の高度化(シート③)'!E70</f>
        <v>0</v>
      </c>
      <c r="F71" s="140" t="s">
        <v>10</v>
      </c>
      <c r="G71" s="112"/>
    </row>
    <row r="72" spans="2:13" ht="26.4">
      <c r="C72" s="206"/>
      <c r="E72" s="218" t="s">
        <v>235</v>
      </c>
      <c r="F72" s="221"/>
      <c r="G72" s="112"/>
    </row>
    <row r="73" spans="2:13" ht="36" customHeight="1">
      <c r="B73" s="7"/>
      <c r="C73" s="141"/>
      <c r="D73" s="141"/>
      <c r="E73" s="141"/>
      <c r="F73" s="109"/>
      <c r="G73" s="16"/>
      <c r="H73" s="16"/>
      <c r="I73" s="16"/>
      <c r="J73" s="16"/>
    </row>
    <row r="74" spans="2:13">
      <c r="B74" s="7" t="s">
        <v>24</v>
      </c>
      <c r="F74" s="112"/>
    </row>
    <row r="75" spans="2:13" hidden="1">
      <c r="B75" s="7"/>
      <c r="F75" s="112"/>
    </row>
    <row r="76" spans="2:13" hidden="1">
      <c r="B76" s="7"/>
      <c r="C76" s="202" t="s">
        <v>214</v>
      </c>
      <c r="D76" s="203"/>
      <c r="F76" s="112"/>
    </row>
    <row r="77" spans="2:13" hidden="1">
      <c r="B77" s="7"/>
      <c r="C77" s="204" t="s">
        <v>215</v>
      </c>
      <c r="D77" s="199"/>
      <c r="F77" s="112"/>
    </row>
    <row r="78" spans="2:13" hidden="1">
      <c r="B78" s="7"/>
      <c r="C78" s="204" t="s">
        <v>216</v>
      </c>
      <c r="D78" s="200"/>
      <c r="F78" s="112"/>
    </row>
    <row r="79" spans="2:13" hidden="1">
      <c r="B79" s="7"/>
      <c r="C79" s="204" t="s">
        <v>12</v>
      </c>
      <c r="D79" s="201"/>
      <c r="F79" s="112"/>
    </row>
    <row r="80" spans="2:13" hidden="1">
      <c r="B80" s="7"/>
      <c r="C80" s="203"/>
      <c r="D80" s="202" t="s">
        <v>199</v>
      </c>
      <c r="F80" s="112"/>
    </row>
    <row r="81" spans="2:23" hidden="1">
      <c r="B81" s="7"/>
      <c r="C81" s="202"/>
      <c r="D81" s="202" t="s">
        <v>200</v>
      </c>
      <c r="F81" s="112"/>
      <c r="G81" s="112"/>
    </row>
    <row r="82" spans="2:23" hidden="1">
      <c r="B82" s="7"/>
      <c r="C82" s="202"/>
      <c r="D82" s="202"/>
      <c r="F82" s="112"/>
      <c r="G82" s="112"/>
    </row>
    <row r="83" spans="2:23">
      <c r="B83" s="7"/>
      <c r="C83" s="3" t="s">
        <v>191</v>
      </c>
      <c r="E83" s="142"/>
      <c r="F83" s="3" t="s">
        <v>192</v>
      </c>
    </row>
    <row r="84" spans="2:23">
      <c r="B84" s="7"/>
      <c r="C84" s="13" t="s">
        <v>170</v>
      </c>
      <c r="D84" s="97" cm="1">
        <f t="array" ref="D84">SUMPRODUCT(
  ($E$13:$E$22="車載器") *
  ($F$13:$F$22="デジタル式運行記録計") *
  IFERROR(--$C$13:$C$22,0)
)
+SUMPRODUCT(
  ($E$32:$E$61="車載器付属費用") *
  ($F$32:$F$61="デジタル式運行記録計") *
  IFERROR(--$C$32:$C$61,0)
)
+IFERROR(--$C$63,0)</f>
        <v>0</v>
      </c>
      <c r="E84" s="14" t="s">
        <v>10</v>
      </c>
      <c r="F84" s="13" t="s">
        <v>170</v>
      </c>
      <c r="G84" s="97" cm="1">
        <f t="array" ref="G84">SUMPRODUCT(
  ($E$13:$E$22="車載器") *
  ($F$13:$F$22="映像記録型ドライブレコーダー") *
  IFERROR(--$C$13:$C$22,0)
)
+SUMPRODUCT(
  ($E$32:$E$61="車載器付属費用") *
  ($F$32:$F$61="映像記録型ドライブレコーダー") *
  IFERROR(--$C$32:$C$61,0)
)
+IFERROR(--$C$64,0)</f>
        <v>0</v>
      </c>
      <c r="H84" s="14" t="s">
        <v>10</v>
      </c>
      <c r="I84" s="5"/>
    </row>
    <row r="85" spans="2:23">
      <c r="C85" s="13" t="s">
        <v>171</v>
      </c>
      <c r="D85" s="98">
        <f>D84/3</f>
        <v>0</v>
      </c>
      <c r="E85" s="3" t="s">
        <v>10</v>
      </c>
      <c r="F85" s="13" t="s">
        <v>171</v>
      </c>
      <c r="G85" s="98">
        <f>G84/3</f>
        <v>0</v>
      </c>
      <c r="H85" s="3" t="s">
        <v>10</v>
      </c>
    </row>
    <row r="86" spans="2:23">
      <c r="C86" s="13" t="s">
        <v>11</v>
      </c>
      <c r="D86" s="99">
        <f>SUMIFS($I$13:$I$19, $E$13:$E$19, "車載器", $F$13:$F$19, "デジタル式運行記録計") * 30000</f>
        <v>0</v>
      </c>
      <c r="E86" s="3" t="s">
        <v>10</v>
      </c>
      <c r="F86" s="13" t="s">
        <v>11</v>
      </c>
      <c r="G86" s="99">
        <f>SUMIFS($I$13:$I$19, $E$13:$E$19, "車載器", $F$13:$F$19, "映像記録型ドライブレコーダー") * 10000</f>
        <v>0</v>
      </c>
      <c r="H86" s="3" t="s">
        <v>10</v>
      </c>
    </row>
    <row r="87" spans="2:23">
      <c r="B87" s="7"/>
      <c r="C87" s="13" t="s">
        <v>12</v>
      </c>
      <c r="D87" s="99">
        <f>IF(D85&lt;=D86, ROUNDDOWN(D85, -2), D86)</f>
        <v>0</v>
      </c>
      <c r="E87" s="3" t="s">
        <v>178</v>
      </c>
      <c r="F87" s="13" t="s">
        <v>12</v>
      </c>
      <c r="G87" s="99">
        <f>IF(G85&lt;=G86, ROUNDDOWN(G85, -2), G86)</f>
        <v>0</v>
      </c>
      <c r="H87" s="3" t="s">
        <v>178</v>
      </c>
    </row>
    <row r="88" spans="2:23">
      <c r="B88" s="7"/>
      <c r="D88" s="3" t="s">
        <v>199</v>
      </c>
      <c r="G88" s="3" t="s">
        <v>199</v>
      </c>
    </row>
    <row r="89" spans="2:23">
      <c r="B89" s="7"/>
      <c r="D89" s="3" t="s">
        <v>200</v>
      </c>
      <c r="G89" s="3" t="s">
        <v>200</v>
      </c>
    </row>
    <row r="90" spans="2:23">
      <c r="B90" s="7"/>
      <c r="D90" s="3" t="s">
        <v>201</v>
      </c>
      <c r="G90" s="3" t="s">
        <v>201</v>
      </c>
      <c r="V90" s="13"/>
      <c r="W90" s="182"/>
    </row>
    <row r="91" spans="2:23">
      <c r="B91" s="7"/>
      <c r="V91" s="13"/>
      <c r="W91" s="182"/>
    </row>
    <row r="92" spans="2:23">
      <c r="B92" s="7"/>
      <c r="C92" s="3" t="s">
        <v>193</v>
      </c>
      <c r="F92" s="3" t="s">
        <v>194</v>
      </c>
      <c r="V92" s="13"/>
      <c r="W92" s="182"/>
    </row>
    <row r="93" spans="2:23">
      <c r="B93" s="7"/>
      <c r="C93" s="13" t="s">
        <v>170</v>
      </c>
      <c r="D93" s="97" cm="1">
        <f t="array" ref="D93">SUMPRODUCT(
  ($E$13:$E$22="車載器") *
  ($F$13:$F$22="一体型") *
  IFERROR(--$C$13:$C$22,0)
)
+SUMPRODUCT(
  ($E$32:$E$61="車載器付属費用") *
  ($F$32:$F$61="一体型") *
  IFERROR(--$C$32:$C$61,0)
)
+IFERROR(--$C$65,0)</f>
        <v>0</v>
      </c>
      <c r="E93" s="14" t="s">
        <v>10</v>
      </c>
      <c r="F93" s="13" t="s">
        <v>170</v>
      </c>
      <c r="G93" s="97" cm="1">
        <f t="array" ref="G93">SUMPRODUCT(
  ($E$13:$E$22="車載器") *
  ($F$13:$F$22="通信機能付き一体型") *
  IFERROR(--$C$13:$C$22,0)
)
+SUMPRODUCT(
  ($E$32:$E$61="車載器付属費用") *
  ($F$32:$F$61="通信機能付き一体型") *
  IFERROR(--$C$32:$C$61,0)
)
+IFERROR(--$C$66,0)</f>
        <v>0</v>
      </c>
      <c r="H93" s="14" t="s">
        <v>10</v>
      </c>
      <c r="V93" s="13"/>
      <c r="W93" s="182"/>
    </row>
    <row r="94" spans="2:23">
      <c r="B94" s="7"/>
      <c r="C94" s="13" t="s">
        <v>171</v>
      </c>
      <c r="D94" s="98">
        <f>D93/3</f>
        <v>0</v>
      </c>
      <c r="E94" s="3" t="s">
        <v>10</v>
      </c>
      <c r="F94" s="13" t="s">
        <v>171</v>
      </c>
      <c r="G94" s="98">
        <f>G93/3</f>
        <v>0</v>
      </c>
      <c r="H94" s="3" t="s">
        <v>10</v>
      </c>
      <c r="V94" s="13"/>
      <c r="W94" s="182"/>
    </row>
    <row r="95" spans="2:23">
      <c r="B95" s="7"/>
      <c r="C95" s="13" t="s">
        <v>11</v>
      </c>
      <c r="D95" s="99">
        <f>SUMIFS($I$13:$I$19, $E$13:$E$19, "車載器", $F$13:$F$19, "一体型") * 40000</f>
        <v>0</v>
      </c>
      <c r="E95" s="3" t="s">
        <v>10</v>
      </c>
      <c r="F95" s="13" t="s">
        <v>11</v>
      </c>
      <c r="G95" s="99">
        <f>SUMIFS($I$13:$I$19, $E$13:$E$19, "車載器", $F$13:$F$19, "通信機能付き一体型") * 100000</f>
        <v>0</v>
      </c>
      <c r="H95" s="3" t="s">
        <v>10</v>
      </c>
      <c r="I95" s="5"/>
      <c r="V95" s="13"/>
      <c r="W95" s="182"/>
    </row>
    <row r="96" spans="2:23">
      <c r="B96" s="7"/>
      <c r="C96" s="13" t="s">
        <v>12</v>
      </c>
      <c r="D96" s="99">
        <f>IF(D94&lt;=D95, ROUNDDOWN(D94, -2), D95)</f>
        <v>0</v>
      </c>
      <c r="E96" s="3" t="s">
        <v>178</v>
      </c>
      <c r="F96" s="13" t="s">
        <v>12</v>
      </c>
      <c r="G96" s="99">
        <f>IF(G94&lt;=G95, ROUNDDOWN(G94, -2), G95)</f>
        <v>0</v>
      </c>
      <c r="H96" s="3" t="s">
        <v>178</v>
      </c>
      <c r="V96" s="13"/>
      <c r="W96" s="182"/>
    </row>
    <row r="97" spans="2:25">
      <c r="B97" s="7"/>
      <c r="D97" s="3" t="s">
        <v>199</v>
      </c>
      <c r="G97" s="3" t="s">
        <v>199</v>
      </c>
      <c r="V97" s="13"/>
      <c r="W97" s="182"/>
    </row>
    <row r="98" spans="2:25">
      <c r="B98" s="7"/>
      <c r="D98" s="3" t="s">
        <v>200</v>
      </c>
      <c r="G98" s="3" t="s">
        <v>200</v>
      </c>
      <c r="V98" s="13"/>
      <c r="W98" s="182"/>
    </row>
    <row r="99" spans="2:25">
      <c r="B99" s="7"/>
      <c r="D99" s="3" t="s">
        <v>201</v>
      </c>
      <c r="G99" s="3" t="s">
        <v>201</v>
      </c>
      <c r="V99" s="13"/>
      <c r="W99" s="182"/>
    </row>
    <row r="100" spans="2:25">
      <c r="B100" s="7"/>
      <c r="V100" s="13"/>
      <c r="W100" s="182"/>
    </row>
    <row r="101" spans="2:25">
      <c r="B101" s="7"/>
      <c r="C101" s="3" t="s">
        <v>195</v>
      </c>
      <c r="E101" s="14"/>
      <c r="F101" s="3" t="s">
        <v>196</v>
      </c>
      <c r="H101" s="14"/>
      <c r="I101" s="13"/>
      <c r="K101" s="177"/>
      <c r="M101" s="182"/>
      <c r="N101" s="177"/>
      <c r="O101" s="13"/>
      <c r="Q101" s="177"/>
      <c r="S101" s="13"/>
      <c r="U101" s="177"/>
      <c r="V101" s="13"/>
      <c r="W101" s="13"/>
      <c r="Y101" s="177"/>
    </row>
    <row r="102" spans="2:25">
      <c r="B102" s="7"/>
      <c r="C102" s="13" t="s">
        <v>170</v>
      </c>
      <c r="D102" s="97" cm="1">
        <f t="array" ref="D102">SUMPRODUCT(
  ($E$13:$E$22="事務所機器") *
  ($F$13:$F$22="デジタル式運行記録計") *
  IFERROR(--$C$13:$C$22,0)
)
+SUMPRODUCT(
  ISNUMBER(MATCH($E$32:$E$61,{"事務所機器","事務所機器付属費用"},0)) *
  ($F$32:$F$61="デジタル式運行記録計") *
  IFERROR(--$C$32:$C$61,0)
)</f>
        <v>0</v>
      </c>
      <c r="E102" s="14" t="s">
        <v>10</v>
      </c>
      <c r="F102" s="13" t="s">
        <v>170</v>
      </c>
      <c r="G102" s="97" cm="1">
        <f t="array" ref="G102">SUMPRODUCT(
  ($E$13:$E$22="事務所機器") *
  ($F$13:$F$22="映像記録型ドライブレコーダー") *
  IFERROR(--$C$13:$C$22,0)
)
+
SUMPRODUCT(
  ISNUMBER(MATCH($E$32:$E$61,{"事務所機器","事務所機器付属費用"},0)) *
  ($F$32:$F$61="映像記録型ドライブレコーダー") *
  IFERROR(--$C$32:$C$61,0)
)</f>
        <v>0</v>
      </c>
      <c r="H102" s="14" t="s">
        <v>10</v>
      </c>
      <c r="I102" s="13"/>
      <c r="M102" s="178"/>
      <c r="O102" s="13"/>
      <c r="S102" s="13"/>
      <c r="V102" s="13"/>
      <c r="W102" s="13"/>
    </row>
    <row r="103" spans="2:25">
      <c r="C103" s="13" t="s">
        <v>171</v>
      </c>
      <c r="D103" s="98">
        <f>D102/3</f>
        <v>0</v>
      </c>
      <c r="E103" s="3" t="s">
        <v>10</v>
      </c>
      <c r="F103" s="13" t="s">
        <v>171</v>
      </c>
      <c r="G103" s="98">
        <f>G102/3</f>
        <v>0</v>
      </c>
      <c r="H103" s="3" t="s">
        <v>10</v>
      </c>
      <c r="I103" s="13"/>
      <c r="M103" s="184"/>
      <c r="O103" s="185"/>
      <c r="Q103" s="186"/>
      <c r="S103" s="185"/>
      <c r="U103" s="186"/>
      <c r="V103" s="13"/>
      <c r="W103" s="185"/>
      <c r="Y103" s="186"/>
    </row>
    <row r="104" spans="2:25">
      <c r="C104" s="13" t="s">
        <v>11</v>
      </c>
      <c r="D104" s="99">
        <f>(
  SUMIFS($I$13:$I$19, $E$13:$E$19, "事務所機器", $F$13:$F$19, "デジタル式運行記録計")
  + SUMIFS($I$32:$I$56, $E$32:$E$56, "事務所機器", $F$32:$F$56, "デジタル式運行記録計")
) * 100000</f>
        <v>0</v>
      </c>
      <c r="E104" s="3" t="s">
        <v>10</v>
      </c>
      <c r="F104" s="13" t="s">
        <v>11</v>
      </c>
      <c r="G104" s="99">
        <f>(
  SUMIFS($I$13:$I$19, $E$13:$E$19, "事務所機器", $F$13:$F$19, "映像記録型ドライブレコーダー")
  + SUMIFS($I$32:$I$56, $E$32:$E$56, "事務所機器", $F$32:$F$56, "映像記録型ドライブレコーダー")
) * 30000</f>
        <v>0</v>
      </c>
      <c r="H104" s="3" t="s">
        <v>10</v>
      </c>
      <c r="I104" s="185"/>
      <c r="K104" s="186"/>
      <c r="M104" s="184"/>
      <c r="O104" s="13"/>
      <c r="S104" s="185"/>
      <c r="U104" s="186"/>
      <c r="V104" s="13"/>
      <c r="W104" s="185"/>
      <c r="Y104" s="186"/>
    </row>
    <row r="105" spans="2:25">
      <c r="B105" s="7"/>
      <c r="C105" s="13" t="s">
        <v>12</v>
      </c>
      <c r="D105" s="99">
        <f>IF(D103&lt;=D104, ROUNDDOWN(D103, -2), D104)</f>
        <v>0</v>
      </c>
      <c r="E105" s="3" t="s">
        <v>178</v>
      </c>
      <c r="F105" s="13" t="s">
        <v>12</v>
      </c>
      <c r="G105" s="99">
        <f>IF(G103&lt;=G104, ROUNDDOWN(G103, -2), G104)</f>
        <v>0</v>
      </c>
      <c r="H105" s="3" t="s">
        <v>178</v>
      </c>
      <c r="L105" s="181"/>
    </row>
    <row r="106" spans="2:25">
      <c r="B106" s="7"/>
      <c r="D106" s="3" t="s">
        <v>199</v>
      </c>
      <c r="G106" s="3" t="s">
        <v>199</v>
      </c>
    </row>
    <row r="107" spans="2:25">
      <c r="B107" s="7"/>
      <c r="D107" s="3" t="s">
        <v>200</v>
      </c>
      <c r="G107" s="3" t="s">
        <v>200</v>
      </c>
    </row>
    <row r="108" spans="2:25">
      <c r="B108" s="7"/>
      <c r="D108" s="3" t="s">
        <v>201</v>
      </c>
      <c r="G108" s="3" t="s">
        <v>201</v>
      </c>
      <c r="L108" s="181"/>
    </row>
    <row r="109" spans="2:25">
      <c r="B109" s="7"/>
      <c r="L109" s="181"/>
    </row>
    <row r="110" spans="2:25">
      <c r="B110" s="7"/>
      <c r="C110" s="3" t="s">
        <v>197</v>
      </c>
      <c r="F110" s="3" t="s">
        <v>198</v>
      </c>
      <c r="L110" s="181"/>
    </row>
    <row r="111" spans="2:25">
      <c r="B111" s="7"/>
      <c r="C111" s="13" t="s">
        <v>170</v>
      </c>
      <c r="D111" s="97" cm="1">
        <f t="array" ref="D111">SUMPRODUCT(
  ($E$13:$E$22="事務所機器") *
  ($F$13:$F$22="一体型") *
  IFERROR(--$C$13:$C$22,0)
)
+SUMPRODUCT(
  ISNUMBER(MATCH($E$32:$E$61, {"事務所機器","事務所機器付属費用"}, 0)) *
  ($F$32:$F$61="一体型") *
  IFERROR(--$C$32:$C$61,0)
)</f>
        <v>0</v>
      </c>
      <c r="E111" s="14" t="s">
        <v>10</v>
      </c>
      <c r="F111" s="13" t="s">
        <v>170</v>
      </c>
      <c r="G111" s="97" cm="1">
        <f t="array" ref="G111">SUMPRODUCT(
  ($E$13:$E$22="事務所機器") *
  ($F$13:$F$22="通信機能付き一体型") *
  IFERROR(--$C$13:$C$22,0)
)
+SUMPRODUCT(
  ISNUMBER(MATCH($E$32:$E$61, {"事務所機器","事務所機器付属費用"}, 0)) *
  ($F$32:$F$61="通信機能付き一体型") *
  IFERROR(--$C$32:$C$61,0)
)</f>
        <v>0</v>
      </c>
      <c r="H111" s="14" t="s">
        <v>10</v>
      </c>
      <c r="L111" s="181"/>
    </row>
    <row r="112" spans="2:25">
      <c r="B112" s="7"/>
      <c r="C112" s="13" t="s">
        <v>171</v>
      </c>
      <c r="D112" s="98">
        <f>D111/3</f>
        <v>0</v>
      </c>
      <c r="E112" s="3" t="s">
        <v>10</v>
      </c>
      <c r="F112" s="13" t="s">
        <v>171</v>
      </c>
      <c r="G112" s="98">
        <f>G111/3</f>
        <v>0</v>
      </c>
      <c r="H112" s="3" t="s">
        <v>10</v>
      </c>
      <c r="L112" s="181"/>
    </row>
    <row r="113" spans="2:23">
      <c r="B113" s="7"/>
      <c r="C113" s="13" t="s">
        <v>11</v>
      </c>
      <c r="D113" s="99">
        <f>(
  SUMIFS($I$13:$I$19, $E$13:$E$19, "事務所機器", $F$13:$F$19, "一体型")
  + SUMIFS($I$32:$I$56, $E$32:$E$56, "事務所機器", $F$32:$F$56, "一体型")
) * 130000</f>
        <v>0</v>
      </c>
      <c r="E113" s="3" t="s">
        <v>10</v>
      </c>
      <c r="F113" s="13" t="s">
        <v>11</v>
      </c>
      <c r="G113" s="99">
        <f>(
  SUMIFS($I$13:$I$19, $E$13:$E$19, "事務所機器", $F$13:$F$19, "通信機能付き一体型")
  + SUMIFS($I$32:$I$56, $E$32:$E$56, "事務所機器", $F$32:$F$56, "通信機能付き一体型")
) * 130000</f>
        <v>0</v>
      </c>
      <c r="H113" s="3" t="s">
        <v>10</v>
      </c>
      <c r="I113" s="5"/>
      <c r="L113" s="181"/>
    </row>
    <row r="114" spans="2:23">
      <c r="B114" s="7"/>
      <c r="C114" s="13" t="s">
        <v>12</v>
      </c>
      <c r="D114" s="99">
        <f>IF(D112&lt;=D113, ROUNDDOWN(D112, -2), D113)</f>
        <v>0</v>
      </c>
      <c r="E114" s="3" t="s">
        <v>178</v>
      </c>
      <c r="F114" s="13" t="s">
        <v>12</v>
      </c>
      <c r="G114" s="99">
        <f>IF(G112&lt;=G113, ROUNDDOWN(G112, -2), G113)</f>
        <v>0</v>
      </c>
      <c r="H114" s="3" t="s">
        <v>178</v>
      </c>
      <c r="L114" s="181"/>
    </row>
    <row r="115" spans="2:23">
      <c r="B115" s="7"/>
      <c r="D115" s="3" t="s">
        <v>199</v>
      </c>
      <c r="G115" s="3" t="s">
        <v>199</v>
      </c>
      <c r="L115" s="181"/>
    </row>
    <row r="116" spans="2:23">
      <c r="B116" s="7"/>
      <c r="D116" s="3" t="s">
        <v>200</v>
      </c>
      <c r="G116" s="3" t="s">
        <v>200</v>
      </c>
      <c r="L116" s="181"/>
    </row>
    <row r="117" spans="2:23">
      <c r="B117" s="7"/>
      <c r="D117" s="3" t="s">
        <v>201</v>
      </c>
      <c r="G117" s="3" t="s">
        <v>201</v>
      </c>
      <c r="L117" s="181"/>
    </row>
    <row r="118" spans="2:23">
      <c r="B118" s="7"/>
      <c r="G118" s="109"/>
      <c r="L118" s="181"/>
    </row>
    <row r="119" spans="2:23">
      <c r="B119" s="7" t="s">
        <v>25</v>
      </c>
      <c r="G119" s="109"/>
      <c r="L119" s="181"/>
    </row>
    <row r="120" spans="2:23">
      <c r="B120" s="7"/>
      <c r="C120" s="3" t="s">
        <v>14</v>
      </c>
      <c r="F120" s="3" t="s">
        <v>240</v>
      </c>
      <c r="M120" s="181"/>
      <c r="V120" s="13"/>
      <c r="W120" s="182"/>
    </row>
    <row r="121" spans="2:23">
      <c r="C121" s="13" t="s">
        <v>230</v>
      </c>
      <c r="D121" s="98">
        <f>D87+G87+D96+G96+D105+G105+D114+G114</f>
        <v>0</v>
      </c>
      <c r="E121" s="3" t="s">
        <v>10</v>
      </c>
      <c r="F121" s="13" t="s">
        <v>230</v>
      </c>
      <c r="G121" s="98">
        <f>D121+'(予備)運行管理の高度化(シート②)'!D121+'(予備)運行管理の高度化(シート③)'!D121</f>
        <v>0</v>
      </c>
      <c r="H121" s="3" t="s">
        <v>10</v>
      </c>
      <c r="I121" s="13"/>
      <c r="K121" s="177"/>
      <c r="M121" s="182"/>
      <c r="N121" s="177"/>
      <c r="O121" s="13"/>
      <c r="Q121" s="177"/>
      <c r="S121" s="13"/>
      <c r="U121" s="177"/>
      <c r="V121" s="13"/>
      <c r="W121" s="13"/>
    </row>
    <row r="122" spans="2:23">
      <c r="B122" s="7"/>
      <c r="C122" s="13" t="s">
        <v>13</v>
      </c>
      <c r="D122" s="197">
        <f>IF(D7="通信機能付デジタル式運行記録計及び 映像記録型ドライブレコーダー一体型の取得",1200000,800000)</f>
        <v>800000</v>
      </c>
      <c r="E122" s="3" t="s">
        <v>10</v>
      </c>
      <c r="F122" s="13" t="s">
        <v>13</v>
      </c>
      <c r="G122" s="197">
        <f>IF(
  OR(
    '運行管理の高度化(シート①)'!D7="通信機能付デジタル式運行記録計及び 映像記録型ドライブレコーダー一体型の取得",
    '(予備)運行管理の高度化(シート②)'!D7="通信機能付デジタル式運行記録計及び 映像記録型ドライブレコーダー一体型の取得",
    '(予備)運行管理の高度化(シート③)'!D7="通信機能付デジタル式運行記録計及び 映像記録型ドライブレコーダー一体型の取得"
  ),
  1200000,
  800000
)</f>
        <v>800000</v>
      </c>
      <c r="H122" s="3" t="s">
        <v>10</v>
      </c>
      <c r="I122" s="13"/>
      <c r="K122" s="177"/>
      <c r="M122" s="183"/>
      <c r="N122" s="177"/>
      <c r="O122" s="13"/>
      <c r="Q122" s="177"/>
      <c r="S122" s="13"/>
      <c r="U122" s="177"/>
      <c r="V122" s="13"/>
      <c r="W122" s="13"/>
    </row>
    <row r="123" spans="2:23" ht="40.200000000000003">
      <c r="B123" s="398" t="s">
        <v>14</v>
      </c>
      <c r="C123" s="399"/>
      <c r="D123" s="15">
        <f>IF(D121&lt;=D122,ROUNDDOWN(D121,-2),D122)</f>
        <v>0</v>
      </c>
      <c r="E123" s="208" t="s">
        <v>10</v>
      </c>
      <c r="F123" s="211" t="s">
        <v>231</v>
      </c>
      <c r="G123" s="15">
        <f>IF(G121&lt;=G122,ROUNDDOWN(G121,-2),G122)</f>
        <v>0</v>
      </c>
      <c r="H123" s="208" t="s">
        <v>10</v>
      </c>
      <c r="I123" s="13"/>
      <c r="M123" s="178"/>
      <c r="O123" s="13"/>
      <c r="S123" s="13"/>
      <c r="V123" s="13"/>
      <c r="W123" s="13"/>
    </row>
    <row r="124" spans="2:23" ht="26.4">
      <c r="B124" s="7"/>
      <c r="C124" s="207"/>
      <c r="D124" s="218" t="s">
        <v>236</v>
      </c>
      <c r="E124" s="219"/>
      <c r="G124" s="218" t="s">
        <v>233</v>
      </c>
      <c r="H124" s="220"/>
      <c r="I124" s="13"/>
      <c r="M124" s="178"/>
      <c r="O124" s="13"/>
      <c r="S124" s="13"/>
      <c r="V124" s="13"/>
      <c r="W124" s="13"/>
    </row>
    <row r="125" spans="2:23">
      <c r="B125" s="7"/>
      <c r="D125" s="3" t="s">
        <v>202</v>
      </c>
      <c r="F125" s="112"/>
      <c r="G125" s="3" t="s">
        <v>202</v>
      </c>
      <c r="I125" s="185"/>
      <c r="K125" s="186"/>
      <c r="M125" s="127"/>
      <c r="O125" s="185"/>
      <c r="Q125" s="186"/>
      <c r="S125" s="185"/>
      <c r="U125" s="186"/>
      <c r="V125" s="13"/>
      <c r="W125" s="185"/>
    </row>
    <row r="126" spans="2:23">
      <c r="B126" s="7"/>
      <c r="D126" s="3" t="s">
        <v>200</v>
      </c>
      <c r="F126" s="112"/>
      <c r="G126" s="3" t="s">
        <v>200</v>
      </c>
      <c r="I126" s="185"/>
      <c r="K126" s="186"/>
      <c r="M126" s="127"/>
      <c r="O126" s="185"/>
      <c r="Q126" s="186"/>
      <c r="S126" s="185"/>
      <c r="U126" s="186"/>
      <c r="V126" s="13"/>
      <c r="W126" s="185"/>
    </row>
    <row r="127" spans="2:23">
      <c r="B127" s="7"/>
      <c r="D127" s="3" t="s">
        <v>201</v>
      </c>
      <c r="F127" s="112"/>
      <c r="G127" s="3" t="s">
        <v>201</v>
      </c>
      <c r="I127" s="185"/>
      <c r="K127" s="186"/>
      <c r="M127" s="127"/>
      <c r="O127" s="185"/>
      <c r="Q127" s="186"/>
      <c r="S127" s="185"/>
      <c r="U127" s="186"/>
      <c r="V127" s="13"/>
      <c r="W127" s="185"/>
    </row>
    <row r="128" spans="2:23">
      <c r="B128" s="7"/>
      <c r="F128" s="112"/>
      <c r="G128" s="112"/>
      <c r="I128" s="13"/>
      <c r="M128" s="177"/>
      <c r="O128" s="13"/>
      <c r="S128" s="13"/>
      <c r="W128" s="13"/>
    </row>
    <row r="129" spans="2:12" ht="19.8">
      <c r="B129" s="209" t="s">
        <v>226</v>
      </c>
      <c r="C129" s="143"/>
      <c r="D129" s="143"/>
      <c r="F129" s="112"/>
      <c r="G129" s="112"/>
      <c r="L129" s="181"/>
    </row>
    <row r="130" spans="2:12">
      <c r="C130" s="3" t="s">
        <v>210</v>
      </c>
      <c r="F130" s="112"/>
      <c r="G130" s="112"/>
      <c r="L130" s="181"/>
    </row>
    <row r="131" spans="2:12">
      <c r="C131" s="3" t="s">
        <v>211</v>
      </c>
      <c r="F131" s="112"/>
      <c r="G131" s="112"/>
    </row>
    <row r="132" spans="2:12">
      <c r="C132" s="3" t="s">
        <v>245</v>
      </c>
      <c r="E132" s="246"/>
      <c r="F132" s="112" t="s">
        <v>244</v>
      </c>
      <c r="G132" s="112"/>
    </row>
    <row r="133" spans="2:12" ht="18.600000000000001" thickBot="1">
      <c r="C133" s="82"/>
      <c r="D133" s="82"/>
      <c r="E133" s="82"/>
      <c r="F133" s="144"/>
      <c r="G133" s="112"/>
    </row>
    <row r="134" spans="2:12" ht="30" customHeight="1" thickBot="1">
      <c r="C134" s="128" t="s">
        <v>164</v>
      </c>
      <c r="D134" s="383" t="str">
        <f>IF(D7="","",D7)</f>
        <v/>
      </c>
      <c r="E134" s="384"/>
      <c r="F134" s="384"/>
      <c r="G134" s="129"/>
      <c r="H134" s="127"/>
      <c r="I134" s="127"/>
    </row>
    <row r="135" spans="2:12" ht="13.95" customHeight="1" thickBot="1">
      <c r="C135" s="82"/>
      <c r="D135" s="145"/>
      <c r="E135" s="131"/>
      <c r="F135" s="131"/>
      <c r="G135" s="126"/>
      <c r="H135" s="127"/>
      <c r="I135" s="127"/>
    </row>
    <row r="136" spans="2:12" ht="30" customHeight="1" thickBot="1">
      <c r="C136" s="146" t="s">
        <v>166</v>
      </c>
      <c r="D136" s="385" t="str" cm="1">
        <f t="array" ref="D136">IF(
    SUMPRODUCT(--(TRIM($D$139:$D$238)&lt;&gt;""))=0,
    "",
    IF(
        SUMPRODUCT(--(TRIM($D$13:$D$22)&lt;&gt;""), --(COUNTIF($D$139:$D$238, TRIM($D$13:$D$22))=0)) +
        SUMPRODUCT(--(TRIM($D$13:$D$22)&lt;&gt;""), --(TRIM($I$13:$I$22)="")) +
        SUMPRODUCT(--(TRIM($D$13:$D$22)&lt;&gt;""), --(COUNTIF($D$139:$D$238, TRIM($D$13:$D$22)) &lt; IFERROR(VALUE($I$13:$I$22),0))) +
        SUMPRODUCT(--(TRIM($D$139:$D$238)&lt;&gt;""), --ISNA(MATCH(TRIM($D$139:$D$238), TRIM($D$13:$D$22),0))) &gt; 0,
        "２-1．補助対象経費で選択した「機器コード番号」と入力した「台数」の条件を満たしていません。",
        "OK"
    )
)</f>
        <v/>
      </c>
      <c r="E136" s="400"/>
      <c r="F136" s="401"/>
      <c r="G136" s="126"/>
      <c r="H136" s="127"/>
      <c r="I136" s="127"/>
    </row>
    <row r="137" spans="2:12" ht="18.600000000000001" thickBot="1">
      <c r="D137" s="147"/>
      <c r="E137" s="133"/>
      <c r="F137" s="112"/>
      <c r="G137" s="112"/>
    </row>
    <row r="138" spans="2:12" ht="49.95" customHeight="1">
      <c r="C138" s="148" t="s">
        <v>1</v>
      </c>
      <c r="D138" s="149" t="s">
        <v>159</v>
      </c>
      <c r="E138" s="149" t="s">
        <v>169</v>
      </c>
      <c r="F138" s="150" t="s">
        <v>227</v>
      </c>
      <c r="G138" s="149" t="s">
        <v>161</v>
      </c>
      <c r="H138" s="149" t="s">
        <v>162</v>
      </c>
      <c r="I138" s="196" t="s">
        <v>213</v>
      </c>
    </row>
    <row r="139" spans="2:12" ht="49.95" customHeight="1">
      <c r="C139" s="247"/>
      <c r="D139" s="248"/>
      <c r="E139" s="107" t="str">
        <f>IFERROR(VLOOKUP($D139, ALL!$A:$G, 2, FALSE), "")</f>
        <v/>
      </c>
      <c r="F139" s="251"/>
      <c r="G139" s="107" t="str">
        <f>IFERROR(VLOOKUP($D139, ALL!$A:$G, 3, FALSE), "")</f>
        <v/>
      </c>
      <c r="H139" s="107" t="str">
        <f>IFERROR(VLOOKUP($D139, ALL!$A:$G, 5, FALSE), "")</f>
        <v/>
      </c>
      <c r="I139" s="253"/>
      <c r="L139" s="151" t="str">
        <f t="shared" ref="L139:L170" si="2">IF(D139="","",
  IF(COUNTIF($D$13:$D$22,D139)=0,"コード不一致",
    IF(INDEX($I$13:$I$22,MATCH(D139,$D$13:$D$22,0))="","台数未入力",
      IF(COUNTIF($D$139:$D$238,D139)&lt;INDEX($I$13:$I$22,MATCH(D139,$D$13:$D$22,0)),"台数不足","OK")
    )
  )
)</f>
        <v/>
      </c>
    </row>
    <row r="140" spans="2:12" ht="49.95" customHeight="1">
      <c r="C140" s="247"/>
      <c r="D140" s="248"/>
      <c r="E140" s="107" t="str">
        <f>IFERROR(VLOOKUP($D140, ALL!$A:$G, 2, FALSE), "")</f>
        <v/>
      </c>
      <c r="F140" s="251"/>
      <c r="G140" s="107" t="str">
        <f>IFERROR(VLOOKUP($D140, ALL!$A:$G, 3, FALSE), "")</f>
        <v/>
      </c>
      <c r="H140" s="107" t="str">
        <f>IFERROR(VLOOKUP($D140, ALL!$A:$G, 5, FALSE), "")</f>
        <v/>
      </c>
      <c r="I140" s="253"/>
      <c r="L140" s="151" t="str">
        <f t="shared" si="2"/>
        <v/>
      </c>
    </row>
    <row r="141" spans="2:12" ht="49.95" customHeight="1">
      <c r="C141" s="247"/>
      <c r="D141" s="248"/>
      <c r="E141" s="107" t="str">
        <f>IFERROR(VLOOKUP($D141, ALL!$A:$G, 2, FALSE), "")</f>
        <v/>
      </c>
      <c r="F141" s="251"/>
      <c r="G141" s="107" t="str">
        <f>IFERROR(VLOOKUP($D141, ALL!$A:$G, 3, FALSE), "")</f>
        <v/>
      </c>
      <c r="H141" s="107" t="str">
        <f>IFERROR(VLOOKUP($D141, ALL!$A:$G, 5, FALSE), "")</f>
        <v/>
      </c>
      <c r="I141" s="253"/>
      <c r="L141" s="151" t="str">
        <f t="shared" si="2"/>
        <v/>
      </c>
    </row>
    <row r="142" spans="2:12" ht="49.95" customHeight="1">
      <c r="C142" s="247"/>
      <c r="D142" s="248"/>
      <c r="E142" s="107" t="str">
        <f>IFERROR(VLOOKUP($D142, ALL!$A:$G, 2, FALSE), "")</f>
        <v/>
      </c>
      <c r="F142" s="251"/>
      <c r="G142" s="107" t="str">
        <f>IFERROR(VLOOKUP($D142, ALL!$A:$G, 3, FALSE), "")</f>
        <v/>
      </c>
      <c r="H142" s="107" t="str">
        <f>IFERROR(VLOOKUP($D142, ALL!$A:$G, 5, FALSE), "")</f>
        <v/>
      </c>
      <c r="I142" s="253"/>
      <c r="L142" s="151" t="str">
        <f t="shared" si="2"/>
        <v/>
      </c>
    </row>
    <row r="143" spans="2:12" ht="49.95" customHeight="1">
      <c r="C143" s="247"/>
      <c r="D143" s="248"/>
      <c r="E143" s="107" t="str">
        <f>IFERROR(VLOOKUP($D143, ALL!$A:$G, 2, FALSE), "")</f>
        <v/>
      </c>
      <c r="F143" s="251"/>
      <c r="G143" s="107" t="str">
        <f>IFERROR(VLOOKUP($D143, ALL!$A:$G, 3, FALSE), "")</f>
        <v/>
      </c>
      <c r="H143" s="107" t="str">
        <f>IFERROR(VLOOKUP($D143, ALL!$A:$G, 5, FALSE), "")</f>
        <v/>
      </c>
      <c r="I143" s="253"/>
      <c r="L143" s="151" t="str">
        <f t="shared" si="2"/>
        <v/>
      </c>
    </row>
    <row r="144" spans="2:12" ht="49.95" customHeight="1">
      <c r="C144" s="247"/>
      <c r="D144" s="248"/>
      <c r="E144" s="107" t="str">
        <f>IFERROR(VLOOKUP($D144, ALL!$A:$G, 2, FALSE), "")</f>
        <v/>
      </c>
      <c r="F144" s="251"/>
      <c r="G144" s="107" t="str">
        <f>IFERROR(VLOOKUP($D144, ALL!$A:$G, 3, FALSE), "")</f>
        <v/>
      </c>
      <c r="H144" s="107" t="str">
        <f>IFERROR(VLOOKUP($D144, ALL!$A:$G, 5, FALSE), "")</f>
        <v/>
      </c>
      <c r="I144" s="253"/>
      <c r="L144" s="151" t="str">
        <f t="shared" si="2"/>
        <v/>
      </c>
    </row>
    <row r="145" spans="3:12" ht="49.95" customHeight="1">
      <c r="C145" s="247"/>
      <c r="D145" s="248"/>
      <c r="E145" s="107" t="str">
        <f>IFERROR(VLOOKUP($D145, ALL!$A:$G, 2, FALSE), "")</f>
        <v/>
      </c>
      <c r="F145" s="251"/>
      <c r="G145" s="107" t="str">
        <f>IFERROR(VLOOKUP($D145, ALL!$A:$G, 3, FALSE), "")</f>
        <v/>
      </c>
      <c r="H145" s="107" t="str">
        <f>IFERROR(VLOOKUP($D145, ALL!$A:$G, 5, FALSE), "")</f>
        <v/>
      </c>
      <c r="I145" s="253"/>
      <c r="L145" s="151" t="str">
        <f t="shared" si="2"/>
        <v/>
      </c>
    </row>
    <row r="146" spans="3:12" ht="49.95" customHeight="1">
      <c r="C146" s="247"/>
      <c r="D146" s="248"/>
      <c r="E146" s="107" t="str">
        <f>IFERROR(VLOOKUP($D146, ALL!$A:$G, 2, FALSE), "")</f>
        <v/>
      </c>
      <c r="F146" s="251"/>
      <c r="G146" s="107" t="str">
        <f>IFERROR(VLOOKUP($D146, ALL!$A:$G, 3, FALSE), "")</f>
        <v/>
      </c>
      <c r="H146" s="107" t="str">
        <f>IFERROR(VLOOKUP($D146, ALL!$A:$G, 5, FALSE), "")</f>
        <v/>
      </c>
      <c r="I146" s="253"/>
      <c r="L146" s="151" t="str">
        <f t="shared" si="2"/>
        <v/>
      </c>
    </row>
    <row r="147" spans="3:12" ht="49.95" customHeight="1">
      <c r="C147" s="247"/>
      <c r="D147" s="248"/>
      <c r="E147" s="107" t="str">
        <f>IFERROR(VLOOKUP($D147, ALL!$A:$G, 2, FALSE), "")</f>
        <v/>
      </c>
      <c r="F147" s="251"/>
      <c r="G147" s="107" t="str">
        <f>IFERROR(VLOOKUP($D147, ALL!$A:$G, 3, FALSE), "")</f>
        <v/>
      </c>
      <c r="H147" s="107" t="str">
        <f>IFERROR(VLOOKUP($D147, ALL!$A:$G, 5, FALSE), "")</f>
        <v/>
      </c>
      <c r="I147" s="253"/>
      <c r="L147" s="151" t="str">
        <f t="shared" si="2"/>
        <v/>
      </c>
    </row>
    <row r="148" spans="3:12" ht="49.95" customHeight="1">
      <c r="C148" s="247"/>
      <c r="D148" s="248"/>
      <c r="E148" s="107" t="str">
        <f>IFERROR(VLOOKUP($D148, ALL!$A:$G, 2, FALSE), "")</f>
        <v/>
      </c>
      <c r="F148" s="251"/>
      <c r="G148" s="107" t="str">
        <f>IFERROR(VLOOKUP($D148, ALL!$A:$G, 3, FALSE), "")</f>
        <v/>
      </c>
      <c r="H148" s="107" t="str">
        <f>IFERROR(VLOOKUP($D148, ALL!$A:$G, 5, FALSE), "")</f>
        <v/>
      </c>
      <c r="I148" s="253"/>
      <c r="L148" s="151" t="str">
        <f t="shared" si="2"/>
        <v/>
      </c>
    </row>
    <row r="149" spans="3:12" ht="49.95" customHeight="1">
      <c r="C149" s="247"/>
      <c r="D149" s="248"/>
      <c r="E149" s="107" t="str">
        <f>IFERROR(VLOOKUP($D149, ALL!$A:$G, 2, FALSE), "")</f>
        <v/>
      </c>
      <c r="F149" s="251"/>
      <c r="G149" s="107" t="str">
        <f>IFERROR(VLOOKUP($D149, ALL!$A:$G, 3, FALSE), "")</f>
        <v/>
      </c>
      <c r="H149" s="107" t="str">
        <f>IFERROR(VLOOKUP($D149, ALL!$A:$G, 5, FALSE), "")</f>
        <v/>
      </c>
      <c r="I149" s="253"/>
      <c r="L149" s="151" t="str">
        <f t="shared" si="2"/>
        <v/>
      </c>
    </row>
    <row r="150" spans="3:12" ht="49.95" customHeight="1">
      <c r="C150" s="247"/>
      <c r="D150" s="248"/>
      <c r="E150" s="107" t="str">
        <f>IFERROR(VLOOKUP($D150, ALL!$A:$G, 2, FALSE), "")</f>
        <v/>
      </c>
      <c r="F150" s="251"/>
      <c r="G150" s="107" t="str">
        <f>IFERROR(VLOOKUP($D150, ALL!$A:$G, 3, FALSE), "")</f>
        <v/>
      </c>
      <c r="H150" s="107" t="str">
        <f>IFERROR(VLOOKUP($D150, ALL!$A:$G, 5, FALSE), "")</f>
        <v/>
      </c>
      <c r="I150" s="253"/>
      <c r="L150" s="151" t="str">
        <f t="shared" si="2"/>
        <v/>
      </c>
    </row>
    <row r="151" spans="3:12" ht="49.95" customHeight="1">
      <c r="C151" s="247"/>
      <c r="D151" s="248"/>
      <c r="E151" s="107" t="str">
        <f>IFERROR(VLOOKUP($D151, ALL!$A:$G, 2, FALSE), "")</f>
        <v/>
      </c>
      <c r="F151" s="251"/>
      <c r="G151" s="107" t="str">
        <f>IFERROR(VLOOKUP($D151, ALL!$A:$G, 3, FALSE), "")</f>
        <v/>
      </c>
      <c r="H151" s="107" t="str">
        <f>IFERROR(VLOOKUP($D151, ALL!$A:$G, 5, FALSE), "")</f>
        <v/>
      </c>
      <c r="I151" s="253"/>
      <c r="L151" s="151" t="str">
        <f t="shared" si="2"/>
        <v/>
      </c>
    </row>
    <row r="152" spans="3:12" ht="49.95" customHeight="1">
      <c r="C152" s="247"/>
      <c r="D152" s="248"/>
      <c r="E152" s="107" t="str">
        <f>IFERROR(VLOOKUP($D152, ALL!$A:$G, 2, FALSE), "")</f>
        <v/>
      </c>
      <c r="F152" s="251"/>
      <c r="G152" s="107" t="str">
        <f>IFERROR(VLOOKUP($D152, ALL!$A:$G, 3, FALSE), "")</f>
        <v/>
      </c>
      <c r="H152" s="107" t="str">
        <f>IFERROR(VLOOKUP($D152, ALL!$A:$G, 5, FALSE), "")</f>
        <v/>
      </c>
      <c r="I152" s="253"/>
      <c r="L152" s="151" t="str">
        <f t="shared" si="2"/>
        <v/>
      </c>
    </row>
    <row r="153" spans="3:12" ht="49.95" customHeight="1">
      <c r="C153" s="247"/>
      <c r="D153" s="248"/>
      <c r="E153" s="107" t="str">
        <f>IFERROR(VLOOKUP($D153, ALL!$A:$G, 2, FALSE), "")</f>
        <v/>
      </c>
      <c r="F153" s="251"/>
      <c r="G153" s="107" t="str">
        <f>IFERROR(VLOOKUP($D153, ALL!$A:$G, 3, FALSE), "")</f>
        <v/>
      </c>
      <c r="H153" s="107" t="str">
        <f>IFERROR(VLOOKUP($D153, ALL!$A:$G, 5, FALSE), "")</f>
        <v/>
      </c>
      <c r="I153" s="253"/>
      <c r="L153" s="151" t="str">
        <f t="shared" si="2"/>
        <v/>
      </c>
    </row>
    <row r="154" spans="3:12" ht="49.95" customHeight="1">
      <c r="C154" s="247"/>
      <c r="D154" s="248"/>
      <c r="E154" s="107" t="str">
        <f>IFERROR(VLOOKUP($D154, ALL!$A:$G, 2, FALSE), "")</f>
        <v/>
      </c>
      <c r="F154" s="251"/>
      <c r="G154" s="107" t="str">
        <f>IFERROR(VLOOKUP($D154, ALL!$A:$G, 3, FALSE), "")</f>
        <v/>
      </c>
      <c r="H154" s="107" t="str">
        <f>IFERROR(VLOOKUP($D154, ALL!$A:$G, 5, FALSE), "")</f>
        <v/>
      </c>
      <c r="I154" s="253"/>
      <c r="L154" s="151" t="str">
        <f t="shared" si="2"/>
        <v/>
      </c>
    </row>
    <row r="155" spans="3:12" ht="49.95" customHeight="1">
      <c r="C155" s="247"/>
      <c r="D155" s="248"/>
      <c r="E155" s="107" t="str">
        <f>IFERROR(VLOOKUP($D155, ALL!$A:$G, 2, FALSE), "")</f>
        <v/>
      </c>
      <c r="F155" s="251"/>
      <c r="G155" s="107" t="str">
        <f>IFERROR(VLOOKUP($D155, ALL!$A:$G, 3, FALSE), "")</f>
        <v/>
      </c>
      <c r="H155" s="107" t="str">
        <f>IFERROR(VLOOKUP($D155, ALL!$A:$G, 5, FALSE), "")</f>
        <v/>
      </c>
      <c r="I155" s="253"/>
      <c r="L155" s="151" t="str">
        <f t="shared" si="2"/>
        <v/>
      </c>
    </row>
    <row r="156" spans="3:12" ht="49.95" customHeight="1">
      <c r="C156" s="247"/>
      <c r="D156" s="248"/>
      <c r="E156" s="107" t="str">
        <f>IFERROR(VLOOKUP($D156, ALL!$A:$G, 2, FALSE), "")</f>
        <v/>
      </c>
      <c r="F156" s="251"/>
      <c r="G156" s="107" t="str">
        <f>IFERROR(VLOOKUP($D156, ALL!$A:$G, 3, FALSE), "")</f>
        <v/>
      </c>
      <c r="H156" s="107" t="str">
        <f>IFERROR(VLOOKUP($D156, ALL!$A:$G, 5, FALSE), "")</f>
        <v/>
      </c>
      <c r="I156" s="253"/>
      <c r="L156" s="151" t="str">
        <f t="shared" si="2"/>
        <v/>
      </c>
    </row>
    <row r="157" spans="3:12" ht="49.95" customHeight="1">
      <c r="C157" s="247"/>
      <c r="D157" s="248"/>
      <c r="E157" s="107" t="str">
        <f>IFERROR(VLOOKUP($D157, ALL!$A:$G, 2, FALSE), "")</f>
        <v/>
      </c>
      <c r="F157" s="251"/>
      <c r="G157" s="107" t="str">
        <f>IFERROR(VLOOKUP($D157, ALL!$A:$G, 3, FALSE), "")</f>
        <v/>
      </c>
      <c r="H157" s="107" t="str">
        <f>IFERROR(VLOOKUP($D157, ALL!$A:$G, 5, FALSE), "")</f>
        <v/>
      </c>
      <c r="I157" s="253"/>
      <c r="L157" s="151" t="str">
        <f t="shared" si="2"/>
        <v/>
      </c>
    </row>
    <row r="158" spans="3:12" ht="49.95" customHeight="1">
      <c r="C158" s="247"/>
      <c r="D158" s="248"/>
      <c r="E158" s="107" t="str">
        <f>IFERROR(VLOOKUP($D158, ALL!$A:$G, 2, FALSE), "")</f>
        <v/>
      </c>
      <c r="F158" s="251"/>
      <c r="G158" s="107" t="str">
        <f>IFERROR(VLOOKUP($D158, ALL!$A:$G, 3, FALSE), "")</f>
        <v/>
      </c>
      <c r="H158" s="107" t="str">
        <f>IFERROR(VLOOKUP($D158, ALL!$A:$G, 5, FALSE), "")</f>
        <v/>
      </c>
      <c r="I158" s="253"/>
      <c r="L158" s="151" t="str">
        <f t="shared" si="2"/>
        <v/>
      </c>
    </row>
    <row r="159" spans="3:12" ht="49.95" customHeight="1">
      <c r="C159" s="247"/>
      <c r="D159" s="248"/>
      <c r="E159" s="107" t="str">
        <f>IFERROR(VLOOKUP($D159, ALL!$A:$G, 2, FALSE), "")</f>
        <v/>
      </c>
      <c r="F159" s="251"/>
      <c r="G159" s="107" t="str">
        <f>IFERROR(VLOOKUP($D159, ALL!$A:$G, 3, FALSE), "")</f>
        <v/>
      </c>
      <c r="H159" s="107" t="str">
        <f>IFERROR(VLOOKUP($D159, ALL!$A:$G, 5, FALSE), "")</f>
        <v/>
      </c>
      <c r="I159" s="253"/>
      <c r="L159" s="151" t="str">
        <f t="shared" si="2"/>
        <v/>
      </c>
    </row>
    <row r="160" spans="3:12" ht="49.95" customHeight="1">
      <c r="C160" s="247"/>
      <c r="D160" s="248"/>
      <c r="E160" s="107" t="str">
        <f>IFERROR(VLOOKUP($D160, ALL!$A:$G, 2, FALSE), "")</f>
        <v/>
      </c>
      <c r="F160" s="251"/>
      <c r="G160" s="107" t="str">
        <f>IFERROR(VLOOKUP($D160, ALL!$A:$G, 3, FALSE), "")</f>
        <v/>
      </c>
      <c r="H160" s="107" t="str">
        <f>IFERROR(VLOOKUP($D160, ALL!$A:$G, 5, FALSE), "")</f>
        <v/>
      </c>
      <c r="I160" s="253"/>
      <c r="L160" s="151" t="str">
        <f t="shared" si="2"/>
        <v/>
      </c>
    </row>
    <row r="161" spans="3:12" ht="49.95" customHeight="1">
      <c r="C161" s="247"/>
      <c r="D161" s="248"/>
      <c r="E161" s="107" t="str">
        <f>IFERROR(VLOOKUP($D161, ALL!$A:$G, 2, FALSE), "")</f>
        <v/>
      </c>
      <c r="F161" s="251"/>
      <c r="G161" s="107" t="str">
        <f>IFERROR(VLOOKUP($D161, ALL!$A:$G, 3, FALSE), "")</f>
        <v/>
      </c>
      <c r="H161" s="107" t="str">
        <f>IFERROR(VLOOKUP($D161, ALL!$A:$G, 5, FALSE), "")</f>
        <v/>
      </c>
      <c r="I161" s="253"/>
      <c r="L161" s="151" t="str">
        <f t="shared" si="2"/>
        <v/>
      </c>
    </row>
    <row r="162" spans="3:12" ht="49.95" customHeight="1">
      <c r="C162" s="247"/>
      <c r="D162" s="248"/>
      <c r="E162" s="107" t="str">
        <f>IFERROR(VLOOKUP($D162, ALL!$A:$G, 2, FALSE), "")</f>
        <v/>
      </c>
      <c r="F162" s="251"/>
      <c r="G162" s="107" t="str">
        <f>IFERROR(VLOOKUP($D162, ALL!$A:$G, 3, FALSE), "")</f>
        <v/>
      </c>
      <c r="H162" s="107" t="str">
        <f>IFERROR(VLOOKUP($D162, ALL!$A:$G, 5, FALSE), "")</f>
        <v/>
      </c>
      <c r="I162" s="253"/>
      <c r="L162" s="151" t="str">
        <f t="shared" si="2"/>
        <v/>
      </c>
    </row>
    <row r="163" spans="3:12" ht="49.95" customHeight="1">
      <c r="C163" s="247"/>
      <c r="D163" s="248"/>
      <c r="E163" s="107" t="str">
        <f>IFERROR(VLOOKUP($D163, ALL!$A:$G, 2, FALSE), "")</f>
        <v/>
      </c>
      <c r="F163" s="251"/>
      <c r="G163" s="107" t="str">
        <f>IFERROR(VLOOKUP($D163, ALL!$A:$G, 3, FALSE), "")</f>
        <v/>
      </c>
      <c r="H163" s="107" t="str">
        <f>IFERROR(VLOOKUP($D163, ALL!$A:$G, 5, FALSE), "")</f>
        <v/>
      </c>
      <c r="I163" s="253"/>
      <c r="L163" s="151" t="str">
        <f t="shared" si="2"/>
        <v/>
      </c>
    </row>
    <row r="164" spans="3:12" ht="49.95" customHeight="1">
      <c r="C164" s="247"/>
      <c r="D164" s="248"/>
      <c r="E164" s="107" t="str">
        <f>IFERROR(VLOOKUP($D164, ALL!$A:$G, 2, FALSE), "")</f>
        <v/>
      </c>
      <c r="F164" s="251"/>
      <c r="G164" s="107" t="str">
        <f>IFERROR(VLOOKUP($D164, ALL!$A:$G, 3, FALSE), "")</f>
        <v/>
      </c>
      <c r="H164" s="107" t="str">
        <f>IFERROR(VLOOKUP($D164, ALL!$A:$G, 5, FALSE), "")</f>
        <v/>
      </c>
      <c r="I164" s="253"/>
      <c r="L164" s="151" t="str">
        <f t="shared" si="2"/>
        <v/>
      </c>
    </row>
    <row r="165" spans="3:12" ht="49.95" customHeight="1">
      <c r="C165" s="247"/>
      <c r="D165" s="248"/>
      <c r="E165" s="107" t="str">
        <f>IFERROR(VLOOKUP($D165, ALL!$A:$G, 2, FALSE), "")</f>
        <v/>
      </c>
      <c r="F165" s="251"/>
      <c r="G165" s="107" t="str">
        <f>IFERROR(VLOOKUP($D165, ALL!$A:$G, 3, FALSE), "")</f>
        <v/>
      </c>
      <c r="H165" s="107" t="str">
        <f>IFERROR(VLOOKUP($D165, ALL!$A:$G, 5, FALSE), "")</f>
        <v/>
      </c>
      <c r="I165" s="253"/>
      <c r="L165" s="151" t="str">
        <f t="shared" si="2"/>
        <v/>
      </c>
    </row>
    <row r="166" spans="3:12" ht="49.95" customHeight="1">
      <c r="C166" s="247"/>
      <c r="D166" s="248"/>
      <c r="E166" s="107" t="str">
        <f>IFERROR(VLOOKUP($D166, ALL!$A:$G, 2, FALSE), "")</f>
        <v/>
      </c>
      <c r="F166" s="251"/>
      <c r="G166" s="107" t="str">
        <f>IFERROR(VLOOKUP($D166, ALL!$A:$G, 3, FALSE), "")</f>
        <v/>
      </c>
      <c r="H166" s="107" t="str">
        <f>IFERROR(VLOOKUP($D166, ALL!$A:$G, 5, FALSE), "")</f>
        <v/>
      </c>
      <c r="I166" s="253"/>
      <c r="L166" s="151" t="str">
        <f t="shared" si="2"/>
        <v/>
      </c>
    </row>
    <row r="167" spans="3:12" ht="49.95" customHeight="1">
      <c r="C167" s="247"/>
      <c r="D167" s="248"/>
      <c r="E167" s="107" t="str">
        <f>IFERROR(VLOOKUP($D167, ALL!$A:$G, 2, FALSE), "")</f>
        <v/>
      </c>
      <c r="F167" s="251"/>
      <c r="G167" s="107" t="str">
        <f>IFERROR(VLOOKUP($D167, ALL!$A:$G, 3, FALSE), "")</f>
        <v/>
      </c>
      <c r="H167" s="107" t="str">
        <f>IFERROR(VLOOKUP($D167, ALL!$A:$G, 5, FALSE), "")</f>
        <v/>
      </c>
      <c r="I167" s="253"/>
      <c r="L167" s="151" t="str">
        <f t="shared" si="2"/>
        <v/>
      </c>
    </row>
    <row r="168" spans="3:12" ht="49.95" customHeight="1">
      <c r="C168" s="247"/>
      <c r="D168" s="248"/>
      <c r="E168" s="107" t="str">
        <f>IFERROR(VLOOKUP($D168, ALL!$A:$G, 2, FALSE), "")</f>
        <v/>
      </c>
      <c r="F168" s="251"/>
      <c r="G168" s="107" t="str">
        <f>IFERROR(VLOOKUP($D168, ALL!$A:$G, 3, FALSE), "")</f>
        <v/>
      </c>
      <c r="H168" s="107" t="str">
        <f>IFERROR(VLOOKUP($D168, ALL!$A:$G, 5, FALSE), "")</f>
        <v/>
      </c>
      <c r="I168" s="253"/>
      <c r="L168" s="151" t="str">
        <f t="shared" si="2"/>
        <v/>
      </c>
    </row>
    <row r="169" spans="3:12" ht="49.95" customHeight="1">
      <c r="C169" s="247"/>
      <c r="D169" s="248"/>
      <c r="E169" s="107" t="str">
        <f>IFERROR(VLOOKUP($D169, ALL!$A:$G, 2, FALSE), "")</f>
        <v/>
      </c>
      <c r="F169" s="251"/>
      <c r="G169" s="107" t="str">
        <f>IFERROR(VLOOKUP($D169, ALL!$A:$G, 3, FALSE), "")</f>
        <v/>
      </c>
      <c r="H169" s="107" t="str">
        <f>IFERROR(VLOOKUP($D169, ALL!$A:$G, 5, FALSE), "")</f>
        <v/>
      </c>
      <c r="I169" s="253"/>
      <c r="L169" s="151" t="str">
        <f t="shared" si="2"/>
        <v/>
      </c>
    </row>
    <row r="170" spans="3:12" ht="49.95" customHeight="1">
      <c r="C170" s="247"/>
      <c r="D170" s="248"/>
      <c r="E170" s="107" t="str">
        <f>IFERROR(VLOOKUP($D170, ALL!$A:$G, 2, FALSE), "")</f>
        <v/>
      </c>
      <c r="F170" s="251"/>
      <c r="G170" s="107" t="str">
        <f>IFERROR(VLOOKUP($D170, ALL!$A:$G, 3, FALSE), "")</f>
        <v/>
      </c>
      <c r="H170" s="107" t="str">
        <f>IFERROR(VLOOKUP($D170, ALL!$A:$G, 5, FALSE), "")</f>
        <v/>
      </c>
      <c r="I170" s="253"/>
      <c r="L170" s="151" t="str">
        <f t="shared" si="2"/>
        <v/>
      </c>
    </row>
    <row r="171" spans="3:12" ht="49.95" customHeight="1">
      <c r="C171" s="247"/>
      <c r="D171" s="248"/>
      <c r="E171" s="107" t="str">
        <f>IFERROR(VLOOKUP($D171, ALL!$A:$G, 2, FALSE), "")</f>
        <v/>
      </c>
      <c r="F171" s="251"/>
      <c r="G171" s="107" t="str">
        <f>IFERROR(VLOOKUP($D171, ALL!$A:$G, 3, FALSE), "")</f>
        <v/>
      </c>
      <c r="H171" s="107" t="str">
        <f>IFERROR(VLOOKUP($D171, ALL!$A:$G, 5, FALSE), "")</f>
        <v/>
      </c>
      <c r="I171" s="253"/>
      <c r="L171" s="151" t="str">
        <f t="shared" ref="L171:L202" si="3">IF(D171="","",
  IF(COUNTIF($D$13:$D$22,D171)=0,"コード不一致",
    IF(INDEX($I$13:$I$22,MATCH(D171,$D$13:$D$22,0))="","台数未入力",
      IF(COUNTIF($D$139:$D$238,D171)&lt;INDEX($I$13:$I$22,MATCH(D171,$D$13:$D$22,0)),"台数不足","OK")
    )
  )
)</f>
        <v/>
      </c>
    </row>
    <row r="172" spans="3:12" ht="49.95" customHeight="1">
      <c r="C172" s="247"/>
      <c r="D172" s="248"/>
      <c r="E172" s="107" t="str">
        <f>IFERROR(VLOOKUP($D172, ALL!$A:$G, 2, FALSE), "")</f>
        <v/>
      </c>
      <c r="F172" s="251"/>
      <c r="G172" s="107" t="str">
        <f>IFERROR(VLOOKUP($D172, ALL!$A:$G, 3, FALSE), "")</f>
        <v/>
      </c>
      <c r="H172" s="107" t="str">
        <f>IFERROR(VLOOKUP($D172, ALL!$A:$G, 5, FALSE), "")</f>
        <v/>
      </c>
      <c r="I172" s="253"/>
      <c r="L172" s="151" t="str">
        <f t="shared" si="3"/>
        <v/>
      </c>
    </row>
    <row r="173" spans="3:12" ht="49.95" customHeight="1">
      <c r="C173" s="247"/>
      <c r="D173" s="248"/>
      <c r="E173" s="107" t="str">
        <f>IFERROR(VLOOKUP($D173, ALL!$A:$G, 2, FALSE), "")</f>
        <v/>
      </c>
      <c r="F173" s="251"/>
      <c r="G173" s="107" t="str">
        <f>IFERROR(VLOOKUP($D173, ALL!$A:$G, 3, FALSE), "")</f>
        <v/>
      </c>
      <c r="H173" s="107" t="str">
        <f>IFERROR(VLOOKUP($D173, ALL!$A:$G, 5, FALSE), "")</f>
        <v/>
      </c>
      <c r="I173" s="253"/>
      <c r="L173" s="151" t="str">
        <f t="shared" si="3"/>
        <v/>
      </c>
    </row>
    <row r="174" spans="3:12" ht="49.95" customHeight="1">
      <c r="C174" s="247"/>
      <c r="D174" s="248"/>
      <c r="E174" s="107" t="str">
        <f>IFERROR(VLOOKUP($D174, ALL!$A:$G, 2, FALSE), "")</f>
        <v/>
      </c>
      <c r="F174" s="251"/>
      <c r="G174" s="107" t="str">
        <f>IFERROR(VLOOKUP($D174, ALL!$A:$G, 3, FALSE), "")</f>
        <v/>
      </c>
      <c r="H174" s="107" t="str">
        <f>IFERROR(VLOOKUP($D174, ALL!$A:$G, 5, FALSE), "")</f>
        <v/>
      </c>
      <c r="I174" s="253"/>
      <c r="L174" s="151" t="str">
        <f t="shared" si="3"/>
        <v/>
      </c>
    </row>
    <row r="175" spans="3:12" ht="49.95" customHeight="1">
      <c r="C175" s="247"/>
      <c r="D175" s="248"/>
      <c r="E175" s="107" t="str">
        <f>IFERROR(VLOOKUP($D175, ALL!$A:$G, 2, FALSE), "")</f>
        <v/>
      </c>
      <c r="F175" s="251"/>
      <c r="G175" s="107" t="str">
        <f>IFERROR(VLOOKUP($D175, ALL!$A:$G, 3, FALSE), "")</f>
        <v/>
      </c>
      <c r="H175" s="107" t="str">
        <f>IFERROR(VLOOKUP($D175, ALL!$A:$G, 5, FALSE), "")</f>
        <v/>
      </c>
      <c r="I175" s="253"/>
      <c r="L175" s="151" t="str">
        <f t="shared" si="3"/>
        <v/>
      </c>
    </row>
    <row r="176" spans="3:12" ht="49.95" customHeight="1">
      <c r="C176" s="247"/>
      <c r="D176" s="248"/>
      <c r="E176" s="107" t="str">
        <f>IFERROR(VLOOKUP($D176, ALL!$A:$G, 2, FALSE), "")</f>
        <v/>
      </c>
      <c r="F176" s="251"/>
      <c r="G176" s="107" t="str">
        <f>IFERROR(VLOOKUP($D176, ALL!$A:$G, 3, FALSE), "")</f>
        <v/>
      </c>
      <c r="H176" s="107" t="str">
        <f>IFERROR(VLOOKUP($D176, ALL!$A:$G, 5, FALSE), "")</f>
        <v/>
      </c>
      <c r="I176" s="253"/>
      <c r="L176" s="151" t="str">
        <f t="shared" si="3"/>
        <v/>
      </c>
    </row>
    <row r="177" spans="3:12" ht="49.95" customHeight="1">
      <c r="C177" s="247"/>
      <c r="D177" s="248"/>
      <c r="E177" s="107" t="str">
        <f>IFERROR(VLOOKUP($D177, ALL!$A:$G, 2, FALSE), "")</f>
        <v/>
      </c>
      <c r="F177" s="251"/>
      <c r="G177" s="107" t="str">
        <f>IFERROR(VLOOKUP($D177, ALL!$A:$G, 3, FALSE), "")</f>
        <v/>
      </c>
      <c r="H177" s="107" t="str">
        <f>IFERROR(VLOOKUP($D177, ALL!$A:$G, 5, FALSE), "")</f>
        <v/>
      </c>
      <c r="I177" s="253"/>
      <c r="L177" s="151" t="str">
        <f t="shared" si="3"/>
        <v/>
      </c>
    </row>
    <row r="178" spans="3:12" ht="49.95" customHeight="1">
      <c r="C178" s="247"/>
      <c r="D178" s="248"/>
      <c r="E178" s="107" t="str">
        <f>IFERROR(VLOOKUP($D178, ALL!$A:$G, 2, FALSE), "")</f>
        <v/>
      </c>
      <c r="F178" s="251"/>
      <c r="G178" s="107" t="str">
        <f>IFERROR(VLOOKUP($D178, ALL!$A:$G, 3, FALSE), "")</f>
        <v/>
      </c>
      <c r="H178" s="107" t="str">
        <f>IFERROR(VLOOKUP($D178, ALL!$A:$G, 5, FALSE), "")</f>
        <v/>
      </c>
      <c r="I178" s="253"/>
      <c r="L178" s="151" t="str">
        <f t="shared" si="3"/>
        <v/>
      </c>
    </row>
    <row r="179" spans="3:12" ht="49.95" customHeight="1">
      <c r="C179" s="247"/>
      <c r="D179" s="248"/>
      <c r="E179" s="107" t="str">
        <f>IFERROR(VLOOKUP($D179, ALL!$A:$G, 2, FALSE), "")</f>
        <v/>
      </c>
      <c r="F179" s="251"/>
      <c r="G179" s="107" t="str">
        <f>IFERROR(VLOOKUP($D179, ALL!$A:$G, 3, FALSE), "")</f>
        <v/>
      </c>
      <c r="H179" s="107" t="str">
        <f>IFERROR(VLOOKUP($D179, ALL!$A:$G, 5, FALSE), "")</f>
        <v/>
      </c>
      <c r="I179" s="253"/>
      <c r="L179" s="151" t="str">
        <f t="shared" si="3"/>
        <v/>
      </c>
    </row>
    <row r="180" spans="3:12" ht="49.95" customHeight="1">
      <c r="C180" s="247"/>
      <c r="D180" s="248"/>
      <c r="E180" s="107" t="str">
        <f>IFERROR(VLOOKUP($D180, ALL!$A:$G, 2, FALSE), "")</f>
        <v/>
      </c>
      <c r="F180" s="251"/>
      <c r="G180" s="107" t="str">
        <f>IFERROR(VLOOKUP($D180, ALL!$A:$G, 3, FALSE), "")</f>
        <v/>
      </c>
      <c r="H180" s="107" t="str">
        <f>IFERROR(VLOOKUP($D180, ALL!$A:$G, 5, FALSE), "")</f>
        <v/>
      </c>
      <c r="I180" s="253"/>
      <c r="L180" s="151" t="str">
        <f t="shared" si="3"/>
        <v/>
      </c>
    </row>
    <row r="181" spans="3:12" ht="49.95" customHeight="1">
      <c r="C181" s="247"/>
      <c r="D181" s="248"/>
      <c r="E181" s="107" t="str">
        <f>IFERROR(VLOOKUP($D181, ALL!$A:$G, 2, FALSE), "")</f>
        <v/>
      </c>
      <c r="F181" s="251"/>
      <c r="G181" s="107" t="str">
        <f>IFERROR(VLOOKUP($D181, ALL!$A:$G, 3, FALSE), "")</f>
        <v/>
      </c>
      <c r="H181" s="107" t="str">
        <f>IFERROR(VLOOKUP($D181, ALL!$A:$G, 5, FALSE), "")</f>
        <v/>
      </c>
      <c r="I181" s="253"/>
      <c r="L181" s="151" t="str">
        <f t="shared" si="3"/>
        <v/>
      </c>
    </row>
    <row r="182" spans="3:12" ht="49.95" customHeight="1">
      <c r="C182" s="247"/>
      <c r="D182" s="248"/>
      <c r="E182" s="107" t="str">
        <f>IFERROR(VLOOKUP($D182, ALL!$A:$G, 2, FALSE), "")</f>
        <v/>
      </c>
      <c r="F182" s="251"/>
      <c r="G182" s="107" t="str">
        <f>IFERROR(VLOOKUP($D182, ALL!$A:$G, 3, FALSE), "")</f>
        <v/>
      </c>
      <c r="H182" s="107" t="str">
        <f>IFERROR(VLOOKUP($D182, ALL!$A:$G, 5, FALSE), "")</f>
        <v/>
      </c>
      <c r="I182" s="253"/>
      <c r="L182" s="151" t="str">
        <f t="shared" si="3"/>
        <v/>
      </c>
    </row>
    <row r="183" spans="3:12" ht="49.95" customHeight="1">
      <c r="C183" s="247"/>
      <c r="D183" s="248"/>
      <c r="E183" s="107" t="str">
        <f>IFERROR(VLOOKUP($D183, ALL!$A:$G, 2, FALSE), "")</f>
        <v/>
      </c>
      <c r="F183" s="251"/>
      <c r="G183" s="107" t="str">
        <f>IFERROR(VLOOKUP($D183, ALL!$A:$G, 3, FALSE), "")</f>
        <v/>
      </c>
      <c r="H183" s="107" t="str">
        <f>IFERROR(VLOOKUP($D183, ALL!$A:$G, 5, FALSE), "")</f>
        <v/>
      </c>
      <c r="I183" s="253"/>
      <c r="L183" s="151" t="str">
        <f t="shared" si="3"/>
        <v/>
      </c>
    </row>
    <row r="184" spans="3:12" ht="49.95" customHeight="1">
      <c r="C184" s="247"/>
      <c r="D184" s="248"/>
      <c r="E184" s="107" t="str">
        <f>IFERROR(VLOOKUP($D184, ALL!$A:$G, 2, FALSE), "")</f>
        <v/>
      </c>
      <c r="F184" s="251"/>
      <c r="G184" s="107" t="str">
        <f>IFERROR(VLOOKUP($D184, ALL!$A:$G, 3, FALSE), "")</f>
        <v/>
      </c>
      <c r="H184" s="107" t="str">
        <f>IFERROR(VLOOKUP($D184, ALL!$A:$G, 5, FALSE), "")</f>
        <v/>
      </c>
      <c r="I184" s="253"/>
      <c r="L184" s="151" t="str">
        <f t="shared" si="3"/>
        <v/>
      </c>
    </row>
    <row r="185" spans="3:12" ht="49.95" customHeight="1">
      <c r="C185" s="247"/>
      <c r="D185" s="248"/>
      <c r="E185" s="107" t="str">
        <f>IFERROR(VLOOKUP($D185, ALL!$A:$G, 2, FALSE), "")</f>
        <v/>
      </c>
      <c r="F185" s="251"/>
      <c r="G185" s="107" t="str">
        <f>IFERROR(VLOOKUP($D185, ALL!$A:$G, 3, FALSE), "")</f>
        <v/>
      </c>
      <c r="H185" s="107" t="str">
        <f>IFERROR(VLOOKUP($D185, ALL!$A:$G, 5, FALSE), "")</f>
        <v/>
      </c>
      <c r="I185" s="253"/>
      <c r="L185" s="151" t="str">
        <f t="shared" si="3"/>
        <v/>
      </c>
    </row>
    <row r="186" spans="3:12" ht="49.95" customHeight="1">
      <c r="C186" s="247"/>
      <c r="D186" s="248"/>
      <c r="E186" s="107" t="str">
        <f>IFERROR(VLOOKUP($D186, ALL!$A:$G, 2, FALSE), "")</f>
        <v/>
      </c>
      <c r="F186" s="251"/>
      <c r="G186" s="107" t="str">
        <f>IFERROR(VLOOKUP($D186, ALL!$A:$G, 3, FALSE), "")</f>
        <v/>
      </c>
      <c r="H186" s="107" t="str">
        <f>IFERROR(VLOOKUP($D186, ALL!$A:$G, 5, FALSE), "")</f>
        <v/>
      </c>
      <c r="I186" s="253"/>
      <c r="L186" s="151" t="str">
        <f t="shared" si="3"/>
        <v/>
      </c>
    </row>
    <row r="187" spans="3:12" ht="49.95" customHeight="1">
      <c r="C187" s="247"/>
      <c r="D187" s="248"/>
      <c r="E187" s="107" t="str">
        <f>IFERROR(VLOOKUP($D187, ALL!$A:$G, 2, FALSE), "")</f>
        <v/>
      </c>
      <c r="F187" s="251"/>
      <c r="G187" s="107" t="str">
        <f>IFERROR(VLOOKUP($D187, ALL!$A:$G, 3, FALSE), "")</f>
        <v/>
      </c>
      <c r="H187" s="107" t="str">
        <f>IFERROR(VLOOKUP($D187, ALL!$A:$G, 5, FALSE), "")</f>
        <v/>
      </c>
      <c r="I187" s="253"/>
      <c r="L187" s="151" t="str">
        <f t="shared" si="3"/>
        <v/>
      </c>
    </row>
    <row r="188" spans="3:12" ht="49.95" customHeight="1">
      <c r="C188" s="247"/>
      <c r="D188" s="248"/>
      <c r="E188" s="107" t="str">
        <f>IFERROR(VLOOKUP($D188, ALL!$A:$G, 2, FALSE), "")</f>
        <v/>
      </c>
      <c r="F188" s="251"/>
      <c r="G188" s="107" t="str">
        <f>IFERROR(VLOOKUP($D188, ALL!$A:$G, 3, FALSE), "")</f>
        <v/>
      </c>
      <c r="H188" s="107" t="str">
        <f>IFERROR(VLOOKUP($D188, ALL!$A:$G, 5, FALSE), "")</f>
        <v/>
      </c>
      <c r="I188" s="253"/>
      <c r="L188" s="151" t="str">
        <f t="shared" si="3"/>
        <v/>
      </c>
    </row>
    <row r="189" spans="3:12" ht="49.95" customHeight="1">
      <c r="C189" s="247"/>
      <c r="D189" s="248"/>
      <c r="E189" s="107" t="str">
        <f>IFERROR(VLOOKUP($D189, ALL!$A:$G, 2, FALSE), "")</f>
        <v/>
      </c>
      <c r="F189" s="251"/>
      <c r="G189" s="107" t="str">
        <f>IFERROR(VLOOKUP($D189, ALL!$A:$G, 3, FALSE), "")</f>
        <v/>
      </c>
      <c r="H189" s="107" t="str">
        <f>IFERROR(VLOOKUP($D189, ALL!$A:$G, 5, FALSE), "")</f>
        <v/>
      </c>
      <c r="I189" s="253"/>
      <c r="L189" s="151" t="str">
        <f t="shared" si="3"/>
        <v/>
      </c>
    </row>
    <row r="190" spans="3:12" ht="49.95" customHeight="1">
      <c r="C190" s="247"/>
      <c r="D190" s="248"/>
      <c r="E190" s="107" t="str">
        <f>IFERROR(VLOOKUP($D190, ALL!$A:$G, 2, FALSE), "")</f>
        <v/>
      </c>
      <c r="F190" s="251"/>
      <c r="G190" s="107" t="str">
        <f>IFERROR(VLOOKUP($D190, ALL!$A:$G, 3, FALSE), "")</f>
        <v/>
      </c>
      <c r="H190" s="107" t="str">
        <f>IFERROR(VLOOKUP($D190, ALL!$A:$G, 5, FALSE), "")</f>
        <v/>
      </c>
      <c r="I190" s="253"/>
      <c r="L190" s="151" t="str">
        <f t="shared" si="3"/>
        <v/>
      </c>
    </row>
    <row r="191" spans="3:12" ht="49.95" customHeight="1">
      <c r="C191" s="247"/>
      <c r="D191" s="248"/>
      <c r="E191" s="107" t="str">
        <f>IFERROR(VLOOKUP($D191, ALL!$A:$G, 2, FALSE), "")</f>
        <v/>
      </c>
      <c r="F191" s="251"/>
      <c r="G191" s="107" t="str">
        <f>IFERROR(VLOOKUP($D191, ALL!$A:$G, 3, FALSE), "")</f>
        <v/>
      </c>
      <c r="H191" s="107" t="str">
        <f>IFERROR(VLOOKUP($D191, ALL!$A:$G, 5, FALSE), "")</f>
        <v/>
      </c>
      <c r="I191" s="253"/>
      <c r="L191" s="151" t="str">
        <f t="shared" si="3"/>
        <v/>
      </c>
    </row>
    <row r="192" spans="3:12" ht="49.95" customHeight="1">
      <c r="C192" s="247"/>
      <c r="D192" s="248"/>
      <c r="E192" s="107" t="str">
        <f>IFERROR(VLOOKUP($D192, ALL!$A:$G, 2, FALSE), "")</f>
        <v/>
      </c>
      <c r="F192" s="251"/>
      <c r="G192" s="107" t="str">
        <f>IFERROR(VLOOKUP($D192, ALL!$A:$G, 3, FALSE), "")</f>
        <v/>
      </c>
      <c r="H192" s="107" t="str">
        <f>IFERROR(VLOOKUP($D192, ALL!$A:$G, 5, FALSE), "")</f>
        <v/>
      </c>
      <c r="I192" s="253"/>
      <c r="L192" s="151" t="str">
        <f t="shared" si="3"/>
        <v/>
      </c>
    </row>
    <row r="193" spans="3:12" ht="49.95" customHeight="1">
      <c r="C193" s="247"/>
      <c r="D193" s="248"/>
      <c r="E193" s="107" t="str">
        <f>IFERROR(VLOOKUP($D193, ALL!$A:$G, 2, FALSE), "")</f>
        <v/>
      </c>
      <c r="F193" s="251"/>
      <c r="G193" s="107" t="str">
        <f>IFERROR(VLOOKUP($D193, ALL!$A:$G, 3, FALSE), "")</f>
        <v/>
      </c>
      <c r="H193" s="107" t="str">
        <f>IFERROR(VLOOKUP($D193, ALL!$A:$G, 5, FALSE), "")</f>
        <v/>
      </c>
      <c r="I193" s="253"/>
      <c r="L193" s="151" t="str">
        <f t="shared" si="3"/>
        <v/>
      </c>
    </row>
    <row r="194" spans="3:12" ht="49.95" customHeight="1">
      <c r="C194" s="247"/>
      <c r="D194" s="248"/>
      <c r="E194" s="107" t="str">
        <f>IFERROR(VLOOKUP($D194, ALL!$A:$G, 2, FALSE), "")</f>
        <v/>
      </c>
      <c r="F194" s="251"/>
      <c r="G194" s="107" t="str">
        <f>IFERROR(VLOOKUP($D194, ALL!$A:$G, 3, FALSE), "")</f>
        <v/>
      </c>
      <c r="H194" s="107" t="str">
        <f>IFERROR(VLOOKUP($D194, ALL!$A:$G, 5, FALSE), "")</f>
        <v/>
      </c>
      <c r="I194" s="253"/>
      <c r="L194" s="151" t="str">
        <f t="shared" si="3"/>
        <v/>
      </c>
    </row>
    <row r="195" spans="3:12" ht="49.95" customHeight="1">
      <c r="C195" s="247"/>
      <c r="D195" s="248"/>
      <c r="E195" s="107" t="str">
        <f>IFERROR(VLOOKUP($D195, ALL!$A:$G, 2, FALSE), "")</f>
        <v/>
      </c>
      <c r="F195" s="251"/>
      <c r="G195" s="107" t="str">
        <f>IFERROR(VLOOKUP($D195, ALL!$A:$G, 3, FALSE), "")</f>
        <v/>
      </c>
      <c r="H195" s="107" t="str">
        <f>IFERROR(VLOOKUP($D195, ALL!$A:$G, 5, FALSE), "")</f>
        <v/>
      </c>
      <c r="I195" s="253"/>
      <c r="L195" s="151" t="str">
        <f t="shared" si="3"/>
        <v/>
      </c>
    </row>
    <row r="196" spans="3:12" ht="49.95" customHeight="1">
      <c r="C196" s="247"/>
      <c r="D196" s="248"/>
      <c r="E196" s="107" t="str">
        <f>IFERROR(VLOOKUP($D196, ALL!$A:$G, 2, FALSE), "")</f>
        <v/>
      </c>
      <c r="F196" s="251"/>
      <c r="G196" s="107" t="str">
        <f>IFERROR(VLOOKUP($D196, ALL!$A:$G, 3, FALSE), "")</f>
        <v/>
      </c>
      <c r="H196" s="107" t="str">
        <f>IFERROR(VLOOKUP($D196, ALL!$A:$G, 5, FALSE), "")</f>
        <v/>
      </c>
      <c r="I196" s="253"/>
      <c r="L196" s="151" t="str">
        <f t="shared" si="3"/>
        <v/>
      </c>
    </row>
    <row r="197" spans="3:12" ht="49.95" customHeight="1">
      <c r="C197" s="247"/>
      <c r="D197" s="248"/>
      <c r="E197" s="107" t="str">
        <f>IFERROR(VLOOKUP($D197, ALL!$A:$G, 2, FALSE), "")</f>
        <v/>
      </c>
      <c r="F197" s="251"/>
      <c r="G197" s="107" t="str">
        <f>IFERROR(VLOOKUP($D197, ALL!$A:$G, 3, FALSE), "")</f>
        <v/>
      </c>
      <c r="H197" s="107" t="str">
        <f>IFERROR(VLOOKUP($D197, ALL!$A:$G, 5, FALSE), "")</f>
        <v/>
      </c>
      <c r="I197" s="253"/>
      <c r="L197" s="151" t="str">
        <f t="shared" si="3"/>
        <v/>
      </c>
    </row>
    <row r="198" spans="3:12" ht="49.95" customHeight="1">
      <c r="C198" s="247"/>
      <c r="D198" s="248"/>
      <c r="E198" s="107" t="str">
        <f>IFERROR(VLOOKUP($D198, ALL!$A:$G, 2, FALSE), "")</f>
        <v/>
      </c>
      <c r="F198" s="251"/>
      <c r="G198" s="107" t="str">
        <f>IFERROR(VLOOKUP($D198, ALL!$A:$G, 3, FALSE), "")</f>
        <v/>
      </c>
      <c r="H198" s="107" t="str">
        <f>IFERROR(VLOOKUP($D198, ALL!$A:$G, 5, FALSE), "")</f>
        <v/>
      </c>
      <c r="I198" s="253"/>
      <c r="L198" s="151" t="str">
        <f t="shared" si="3"/>
        <v/>
      </c>
    </row>
    <row r="199" spans="3:12" ht="49.95" customHeight="1">
      <c r="C199" s="247"/>
      <c r="D199" s="248"/>
      <c r="E199" s="107" t="str">
        <f>IFERROR(VLOOKUP($D199, ALL!$A:$G, 2, FALSE), "")</f>
        <v/>
      </c>
      <c r="F199" s="251"/>
      <c r="G199" s="107" t="str">
        <f>IFERROR(VLOOKUP($D199, ALL!$A:$G, 3, FALSE), "")</f>
        <v/>
      </c>
      <c r="H199" s="107" t="str">
        <f>IFERROR(VLOOKUP($D199, ALL!$A:$G, 5, FALSE), "")</f>
        <v/>
      </c>
      <c r="I199" s="253"/>
      <c r="L199" s="151" t="str">
        <f t="shared" si="3"/>
        <v/>
      </c>
    </row>
    <row r="200" spans="3:12" ht="49.95" customHeight="1">
      <c r="C200" s="247"/>
      <c r="D200" s="248"/>
      <c r="E200" s="107" t="str">
        <f>IFERROR(VLOOKUP($D200, ALL!$A:$G, 2, FALSE), "")</f>
        <v/>
      </c>
      <c r="F200" s="251"/>
      <c r="G200" s="107" t="str">
        <f>IFERROR(VLOOKUP($D200, ALL!$A:$G, 3, FALSE), "")</f>
        <v/>
      </c>
      <c r="H200" s="107" t="str">
        <f>IFERROR(VLOOKUP($D200, ALL!$A:$G, 5, FALSE), "")</f>
        <v/>
      </c>
      <c r="I200" s="253"/>
      <c r="L200" s="151" t="str">
        <f t="shared" si="3"/>
        <v/>
      </c>
    </row>
    <row r="201" spans="3:12" ht="49.95" customHeight="1">
      <c r="C201" s="247"/>
      <c r="D201" s="248"/>
      <c r="E201" s="107" t="str">
        <f>IFERROR(VLOOKUP($D201, ALL!$A:$G, 2, FALSE), "")</f>
        <v/>
      </c>
      <c r="F201" s="251"/>
      <c r="G201" s="107" t="str">
        <f>IFERROR(VLOOKUP($D201, ALL!$A:$G, 3, FALSE), "")</f>
        <v/>
      </c>
      <c r="H201" s="107" t="str">
        <f>IFERROR(VLOOKUP($D201, ALL!$A:$G, 5, FALSE), "")</f>
        <v/>
      </c>
      <c r="I201" s="253"/>
      <c r="L201" s="151" t="str">
        <f t="shared" si="3"/>
        <v/>
      </c>
    </row>
    <row r="202" spans="3:12" ht="49.95" customHeight="1">
      <c r="C202" s="247"/>
      <c r="D202" s="248"/>
      <c r="E202" s="107" t="str">
        <f>IFERROR(VLOOKUP($D202, ALL!$A:$G, 2, FALSE), "")</f>
        <v/>
      </c>
      <c r="F202" s="251"/>
      <c r="G202" s="107" t="str">
        <f>IFERROR(VLOOKUP($D202, ALL!$A:$G, 3, FALSE), "")</f>
        <v/>
      </c>
      <c r="H202" s="107" t="str">
        <f>IFERROR(VLOOKUP($D202, ALL!$A:$G, 5, FALSE), "")</f>
        <v/>
      </c>
      <c r="I202" s="253"/>
      <c r="L202" s="151" t="str">
        <f t="shared" si="3"/>
        <v/>
      </c>
    </row>
    <row r="203" spans="3:12" ht="49.95" customHeight="1">
      <c r="C203" s="247"/>
      <c r="D203" s="248"/>
      <c r="E203" s="107" t="str">
        <f>IFERROR(VLOOKUP($D203, ALL!$A:$G, 2, FALSE), "")</f>
        <v/>
      </c>
      <c r="F203" s="251"/>
      <c r="G203" s="107" t="str">
        <f>IFERROR(VLOOKUP($D203, ALL!$A:$G, 3, FALSE), "")</f>
        <v/>
      </c>
      <c r="H203" s="107" t="str">
        <f>IFERROR(VLOOKUP($D203, ALL!$A:$G, 5, FALSE), "")</f>
        <v/>
      </c>
      <c r="I203" s="253"/>
      <c r="L203" s="151" t="str">
        <f t="shared" ref="L203:L238" si="4">IF(D203="","",
  IF(COUNTIF($D$13:$D$22,D203)=0,"コード不一致",
    IF(INDEX($I$13:$I$22,MATCH(D203,$D$13:$D$22,0))="","台数未入力",
      IF(COUNTIF($D$139:$D$238,D203)&lt;INDEX($I$13:$I$22,MATCH(D203,$D$13:$D$22,0)),"台数不足","OK")
    )
  )
)</f>
        <v/>
      </c>
    </row>
    <row r="204" spans="3:12" ht="49.95" customHeight="1">
      <c r="C204" s="247"/>
      <c r="D204" s="248"/>
      <c r="E204" s="107" t="str">
        <f>IFERROR(VLOOKUP($D204, ALL!$A:$G, 2, FALSE), "")</f>
        <v/>
      </c>
      <c r="F204" s="251"/>
      <c r="G204" s="107" t="str">
        <f>IFERROR(VLOOKUP($D204, ALL!$A:$G, 3, FALSE), "")</f>
        <v/>
      </c>
      <c r="H204" s="107" t="str">
        <f>IFERROR(VLOOKUP($D204, ALL!$A:$G, 5, FALSE), "")</f>
        <v/>
      </c>
      <c r="I204" s="253"/>
      <c r="L204" s="151" t="str">
        <f t="shared" si="4"/>
        <v/>
      </c>
    </row>
    <row r="205" spans="3:12" ht="49.95" customHeight="1">
      <c r="C205" s="247"/>
      <c r="D205" s="248"/>
      <c r="E205" s="107" t="str">
        <f>IFERROR(VLOOKUP($D205, ALL!$A:$G, 2, FALSE), "")</f>
        <v/>
      </c>
      <c r="F205" s="251"/>
      <c r="G205" s="107" t="str">
        <f>IFERROR(VLOOKUP($D205, ALL!$A:$G, 3, FALSE), "")</f>
        <v/>
      </c>
      <c r="H205" s="107" t="str">
        <f>IFERROR(VLOOKUP($D205, ALL!$A:$G, 5, FALSE), "")</f>
        <v/>
      </c>
      <c r="I205" s="253"/>
      <c r="L205" s="151" t="str">
        <f t="shared" si="4"/>
        <v/>
      </c>
    </row>
    <row r="206" spans="3:12" ht="49.95" customHeight="1">
      <c r="C206" s="247"/>
      <c r="D206" s="248"/>
      <c r="E206" s="107" t="str">
        <f>IFERROR(VLOOKUP($D206, ALL!$A:$G, 2, FALSE), "")</f>
        <v/>
      </c>
      <c r="F206" s="251"/>
      <c r="G206" s="107" t="str">
        <f>IFERROR(VLOOKUP($D206, ALL!$A:$G, 3, FALSE), "")</f>
        <v/>
      </c>
      <c r="H206" s="107" t="str">
        <f>IFERROR(VLOOKUP($D206, ALL!$A:$G, 5, FALSE), "")</f>
        <v/>
      </c>
      <c r="I206" s="253"/>
      <c r="L206" s="151" t="str">
        <f t="shared" si="4"/>
        <v/>
      </c>
    </row>
    <row r="207" spans="3:12" ht="49.95" customHeight="1">
      <c r="C207" s="247"/>
      <c r="D207" s="248"/>
      <c r="E207" s="107" t="str">
        <f>IFERROR(VLOOKUP($D207, ALL!$A:$G, 2, FALSE), "")</f>
        <v/>
      </c>
      <c r="F207" s="251"/>
      <c r="G207" s="107" t="str">
        <f>IFERROR(VLOOKUP($D207, ALL!$A:$G, 3, FALSE), "")</f>
        <v/>
      </c>
      <c r="H207" s="107" t="str">
        <f>IFERROR(VLOOKUP($D207, ALL!$A:$G, 5, FALSE), "")</f>
        <v/>
      </c>
      <c r="I207" s="253"/>
      <c r="L207" s="151" t="str">
        <f t="shared" si="4"/>
        <v/>
      </c>
    </row>
    <row r="208" spans="3:12" ht="49.95" customHeight="1">
      <c r="C208" s="247"/>
      <c r="D208" s="248"/>
      <c r="E208" s="107" t="str">
        <f>IFERROR(VLOOKUP($D208, ALL!$A:$G, 2, FALSE), "")</f>
        <v/>
      </c>
      <c r="F208" s="251"/>
      <c r="G208" s="107" t="str">
        <f>IFERROR(VLOOKUP($D208, ALL!$A:$G, 3, FALSE), "")</f>
        <v/>
      </c>
      <c r="H208" s="107" t="str">
        <f>IFERROR(VLOOKUP($D208, ALL!$A:$G, 5, FALSE), "")</f>
        <v/>
      </c>
      <c r="I208" s="253"/>
      <c r="L208" s="151" t="str">
        <f t="shared" si="4"/>
        <v/>
      </c>
    </row>
    <row r="209" spans="3:12" ht="49.95" customHeight="1">
      <c r="C209" s="247"/>
      <c r="D209" s="248"/>
      <c r="E209" s="107" t="str">
        <f>IFERROR(VLOOKUP($D209, ALL!$A:$G, 2, FALSE), "")</f>
        <v/>
      </c>
      <c r="F209" s="251"/>
      <c r="G209" s="107" t="str">
        <f>IFERROR(VLOOKUP($D209, ALL!$A:$G, 3, FALSE), "")</f>
        <v/>
      </c>
      <c r="H209" s="107" t="str">
        <f>IFERROR(VLOOKUP($D209, ALL!$A:$G, 5, FALSE), "")</f>
        <v/>
      </c>
      <c r="I209" s="253"/>
      <c r="L209" s="151" t="str">
        <f t="shared" si="4"/>
        <v/>
      </c>
    </row>
    <row r="210" spans="3:12" ht="49.95" customHeight="1">
      <c r="C210" s="247"/>
      <c r="D210" s="248"/>
      <c r="E210" s="107" t="str">
        <f>IFERROR(VLOOKUP($D210, ALL!$A:$G, 2, FALSE), "")</f>
        <v/>
      </c>
      <c r="F210" s="251"/>
      <c r="G210" s="107" t="str">
        <f>IFERROR(VLOOKUP($D210, ALL!$A:$G, 3, FALSE), "")</f>
        <v/>
      </c>
      <c r="H210" s="107" t="str">
        <f>IFERROR(VLOOKUP($D210, ALL!$A:$G, 5, FALSE), "")</f>
        <v/>
      </c>
      <c r="I210" s="253"/>
      <c r="L210" s="151" t="str">
        <f t="shared" si="4"/>
        <v/>
      </c>
    </row>
    <row r="211" spans="3:12" ht="49.95" customHeight="1">
      <c r="C211" s="247"/>
      <c r="D211" s="248"/>
      <c r="E211" s="107" t="str">
        <f>IFERROR(VLOOKUP($D211, ALL!$A:$G, 2, FALSE), "")</f>
        <v/>
      </c>
      <c r="F211" s="251"/>
      <c r="G211" s="107" t="str">
        <f>IFERROR(VLOOKUP($D211, ALL!$A:$G, 3, FALSE), "")</f>
        <v/>
      </c>
      <c r="H211" s="107" t="str">
        <f>IFERROR(VLOOKUP($D211, ALL!$A:$G, 5, FALSE), "")</f>
        <v/>
      </c>
      <c r="I211" s="253"/>
      <c r="L211" s="151" t="str">
        <f t="shared" si="4"/>
        <v/>
      </c>
    </row>
    <row r="212" spans="3:12" ht="49.95" customHeight="1">
      <c r="C212" s="247"/>
      <c r="D212" s="248"/>
      <c r="E212" s="107" t="str">
        <f>IFERROR(VLOOKUP($D212, ALL!$A:$G, 2, FALSE), "")</f>
        <v/>
      </c>
      <c r="F212" s="251"/>
      <c r="G212" s="107" t="str">
        <f>IFERROR(VLOOKUP($D212, ALL!$A:$G, 3, FALSE), "")</f>
        <v/>
      </c>
      <c r="H212" s="107" t="str">
        <f>IFERROR(VLOOKUP($D212, ALL!$A:$G, 5, FALSE), "")</f>
        <v/>
      </c>
      <c r="I212" s="253"/>
      <c r="L212" s="151" t="str">
        <f t="shared" si="4"/>
        <v/>
      </c>
    </row>
    <row r="213" spans="3:12" ht="49.95" customHeight="1">
      <c r="C213" s="247"/>
      <c r="D213" s="248"/>
      <c r="E213" s="107" t="str">
        <f>IFERROR(VLOOKUP($D213, ALL!$A:$G, 2, FALSE), "")</f>
        <v/>
      </c>
      <c r="F213" s="251"/>
      <c r="G213" s="107" t="str">
        <f>IFERROR(VLOOKUP($D213, ALL!$A:$G, 3, FALSE), "")</f>
        <v/>
      </c>
      <c r="H213" s="107" t="str">
        <f>IFERROR(VLOOKUP($D213, ALL!$A:$G, 5, FALSE), "")</f>
        <v/>
      </c>
      <c r="I213" s="253"/>
      <c r="L213" s="151" t="str">
        <f t="shared" si="4"/>
        <v/>
      </c>
    </row>
    <row r="214" spans="3:12" ht="49.95" customHeight="1">
      <c r="C214" s="247"/>
      <c r="D214" s="248"/>
      <c r="E214" s="107" t="str">
        <f>IFERROR(VLOOKUP($D214, ALL!$A:$G, 2, FALSE), "")</f>
        <v/>
      </c>
      <c r="F214" s="251"/>
      <c r="G214" s="107" t="str">
        <f>IFERROR(VLOOKUP($D214, ALL!$A:$G, 3, FALSE), "")</f>
        <v/>
      </c>
      <c r="H214" s="107" t="str">
        <f>IFERROR(VLOOKUP($D214, ALL!$A:$G, 5, FALSE), "")</f>
        <v/>
      </c>
      <c r="I214" s="253"/>
      <c r="L214" s="151" t="str">
        <f t="shared" si="4"/>
        <v/>
      </c>
    </row>
    <row r="215" spans="3:12" ht="49.95" customHeight="1">
      <c r="C215" s="247"/>
      <c r="D215" s="248"/>
      <c r="E215" s="107" t="str">
        <f>IFERROR(VLOOKUP($D215, ALL!$A:$G, 2, FALSE), "")</f>
        <v/>
      </c>
      <c r="F215" s="251"/>
      <c r="G215" s="107" t="str">
        <f>IFERROR(VLOOKUP($D215, ALL!$A:$G, 3, FALSE), "")</f>
        <v/>
      </c>
      <c r="H215" s="107" t="str">
        <f>IFERROR(VLOOKUP($D215, ALL!$A:$G, 5, FALSE), "")</f>
        <v/>
      </c>
      <c r="I215" s="253"/>
      <c r="L215" s="151" t="str">
        <f t="shared" si="4"/>
        <v/>
      </c>
    </row>
    <row r="216" spans="3:12" ht="49.95" customHeight="1">
      <c r="C216" s="247"/>
      <c r="D216" s="248"/>
      <c r="E216" s="107" t="str">
        <f>IFERROR(VLOOKUP($D216, ALL!$A:$G, 2, FALSE), "")</f>
        <v/>
      </c>
      <c r="F216" s="251"/>
      <c r="G216" s="107" t="str">
        <f>IFERROR(VLOOKUP($D216, ALL!$A:$G, 3, FALSE), "")</f>
        <v/>
      </c>
      <c r="H216" s="107" t="str">
        <f>IFERROR(VLOOKUP($D216, ALL!$A:$G, 5, FALSE), "")</f>
        <v/>
      </c>
      <c r="I216" s="253"/>
      <c r="L216" s="151" t="str">
        <f t="shared" si="4"/>
        <v/>
      </c>
    </row>
    <row r="217" spans="3:12" ht="49.95" customHeight="1">
      <c r="C217" s="247"/>
      <c r="D217" s="248"/>
      <c r="E217" s="107" t="str">
        <f>IFERROR(VLOOKUP($D217, ALL!$A:$G, 2, FALSE), "")</f>
        <v/>
      </c>
      <c r="F217" s="251"/>
      <c r="G217" s="107" t="str">
        <f>IFERROR(VLOOKUP($D217, ALL!$A:$G, 3, FALSE), "")</f>
        <v/>
      </c>
      <c r="H217" s="107" t="str">
        <f>IFERROR(VLOOKUP($D217, ALL!$A:$G, 5, FALSE), "")</f>
        <v/>
      </c>
      <c r="I217" s="253"/>
      <c r="L217" s="151" t="str">
        <f t="shared" si="4"/>
        <v/>
      </c>
    </row>
    <row r="218" spans="3:12" ht="49.95" customHeight="1">
      <c r="C218" s="247"/>
      <c r="D218" s="248"/>
      <c r="E218" s="107" t="str">
        <f>IFERROR(VLOOKUP($D218, ALL!$A:$G, 2, FALSE), "")</f>
        <v/>
      </c>
      <c r="F218" s="251"/>
      <c r="G218" s="107" t="str">
        <f>IFERROR(VLOOKUP($D218, ALL!$A:$G, 3, FALSE), "")</f>
        <v/>
      </c>
      <c r="H218" s="107" t="str">
        <f>IFERROR(VLOOKUP($D218, ALL!$A:$G, 5, FALSE), "")</f>
        <v/>
      </c>
      <c r="I218" s="253"/>
      <c r="L218" s="151" t="str">
        <f t="shared" si="4"/>
        <v/>
      </c>
    </row>
    <row r="219" spans="3:12" ht="49.95" customHeight="1">
      <c r="C219" s="247"/>
      <c r="D219" s="248"/>
      <c r="E219" s="107" t="str">
        <f>IFERROR(VLOOKUP($D219, ALL!$A:$G, 2, FALSE), "")</f>
        <v/>
      </c>
      <c r="F219" s="251"/>
      <c r="G219" s="107" t="str">
        <f>IFERROR(VLOOKUP($D219, ALL!$A:$G, 3, FALSE), "")</f>
        <v/>
      </c>
      <c r="H219" s="107" t="str">
        <f>IFERROR(VLOOKUP($D219, ALL!$A:$G, 5, FALSE), "")</f>
        <v/>
      </c>
      <c r="I219" s="253"/>
      <c r="L219" s="151" t="str">
        <f t="shared" si="4"/>
        <v/>
      </c>
    </row>
    <row r="220" spans="3:12" ht="49.95" customHeight="1">
      <c r="C220" s="247"/>
      <c r="D220" s="248"/>
      <c r="E220" s="107" t="str">
        <f>IFERROR(VLOOKUP($D220, ALL!$A:$G, 2, FALSE), "")</f>
        <v/>
      </c>
      <c r="F220" s="251"/>
      <c r="G220" s="107" t="str">
        <f>IFERROR(VLOOKUP($D220, ALL!$A:$G, 3, FALSE), "")</f>
        <v/>
      </c>
      <c r="H220" s="107" t="str">
        <f>IFERROR(VLOOKUP($D220, ALL!$A:$G, 5, FALSE), "")</f>
        <v/>
      </c>
      <c r="I220" s="253"/>
      <c r="L220" s="151" t="str">
        <f t="shared" si="4"/>
        <v/>
      </c>
    </row>
    <row r="221" spans="3:12" ht="49.95" customHeight="1">
      <c r="C221" s="247"/>
      <c r="D221" s="248"/>
      <c r="E221" s="107" t="str">
        <f>IFERROR(VLOOKUP($D221, ALL!$A:$G, 2, FALSE), "")</f>
        <v/>
      </c>
      <c r="F221" s="251"/>
      <c r="G221" s="107" t="str">
        <f>IFERROR(VLOOKUP($D221, ALL!$A:$G, 3, FALSE), "")</f>
        <v/>
      </c>
      <c r="H221" s="107" t="str">
        <f>IFERROR(VLOOKUP($D221, ALL!$A:$G, 5, FALSE), "")</f>
        <v/>
      </c>
      <c r="I221" s="253"/>
      <c r="L221" s="151" t="str">
        <f t="shared" si="4"/>
        <v/>
      </c>
    </row>
    <row r="222" spans="3:12" ht="49.95" customHeight="1">
      <c r="C222" s="247"/>
      <c r="D222" s="248"/>
      <c r="E222" s="107" t="str">
        <f>IFERROR(VLOOKUP($D222, ALL!$A:$G, 2, FALSE), "")</f>
        <v/>
      </c>
      <c r="F222" s="251"/>
      <c r="G222" s="107" t="str">
        <f>IFERROR(VLOOKUP($D222, ALL!$A:$G, 3, FALSE), "")</f>
        <v/>
      </c>
      <c r="H222" s="107" t="str">
        <f>IFERROR(VLOOKUP($D222, ALL!$A:$G, 5, FALSE), "")</f>
        <v/>
      </c>
      <c r="I222" s="253"/>
      <c r="L222" s="151" t="str">
        <f t="shared" si="4"/>
        <v/>
      </c>
    </row>
    <row r="223" spans="3:12" ht="49.95" customHeight="1">
      <c r="C223" s="247"/>
      <c r="D223" s="248"/>
      <c r="E223" s="107" t="str">
        <f>IFERROR(VLOOKUP($D223, ALL!$A:$G, 2, FALSE), "")</f>
        <v/>
      </c>
      <c r="F223" s="251"/>
      <c r="G223" s="107" t="str">
        <f>IFERROR(VLOOKUP($D223, ALL!$A:$G, 3, FALSE), "")</f>
        <v/>
      </c>
      <c r="H223" s="107" t="str">
        <f>IFERROR(VLOOKUP($D223, ALL!$A:$G, 5, FALSE), "")</f>
        <v/>
      </c>
      <c r="I223" s="253"/>
      <c r="L223" s="151" t="str">
        <f t="shared" si="4"/>
        <v/>
      </c>
    </row>
    <row r="224" spans="3:12" ht="49.95" customHeight="1">
      <c r="C224" s="247"/>
      <c r="D224" s="248"/>
      <c r="E224" s="107" t="str">
        <f>IFERROR(VLOOKUP($D224, ALL!$A:$G, 2, FALSE), "")</f>
        <v/>
      </c>
      <c r="F224" s="251"/>
      <c r="G224" s="107" t="str">
        <f>IFERROR(VLOOKUP($D224, ALL!$A:$G, 3, FALSE), "")</f>
        <v/>
      </c>
      <c r="H224" s="107" t="str">
        <f>IFERROR(VLOOKUP($D224, ALL!$A:$G, 5, FALSE), "")</f>
        <v/>
      </c>
      <c r="I224" s="253"/>
      <c r="L224" s="151" t="str">
        <f t="shared" si="4"/>
        <v/>
      </c>
    </row>
    <row r="225" spans="3:12" ht="49.95" customHeight="1">
      <c r="C225" s="247"/>
      <c r="D225" s="248"/>
      <c r="E225" s="107" t="str">
        <f>IFERROR(VLOOKUP($D225, ALL!$A:$G, 2, FALSE), "")</f>
        <v/>
      </c>
      <c r="F225" s="251"/>
      <c r="G225" s="107" t="str">
        <f>IFERROR(VLOOKUP($D225, ALL!$A:$G, 3, FALSE), "")</f>
        <v/>
      </c>
      <c r="H225" s="107" t="str">
        <f>IFERROR(VLOOKUP($D225, ALL!$A:$G, 5, FALSE), "")</f>
        <v/>
      </c>
      <c r="I225" s="253"/>
      <c r="L225" s="151" t="str">
        <f t="shared" si="4"/>
        <v/>
      </c>
    </row>
    <row r="226" spans="3:12" ht="49.95" customHeight="1">
      <c r="C226" s="247"/>
      <c r="D226" s="248"/>
      <c r="E226" s="107" t="str">
        <f>IFERROR(VLOOKUP($D226, ALL!$A:$G, 2, FALSE), "")</f>
        <v/>
      </c>
      <c r="F226" s="251"/>
      <c r="G226" s="107" t="str">
        <f>IFERROR(VLOOKUP($D226, ALL!$A:$G, 3, FALSE), "")</f>
        <v/>
      </c>
      <c r="H226" s="107" t="str">
        <f>IFERROR(VLOOKUP($D226, ALL!$A:$G, 5, FALSE), "")</f>
        <v/>
      </c>
      <c r="I226" s="253"/>
      <c r="L226" s="151" t="str">
        <f t="shared" si="4"/>
        <v/>
      </c>
    </row>
    <row r="227" spans="3:12" ht="49.95" customHeight="1">
      <c r="C227" s="247"/>
      <c r="D227" s="248"/>
      <c r="E227" s="107" t="str">
        <f>IFERROR(VLOOKUP($D227, ALL!$A:$G, 2, FALSE), "")</f>
        <v/>
      </c>
      <c r="F227" s="251"/>
      <c r="G227" s="107" t="str">
        <f>IFERROR(VLOOKUP($D227, ALL!$A:$G, 3, FALSE), "")</f>
        <v/>
      </c>
      <c r="H227" s="107" t="str">
        <f>IFERROR(VLOOKUP($D227, ALL!$A:$G, 5, FALSE), "")</f>
        <v/>
      </c>
      <c r="I227" s="253"/>
      <c r="L227" s="151" t="str">
        <f t="shared" si="4"/>
        <v/>
      </c>
    </row>
    <row r="228" spans="3:12" ht="49.95" customHeight="1">
      <c r="C228" s="247"/>
      <c r="D228" s="248"/>
      <c r="E228" s="107" t="str">
        <f>IFERROR(VLOOKUP($D228, ALL!$A:$G, 2, FALSE), "")</f>
        <v/>
      </c>
      <c r="F228" s="251"/>
      <c r="G228" s="107" t="str">
        <f>IFERROR(VLOOKUP($D228, ALL!$A:$G, 3, FALSE), "")</f>
        <v/>
      </c>
      <c r="H228" s="107" t="str">
        <f>IFERROR(VLOOKUP($D228, ALL!$A:$G, 5, FALSE), "")</f>
        <v/>
      </c>
      <c r="I228" s="253"/>
      <c r="L228" s="151" t="str">
        <f t="shared" si="4"/>
        <v/>
      </c>
    </row>
    <row r="229" spans="3:12" ht="49.95" customHeight="1">
      <c r="C229" s="247"/>
      <c r="D229" s="248"/>
      <c r="E229" s="107" t="str">
        <f>IFERROR(VLOOKUP($D229, ALL!$A:$G, 2, FALSE), "")</f>
        <v/>
      </c>
      <c r="F229" s="251"/>
      <c r="G229" s="107" t="str">
        <f>IFERROR(VLOOKUP($D229, ALL!$A:$G, 3, FALSE), "")</f>
        <v/>
      </c>
      <c r="H229" s="107" t="str">
        <f>IFERROR(VLOOKUP($D229, ALL!$A:$G, 5, FALSE), "")</f>
        <v/>
      </c>
      <c r="I229" s="253"/>
      <c r="L229" s="151" t="str">
        <f t="shared" si="4"/>
        <v/>
      </c>
    </row>
    <row r="230" spans="3:12" ht="49.95" customHeight="1">
      <c r="C230" s="247"/>
      <c r="D230" s="248"/>
      <c r="E230" s="107" t="str">
        <f>IFERROR(VLOOKUP($D230, ALL!$A:$G, 2, FALSE), "")</f>
        <v/>
      </c>
      <c r="F230" s="251"/>
      <c r="G230" s="107" t="str">
        <f>IFERROR(VLOOKUP($D230, ALL!$A:$G, 3, FALSE), "")</f>
        <v/>
      </c>
      <c r="H230" s="107" t="str">
        <f>IFERROR(VLOOKUP($D230, ALL!$A:$G, 5, FALSE), "")</f>
        <v/>
      </c>
      <c r="I230" s="253"/>
      <c r="L230" s="151" t="str">
        <f t="shared" si="4"/>
        <v/>
      </c>
    </row>
    <row r="231" spans="3:12" ht="49.95" customHeight="1">
      <c r="C231" s="247"/>
      <c r="D231" s="248"/>
      <c r="E231" s="107" t="str">
        <f>IFERROR(VLOOKUP($D231, ALL!$A:$G, 2, FALSE), "")</f>
        <v/>
      </c>
      <c r="F231" s="251"/>
      <c r="G231" s="107" t="str">
        <f>IFERROR(VLOOKUP($D231, ALL!$A:$G, 3, FALSE), "")</f>
        <v/>
      </c>
      <c r="H231" s="107" t="str">
        <f>IFERROR(VLOOKUP($D231, ALL!$A:$G, 5, FALSE), "")</f>
        <v/>
      </c>
      <c r="I231" s="253"/>
      <c r="L231" s="151" t="str">
        <f t="shared" si="4"/>
        <v/>
      </c>
    </row>
    <row r="232" spans="3:12" ht="49.95" customHeight="1">
      <c r="C232" s="247"/>
      <c r="D232" s="248"/>
      <c r="E232" s="107" t="str">
        <f>IFERROR(VLOOKUP($D232, ALL!$A:$G, 2, FALSE), "")</f>
        <v/>
      </c>
      <c r="F232" s="251"/>
      <c r="G232" s="107" t="str">
        <f>IFERROR(VLOOKUP($D232, ALL!$A:$G, 3, FALSE), "")</f>
        <v/>
      </c>
      <c r="H232" s="107" t="str">
        <f>IFERROR(VLOOKUP($D232, ALL!$A:$G, 5, FALSE), "")</f>
        <v/>
      </c>
      <c r="I232" s="253"/>
      <c r="L232" s="151" t="str">
        <f t="shared" si="4"/>
        <v/>
      </c>
    </row>
    <row r="233" spans="3:12" ht="49.95" customHeight="1">
      <c r="C233" s="247"/>
      <c r="D233" s="248"/>
      <c r="E233" s="107" t="str">
        <f>IFERROR(VLOOKUP($D233, ALL!$A:$G, 2, FALSE), "")</f>
        <v/>
      </c>
      <c r="F233" s="251"/>
      <c r="G233" s="107" t="str">
        <f>IFERROR(VLOOKUP($D233, ALL!$A:$G, 3, FALSE), "")</f>
        <v/>
      </c>
      <c r="H233" s="107" t="str">
        <f>IFERROR(VLOOKUP($D233, ALL!$A:$G, 5, FALSE), "")</f>
        <v/>
      </c>
      <c r="I233" s="253"/>
      <c r="L233" s="151" t="str">
        <f t="shared" si="4"/>
        <v/>
      </c>
    </row>
    <row r="234" spans="3:12" ht="49.95" customHeight="1">
      <c r="C234" s="247"/>
      <c r="D234" s="248"/>
      <c r="E234" s="107" t="str">
        <f>IFERROR(VLOOKUP($D234, ALL!$A:$G, 2, FALSE), "")</f>
        <v/>
      </c>
      <c r="F234" s="251"/>
      <c r="G234" s="107" t="str">
        <f>IFERROR(VLOOKUP($D234, ALL!$A:$G, 3, FALSE), "")</f>
        <v/>
      </c>
      <c r="H234" s="107" t="str">
        <f>IFERROR(VLOOKUP($D234, ALL!$A:$G, 5, FALSE), "")</f>
        <v/>
      </c>
      <c r="I234" s="253"/>
      <c r="L234" s="151" t="str">
        <f t="shared" si="4"/>
        <v/>
      </c>
    </row>
    <row r="235" spans="3:12" ht="49.95" customHeight="1">
      <c r="C235" s="247"/>
      <c r="D235" s="248"/>
      <c r="E235" s="107" t="str">
        <f>IFERROR(VLOOKUP($D235, ALL!$A:$G, 2, FALSE), "")</f>
        <v/>
      </c>
      <c r="F235" s="251"/>
      <c r="G235" s="107" t="str">
        <f>IFERROR(VLOOKUP($D235, ALL!$A:$G, 3, FALSE), "")</f>
        <v/>
      </c>
      <c r="H235" s="107" t="str">
        <f>IFERROR(VLOOKUP($D235, ALL!$A:$G, 5, FALSE), "")</f>
        <v/>
      </c>
      <c r="I235" s="253"/>
      <c r="L235" s="151" t="str">
        <f t="shared" si="4"/>
        <v/>
      </c>
    </row>
    <row r="236" spans="3:12" ht="49.95" customHeight="1">
      <c r="C236" s="247"/>
      <c r="D236" s="248"/>
      <c r="E236" s="107" t="str">
        <f>IFERROR(VLOOKUP($D236, ALL!$A:$G, 2, FALSE), "")</f>
        <v/>
      </c>
      <c r="F236" s="251"/>
      <c r="G236" s="107" t="str">
        <f>IFERROR(VLOOKUP($D236, ALL!$A:$G, 3, FALSE), "")</f>
        <v/>
      </c>
      <c r="H236" s="107" t="str">
        <f>IFERROR(VLOOKUP($D236, ALL!$A:$G, 5, FALSE), "")</f>
        <v/>
      </c>
      <c r="I236" s="253"/>
      <c r="L236" s="151" t="str">
        <f t="shared" si="4"/>
        <v/>
      </c>
    </row>
    <row r="237" spans="3:12" ht="49.95" customHeight="1">
      <c r="C237" s="247"/>
      <c r="D237" s="248"/>
      <c r="E237" s="107" t="str">
        <f>IFERROR(VLOOKUP($D237, ALL!$A:$G, 2, FALSE), "")</f>
        <v/>
      </c>
      <c r="F237" s="251"/>
      <c r="G237" s="107" t="str">
        <f>IFERROR(VLOOKUP($D237, ALL!$A:$G, 3, FALSE), "")</f>
        <v/>
      </c>
      <c r="H237" s="107" t="str">
        <f>IFERROR(VLOOKUP($D237, ALL!$A:$G, 5, FALSE), "")</f>
        <v/>
      </c>
      <c r="I237" s="253"/>
      <c r="L237" s="151" t="str">
        <f t="shared" si="4"/>
        <v/>
      </c>
    </row>
    <row r="238" spans="3:12" ht="49.95" customHeight="1" thickBot="1">
      <c r="C238" s="249"/>
      <c r="D238" s="250"/>
      <c r="E238" s="108" t="str">
        <f>IFERROR(VLOOKUP($D238, ALL!$A:$G, 2, FALSE), "")</f>
        <v/>
      </c>
      <c r="F238" s="252"/>
      <c r="G238" s="108" t="str">
        <f>IFERROR(VLOOKUP($D238, ALL!$A:$G, 3, FALSE), "")</f>
        <v/>
      </c>
      <c r="H238" s="108" t="str">
        <f>IFERROR(VLOOKUP($D238, ALL!$A:$G, 5, FALSE), "")</f>
        <v/>
      </c>
      <c r="I238" s="254"/>
      <c r="L238" s="151" t="str">
        <f t="shared" si="4"/>
        <v/>
      </c>
    </row>
    <row r="239" spans="3:12">
      <c r="E239" s="152"/>
      <c r="F239" s="153"/>
      <c r="G239" s="112"/>
    </row>
    <row r="240" spans="3:12">
      <c r="F240" s="112"/>
      <c r="G240" s="112"/>
    </row>
    <row r="241" spans="3:7">
      <c r="C241" s="3" t="s">
        <v>2</v>
      </c>
      <c r="F241" s="112"/>
      <c r="G241" s="112"/>
    </row>
    <row r="242" spans="3:7" ht="25.2" customHeight="1">
      <c r="C242" s="255"/>
      <c r="D242" s="112" t="s">
        <v>3</v>
      </c>
      <c r="E242" s="3" t="s">
        <v>4</v>
      </c>
      <c r="F242" s="257"/>
      <c r="G242" s="112" t="s">
        <v>5</v>
      </c>
    </row>
    <row r="243" spans="3:7" ht="25.2" customHeight="1">
      <c r="C243" s="255"/>
      <c r="D243" s="112" t="s">
        <v>3</v>
      </c>
      <c r="E243" s="3" t="s">
        <v>4</v>
      </c>
      <c r="F243" s="257"/>
      <c r="G243" s="112" t="s">
        <v>5</v>
      </c>
    </row>
    <row r="244" spans="3:7" ht="25.2" customHeight="1">
      <c r="C244" s="255"/>
      <c r="D244" s="112" t="s">
        <v>3</v>
      </c>
      <c r="E244" s="3" t="s">
        <v>4</v>
      </c>
      <c r="F244" s="257"/>
      <c r="G244" s="112" t="s">
        <v>5</v>
      </c>
    </row>
    <row r="245" spans="3:7" ht="25.2" customHeight="1">
      <c r="C245" s="255"/>
      <c r="D245" s="112" t="s">
        <v>3</v>
      </c>
      <c r="E245" s="112" t="s">
        <v>4</v>
      </c>
      <c r="F245" s="257"/>
      <c r="G245" s="112" t="s">
        <v>5</v>
      </c>
    </row>
    <row r="246" spans="3:7" ht="25.2" customHeight="1">
      <c r="C246" s="256"/>
      <c r="D246" s="112" t="s">
        <v>3</v>
      </c>
      <c r="E246" s="112" t="s">
        <v>4</v>
      </c>
      <c r="F246" s="257"/>
      <c r="G246" s="112" t="s">
        <v>5</v>
      </c>
    </row>
    <row r="247" spans="3:7" ht="25.2" customHeight="1">
      <c r="C247" s="256"/>
      <c r="D247" s="112" t="s">
        <v>3</v>
      </c>
      <c r="E247" s="112" t="s">
        <v>4</v>
      </c>
      <c r="F247" s="257"/>
      <c r="G247" s="112" t="s">
        <v>5</v>
      </c>
    </row>
    <row r="248" spans="3:7" ht="25.2" customHeight="1">
      <c r="C248" s="255"/>
      <c r="D248" s="112" t="s">
        <v>3</v>
      </c>
      <c r="E248" s="112" t="s">
        <v>4</v>
      </c>
      <c r="F248" s="257"/>
      <c r="G248" s="112" t="s">
        <v>5</v>
      </c>
    </row>
    <row r="249" spans="3:7" ht="25.2" customHeight="1">
      <c r="C249" s="256"/>
      <c r="D249" s="112" t="s">
        <v>3</v>
      </c>
      <c r="E249" s="112" t="s">
        <v>4</v>
      </c>
      <c r="F249" s="257"/>
      <c r="G249" s="112" t="s">
        <v>5</v>
      </c>
    </row>
    <row r="250" spans="3:7" ht="25.2" customHeight="1">
      <c r="C250" s="255"/>
      <c r="D250" s="112" t="s">
        <v>3</v>
      </c>
      <c r="E250" s="3" t="s">
        <v>4</v>
      </c>
      <c r="F250" s="257"/>
      <c r="G250" s="112" t="s">
        <v>5</v>
      </c>
    </row>
    <row r="251" spans="3:7" ht="25.2" customHeight="1">
      <c r="C251" s="255"/>
      <c r="D251" s="112" t="s">
        <v>3</v>
      </c>
      <c r="E251" s="3" t="s">
        <v>4</v>
      </c>
      <c r="F251" s="257"/>
      <c r="G251" s="112" t="s">
        <v>5</v>
      </c>
    </row>
    <row r="252" spans="3:7" ht="25.2" customHeight="1">
      <c r="C252" s="255"/>
      <c r="D252" s="112" t="s">
        <v>3</v>
      </c>
      <c r="E252" s="112" t="s">
        <v>4</v>
      </c>
      <c r="F252" s="257"/>
      <c r="G252" s="112" t="s">
        <v>5</v>
      </c>
    </row>
    <row r="253" spans="3:7" ht="25.2" customHeight="1">
      <c r="C253" s="256"/>
      <c r="D253" s="112" t="s">
        <v>3</v>
      </c>
      <c r="E253" s="112" t="s">
        <v>4</v>
      </c>
      <c r="F253" s="257"/>
      <c r="G253" s="112" t="s">
        <v>5</v>
      </c>
    </row>
    <row r="254" spans="3:7" ht="25.2" customHeight="1">
      <c r="C254" s="256"/>
      <c r="D254" s="112" t="s">
        <v>3</v>
      </c>
      <c r="E254" s="112" t="s">
        <v>4</v>
      </c>
      <c r="F254" s="257"/>
      <c r="G254" s="112" t="s">
        <v>5</v>
      </c>
    </row>
    <row r="255" spans="3:7" ht="25.2" customHeight="1">
      <c r="C255" s="256"/>
      <c r="D255" s="112" t="s">
        <v>3</v>
      </c>
      <c r="E255" s="112" t="s">
        <v>4</v>
      </c>
      <c r="F255" s="257"/>
      <c r="G255" s="112" t="s">
        <v>5</v>
      </c>
    </row>
    <row r="256" spans="3:7" ht="25.2" customHeight="1">
      <c r="C256" s="256"/>
      <c r="D256" s="112" t="s">
        <v>3</v>
      </c>
      <c r="E256" s="112" t="s">
        <v>4</v>
      </c>
      <c r="F256" s="257"/>
      <c r="G256" s="112" t="s">
        <v>5</v>
      </c>
    </row>
    <row r="257" spans="3:7" ht="25.2" customHeight="1">
      <c r="C257" s="256"/>
      <c r="D257" s="112" t="s">
        <v>3</v>
      </c>
      <c r="E257" s="112" t="s">
        <v>4</v>
      </c>
      <c r="F257" s="257"/>
      <c r="G257" s="112" t="s">
        <v>5</v>
      </c>
    </row>
    <row r="258" spans="3:7" ht="25.2" customHeight="1">
      <c r="C258" s="256"/>
      <c r="D258" s="112" t="s">
        <v>3</v>
      </c>
      <c r="E258" s="112" t="s">
        <v>4</v>
      </c>
      <c r="F258" s="257"/>
      <c r="G258" s="112" t="s">
        <v>5</v>
      </c>
    </row>
    <row r="259" spans="3:7" ht="25.2" customHeight="1">
      <c r="C259" s="256"/>
      <c r="D259" s="112" t="s">
        <v>3</v>
      </c>
      <c r="E259" s="112" t="s">
        <v>4</v>
      </c>
      <c r="F259" s="257"/>
      <c r="G259" s="112" t="s">
        <v>5</v>
      </c>
    </row>
    <row r="260" spans="3:7" ht="25.05" customHeight="1">
      <c r="C260" s="255"/>
      <c r="D260" s="112" t="s">
        <v>3</v>
      </c>
      <c r="E260" s="112" t="s">
        <v>4</v>
      </c>
      <c r="F260" s="257"/>
      <c r="G260" s="112" t="s">
        <v>5</v>
      </c>
    </row>
    <row r="261" spans="3:7" ht="25.2" customHeight="1">
      <c r="C261" s="256"/>
      <c r="D261" s="112" t="s">
        <v>3</v>
      </c>
      <c r="E261" s="112" t="s">
        <v>4</v>
      </c>
      <c r="F261" s="257"/>
      <c r="G261" s="112" t="s">
        <v>5</v>
      </c>
    </row>
  </sheetData>
  <sheetProtection algorithmName="SHA-512" hashValue="n9ciivNoGWgOTuWWMNmDZ5hxGv4R8Xhik/sbUGRXttegHGpoqEQie+ROYYSNdu4f5ll2U2plOKTNAzQZan8gFg==" saltValue="27z1ZKpHe5hnM9olR3SfOw==" spinCount="100000" sheet="1" objects="1" scenarios="1" selectLockedCells="1"/>
  <mergeCells count="57">
    <mergeCell ref="G56:H56"/>
    <mergeCell ref="G55:H55"/>
    <mergeCell ref="G45:H45"/>
    <mergeCell ref="G46:H46"/>
    <mergeCell ref="G47:H47"/>
    <mergeCell ref="G48:H48"/>
    <mergeCell ref="G54:H54"/>
    <mergeCell ref="G49:H49"/>
    <mergeCell ref="G50:H50"/>
    <mergeCell ref="G51:H51"/>
    <mergeCell ref="G52:H52"/>
    <mergeCell ref="G53:H53"/>
    <mergeCell ref="D136:F136"/>
    <mergeCell ref="G59:H59"/>
    <mergeCell ref="G61:H61"/>
    <mergeCell ref="G63:H63"/>
    <mergeCell ref="G64:H64"/>
    <mergeCell ref="G65:H65"/>
    <mergeCell ref="G66:H66"/>
    <mergeCell ref="K67:M67"/>
    <mergeCell ref="D134:F134"/>
    <mergeCell ref="G57:H57"/>
    <mergeCell ref="G58:H58"/>
    <mergeCell ref="G60:H60"/>
    <mergeCell ref="G62:H62"/>
    <mergeCell ref="C70:D70"/>
    <mergeCell ref="C71:D71"/>
    <mergeCell ref="B123:C123"/>
    <mergeCell ref="G37:H37"/>
    <mergeCell ref="G44:H44"/>
    <mergeCell ref="C5:C6"/>
    <mergeCell ref="D7:F7"/>
    <mergeCell ref="C30:C31"/>
    <mergeCell ref="D30:J30"/>
    <mergeCell ref="G31:H31"/>
    <mergeCell ref="G8:J8"/>
    <mergeCell ref="C11:C12"/>
    <mergeCell ref="D11:J11"/>
    <mergeCell ref="D26:F26"/>
    <mergeCell ref="D28:F28"/>
    <mergeCell ref="D8:F8"/>
    <mergeCell ref="B20:B22"/>
    <mergeCell ref="B57:B61"/>
    <mergeCell ref="E2:E3"/>
    <mergeCell ref="F2:J3"/>
    <mergeCell ref="G7:I7"/>
    <mergeCell ref="G43:H43"/>
    <mergeCell ref="G32:H32"/>
    <mergeCell ref="G38:H38"/>
    <mergeCell ref="G39:H39"/>
    <mergeCell ref="G40:H40"/>
    <mergeCell ref="G41:H41"/>
    <mergeCell ref="G42:H42"/>
    <mergeCell ref="G33:H33"/>
    <mergeCell ref="G34:H34"/>
    <mergeCell ref="G35:H35"/>
    <mergeCell ref="G36:H36"/>
  </mergeCells>
  <phoneticPr fontId="3"/>
  <conditionalFormatting sqref="B10:J19 C20:J22 B23:J56 C57:J61 B62:J261">
    <cfRule type="expression" dxfId="56" priority="1">
      <formula>AND(OR($E$6="✓", $F$6="✓", $G$6="✓"), $D$7="映像記録型ドライブレコーダーの取得")</formula>
    </cfRule>
  </conditionalFormatting>
  <conditionalFormatting sqref="C63">
    <cfRule type="expression" dxfId="55" priority="28">
      <formula>$C$63="NG"</formula>
    </cfRule>
  </conditionalFormatting>
  <conditionalFormatting sqref="C64">
    <cfRule type="expression" dxfId="54" priority="26">
      <formula>$C$64="NG"</formula>
    </cfRule>
  </conditionalFormatting>
  <conditionalFormatting sqref="C65">
    <cfRule type="expression" dxfId="53" priority="24">
      <formula>$C$65="NG"</formula>
    </cfRule>
  </conditionalFormatting>
  <conditionalFormatting sqref="C66">
    <cfRule type="expression" dxfId="52" priority="34">
      <formula>$C$66="NG"</formula>
    </cfRule>
  </conditionalFormatting>
  <conditionalFormatting sqref="C63:J63">
    <cfRule type="expression" dxfId="51" priority="16">
      <formula>AND($D$7="映像記録型ドライブレコーダーの取得",$D$7&lt;&gt;"")</formula>
    </cfRule>
  </conditionalFormatting>
  <conditionalFormatting sqref="C63:J64">
    <cfRule type="expression" dxfId="50" priority="14">
      <formula>AND($D$7="デジタル式運行記録計及び 映像記録型ドライブレコーダー一体型の取得",$D$7&lt;&gt;"")</formula>
    </cfRule>
  </conditionalFormatting>
  <conditionalFormatting sqref="C63:J65">
    <cfRule type="expression" dxfId="49" priority="12">
      <formula>AND($D$7="通信機能付デジタル式運行記録計及び 映像記録型ドライブレコーダー一体型の取得",$D$7&lt;&gt;"")</formula>
    </cfRule>
  </conditionalFormatting>
  <conditionalFormatting sqref="C64:J66">
    <cfRule type="expression" dxfId="48" priority="17">
      <formula>AND($D$7="デジタル式運行記録計の取得",$D$7&lt;&gt;"")</formula>
    </cfRule>
  </conditionalFormatting>
  <conditionalFormatting sqref="C65:J66">
    <cfRule type="expression" dxfId="47" priority="15">
      <formula>AND($D$7="映像記録型ドライブレコーダーの取得",$D$7&lt;&gt;"")</formula>
    </cfRule>
  </conditionalFormatting>
  <conditionalFormatting sqref="C66:J66">
    <cfRule type="expression" dxfId="46" priority="13">
      <formula>AND($D$7="デジタル式運行記録計及び 映像記録型ドライブレコーダー一体型の取得",$D$7&lt;&gt;"")</formula>
    </cfRule>
  </conditionalFormatting>
  <conditionalFormatting sqref="D32:D61">
    <cfRule type="expression" dxfId="45" priority="37">
      <formula>AND(D32&lt;&gt;"", ISNA(MATCH(D32, $D$13:$D$22, 0)))</formula>
    </cfRule>
  </conditionalFormatting>
  <conditionalFormatting sqref="D139:D238">
    <cfRule type="expression" dxfId="44" priority="2">
      <formula>OR($L139="台数不足", $L139="コード不一致", $L139="台数未入力")</formula>
    </cfRule>
  </conditionalFormatting>
  <conditionalFormatting sqref="F139:F238">
    <cfRule type="expression" dxfId="43" priority="35">
      <formula>AND($E139&gt;"", $E139&lt;&gt;"車載器")</formula>
    </cfRule>
  </conditionalFormatting>
  <conditionalFormatting sqref="G8:J8">
    <cfRule type="expression" dxfId="42" priority="45">
      <formula>AND(OR($E$6="✓", $F$6="✓", $G$6="✓"), $D$7="映像記録型ドライブレコーダーの取得")</formula>
    </cfRule>
  </conditionalFormatting>
  <conditionalFormatting sqref="I63">
    <cfRule type="expression" dxfId="41" priority="27">
      <formula>$C$63="NG"</formula>
    </cfRule>
  </conditionalFormatting>
  <conditionalFormatting sqref="I64">
    <cfRule type="expression" dxfId="40" priority="25">
      <formula>$C$64="NG"</formula>
    </cfRule>
  </conditionalFormatting>
  <conditionalFormatting sqref="I65">
    <cfRule type="expression" dxfId="39" priority="23">
      <formula>$C$65="NG"</formula>
    </cfRule>
  </conditionalFormatting>
  <conditionalFormatting sqref="I66">
    <cfRule type="expression" dxfId="38" priority="33">
      <formula>$C$66="NG"</formula>
    </cfRule>
  </conditionalFormatting>
  <dataValidations count="6">
    <dataValidation type="list" showInputMessage="1" showErrorMessage="1" sqref="D7:F7" xr:uid="{FA6EA549-F69A-4261-A292-C67620426C73}">
      <formula1>"デジタル式運行記録計の取得,映像記録型ドライブレコーダーの取得,デジタル式運行記録計及び 映像記録型ドライブレコーダー一体型の取得,通信機能付デジタル式運行記録計及び 映像記録型ドライブレコーダー一体型の取得,　"</formula1>
    </dataValidation>
    <dataValidation type="list" allowBlank="1" showInputMessage="1" showErrorMessage="1" sqref="D6:G6" xr:uid="{E09837D5-6397-483D-B9EB-59A1724D9C78}">
      <formula1>"✓,　"</formula1>
    </dataValidation>
    <dataValidation type="list" allowBlank="1" showInputMessage="1" showErrorMessage="1" sqref="D32:D61 D13:D22 D139:D238" xr:uid="{1A92BADA-B5D4-4BED-BAE6-7E2854B1199A}">
      <formula1>候補リスト</formula1>
    </dataValidation>
    <dataValidation type="whole" allowBlank="1" showInputMessage="1" showErrorMessage="1" sqref="J62:J66 I13:I22 I32:I66 J13:J19 J32:J56" xr:uid="{40B00246-979D-49BF-8B7E-F5099A7A6C9B}">
      <formula1>0</formula1>
      <formula2>2147483647</formula2>
    </dataValidation>
    <dataValidation type="list" allowBlank="1" showInputMessage="1" showErrorMessage="1" sqref="E32:E61" xr:uid="{C9C317E6-759F-44BC-A524-3F441EF91E9A}">
      <formula1>"車載器付属費用,事務所機器,事務所機器付属費用"</formula1>
    </dataValidation>
    <dataValidation type="whole" allowBlank="1" showInputMessage="1" showErrorMessage="1" sqref="J20:J22 J57:J61" xr:uid="{F6A60917-A433-4715-A501-EDED88F1D7A5}">
      <formula1>-10000000</formula1>
      <formula2>0</formula2>
    </dataValidation>
  </dataValidations>
  <pageMargins left="0.7" right="0.7" top="0.75" bottom="0.75" header="0.3" footer="0.3"/>
  <pageSetup paperSize="9" scale="2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78D2D-1EF7-4D5F-9E1A-431BFF7B3C5B}">
  <sheetPr>
    <pageSetUpPr fitToPage="1"/>
  </sheetPr>
  <dimension ref="B1:Y239"/>
  <sheetViews>
    <sheetView showGridLines="0" topLeftCell="B1" zoomScale="70" zoomScaleNormal="70" workbookViewId="0">
      <selection activeCell="D7" sqref="D7:F7"/>
    </sheetView>
  </sheetViews>
  <sheetFormatPr defaultColWidth="8.59765625" defaultRowHeight="18"/>
  <cols>
    <col min="1" max="1" width="3.59765625" style="3" customWidth="1"/>
    <col min="2" max="2" width="6.69921875" style="3" customWidth="1"/>
    <col min="3" max="3" width="35.69921875" style="3" customWidth="1"/>
    <col min="4" max="10" width="30.69921875" style="3" customWidth="1"/>
    <col min="11" max="11" width="15.59765625" style="3" customWidth="1"/>
    <col min="12" max="12" width="15.59765625" style="3" hidden="1" customWidth="1"/>
    <col min="13" max="13" width="16.5" style="3" hidden="1" customWidth="1"/>
    <col min="14" max="16" width="8.59765625" style="3"/>
    <col min="17" max="17" width="13" style="3" customWidth="1"/>
    <col min="18" max="18" width="6.69921875" style="3" customWidth="1"/>
    <col min="19" max="19" width="27.8984375" style="3" customWidth="1"/>
    <col min="20" max="20" width="8.59765625" style="3"/>
    <col min="21" max="21" width="19.296875" style="3" customWidth="1"/>
    <col min="22" max="22" width="22.5" style="3" customWidth="1"/>
    <col min="23" max="24" width="8.59765625" style="3"/>
    <col min="25" max="25" width="9.8984375" style="3" customWidth="1"/>
    <col min="26" max="16384" width="8.59765625" style="3"/>
  </cols>
  <sheetData>
    <row r="1" spans="2:13" ht="27" thickBot="1">
      <c r="B1" s="1" t="s">
        <v>6</v>
      </c>
      <c r="C1" s="2"/>
      <c r="H1" s="13"/>
      <c r="I1" s="3" t="s">
        <v>21</v>
      </c>
      <c r="J1" s="259" t="s">
        <v>247</v>
      </c>
    </row>
    <row r="2" spans="2:13" ht="25.05" customHeight="1" thickTop="1">
      <c r="B2" s="4"/>
      <c r="C2" s="188" t="s">
        <v>212</v>
      </c>
      <c r="D2" s="5"/>
      <c r="E2" s="358" t="s">
        <v>22</v>
      </c>
      <c r="F2" s="360" t="s">
        <v>220</v>
      </c>
      <c r="G2" s="360"/>
      <c r="H2" s="360"/>
      <c r="I2" s="360"/>
      <c r="J2" s="361"/>
    </row>
    <row r="3" spans="2:13" ht="25.05" customHeight="1" thickBot="1">
      <c r="B3" s="6"/>
      <c r="C3" s="188" t="s">
        <v>204</v>
      </c>
      <c r="D3" s="5"/>
      <c r="E3" s="359"/>
      <c r="F3" s="362"/>
      <c r="G3" s="362"/>
      <c r="H3" s="362"/>
      <c r="I3" s="362"/>
      <c r="J3" s="363"/>
    </row>
    <row r="4" spans="2:13" ht="26.1" customHeight="1" thickTop="1" thickBot="1">
      <c r="B4" s="7" t="s">
        <v>23</v>
      </c>
      <c r="C4" s="7"/>
      <c r="D4" s="7"/>
    </row>
    <row r="5" spans="2:13" ht="26.1" customHeight="1">
      <c r="B5" s="7"/>
      <c r="C5" s="368" t="s">
        <v>16</v>
      </c>
      <c r="D5" s="8" t="s">
        <v>17</v>
      </c>
      <c r="E5" s="9" t="s">
        <v>18</v>
      </c>
      <c r="F5" s="10" t="s">
        <v>19</v>
      </c>
      <c r="G5" s="11" t="s">
        <v>20</v>
      </c>
    </row>
    <row r="6" spans="2:13" ht="34.35" customHeight="1" thickBot="1">
      <c r="B6" s="7"/>
      <c r="C6" s="369"/>
      <c r="D6" s="154" t="s">
        <v>239</v>
      </c>
      <c r="E6" s="155"/>
      <c r="F6" s="155"/>
      <c r="G6" s="156"/>
      <c r="H6" s="189"/>
    </row>
    <row r="7" spans="2:13" ht="35.4" customHeight="1" thickBot="1">
      <c r="B7" s="7"/>
      <c r="C7" s="12" t="s">
        <v>26</v>
      </c>
      <c r="D7" s="422"/>
      <c r="E7" s="423"/>
      <c r="F7" s="424"/>
      <c r="G7" s="364" t="s">
        <v>228</v>
      </c>
      <c r="H7" s="365"/>
      <c r="I7" s="365"/>
    </row>
    <row r="8" spans="2:13" ht="47.55" customHeight="1" thickTop="1" thickBot="1">
      <c r="B8" s="7"/>
      <c r="C8" s="190"/>
      <c r="D8" s="388" t="s">
        <v>221</v>
      </c>
      <c r="E8" s="389"/>
      <c r="F8" s="390"/>
      <c r="G8" s="380" t="str">
        <f>IF(AND(OR(E6="✓", F6="✓", G6="✓"), D7="映像記録型ドライブレコーダーの取得"), "⚠ 以下項目は入力できません", "")</f>
        <v/>
      </c>
      <c r="H8" s="380"/>
      <c r="I8" s="380"/>
      <c r="J8" s="380"/>
    </row>
    <row r="9" spans="2:13" ht="27.45" customHeight="1" thickTop="1">
      <c r="B9" s="7"/>
      <c r="C9" s="212"/>
      <c r="D9" s="213"/>
      <c r="E9" s="213"/>
      <c r="F9" s="213"/>
      <c r="G9" s="16"/>
      <c r="H9" s="16"/>
      <c r="I9" s="16"/>
      <c r="J9" s="16"/>
    </row>
    <row r="10" spans="2:13" ht="38.4" customHeight="1" thickBot="1">
      <c r="B10" s="7" t="s">
        <v>158</v>
      </c>
      <c r="D10" s="110"/>
      <c r="E10" s="111"/>
      <c r="F10" s="111"/>
      <c r="G10" s="112"/>
    </row>
    <row r="11" spans="2:13" ht="18.45" customHeight="1">
      <c r="C11" s="381" t="s">
        <v>9</v>
      </c>
      <c r="D11" s="375" t="s">
        <v>0</v>
      </c>
      <c r="E11" s="376"/>
      <c r="F11" s="376"/>
      <c r="G11" s="376"/>
      <c r="H11" s="376"/>
      <c r="I11" s="376"/>
      <c r="J11" s="377"/>
    </row>
    <row r="12" spans="2:13" ht="85.2" customHeight="1">
      <c r="C12" s="382"/>
      <c r="D12" s="113" t="s">
        <v>159</v>
      </c>
      <c r="E12" s="113" t="s">
        <v>160</v>
      </c>
      <c r="F12" s="113" t="s">
        <v>182</v>
      </c>
      <c r="G12" s="113" t="s">
        <v>161</v>
      </c>
      <c r="H12" s="113" t="s">
        <v>162</v>
      </c>
      <c r="I12" s="113" t="s">
        <v>15</v>
      </c>
      <c r="J12" s="114" t="s">
        <v>8</v>
      </c>
      <c r="K12" s="115"/>
      <c r="L12" s="116"/>
    </row>
    <row r="13" spans="2:13" ht="73.5" customHeight="1">
      <c r="C13" s="76" t="str">
        <f>IF($D13&lt;&gt;"",$I13*$J13,"")</f>
        <v/>
      </c>
      <c r="D13" s="157"/>
      <c r="E13" s="100" t="str">
        <f>IFERROR(VLOOKUP($D13, ALL!$A:$G, 2, FALSE), "")</f>
        <v/>
      </c>
      <c r="F13" s="100" t="str">
        <f>IFERROR(VLOOKUP($D13, ALL!$A:$G, 7, FALSE), "")</f>
        <v/>
      </c>
      <c r="G13" s="100" t="str">
        <f>IFERROR(VLOOKUP($D13, ALL!$A:$G, 3, FALSE), "")</f>
        <v/>
      </c>
      <c r="H13" s="100" t="str">
        <f>IFERROR(VLOOKUP($D13, ALL!$A:$G, 5, FALSE), "")</f>
        <v/>
      </c>
      <c r="I13" s="159"/>
      <c r="J13" s="160"/>
      <c r="L13" s="116"/>
      <c r="M13" s="110"/>
    </row>
    <row r="14" spans="2:13" ht="73.5" customHeight="1">
      <c r="C14" s="76" t="str">
        <f t="shared" ref="C14:C22" si="0">IF($D14&lt;&gt;"",$I14*$J14,"")</f>
        <v/>
      </c>
      <c r="D14" s="157"/>
      <c r="E14" s="100" t="str">
        <f>IFERROR(VLOOKUP($D14, ALL!$A:$G, 2, FALSE), "")</f>
        <v/>
      </c>
      <c r="F14" s="100" t="str">
        <f>IFERROR(VLOOKUP($D14, ALL!$A:$G, 7, FALSE), "")</f>
        <v/>
      </c>
      <c r="G14" s="100" t="str">
        <f>IFERROR(VLOOKUP($D14, ALL!$A:$G, 3, FALSE), "")</f>
        <v/>
      </c>
      <c r="H14" s="100" t="str">
        <f>IFERROR(VLOOKUP($D14, ALL!$A:$G, 5, FALSE), "")</f>
        <v/>
      </c>
      <c r="I14" s="159"/>
      <c r="J14" s="160"/>
    </row>
    <row r="15" spans="2:13" ht="73.5" customHeight="1">
      <c r="C15" s="76" t="str">
        <f t="shared" si="0"/>
        <v/>
      </c>
      <c r="D15" s="158"/>
      <c r="E15" s="100" t="str">
        <f>IFERROR(VLOOKUP($D15, ALL!$A:$G, 2, FALSE), "")</f>
        <v/>
      </c>
      <c r="F15" s="100" t="str">
        <f>IFERROR(VLOOKUP($D15, ALL!$A:$G, 7, FALSE), "")</f>
        <v/>
      </c>
      <c r="G15" s="100" t="str">
        <f>IFERROR(VLOOKUP($D15, ALL!$A:$G, 3, FALSE), "")</f>
        <v/>
      </c>
      <c r="H15" s="100" t="str">
        <f>IFERROR(VLOOKUP($D15, ALL!$A:$G, 5, FALSE), "")</f>
        <v/>
      </c>
      <c r="I15" s="159"/>
      <c r="J15" s="160"/>
    </row>
    <row r="16" spans="2:13" ht="73.5" customHeight="1">
      <c r="C16" s="76" t="str">
        <f t="shared" si="0"/>
        <v/>
      </c>
      <c r="D16" s="157"/>
      <c r="E16" s="100" t="str">
        <f>IFERROR(VLOOKUP($D16, ALL!$A:$G, 2, FALSE), "")</f>
        <v/>
      </c>
      <c r="F16" s="100" t="str">
        <f>IFERROR(VLOOKUP($D16, ALL!$A:$G, 7, FALSE), "")</f>
        <v/>
      </c>
      <c r="G16" s="100" t="str">
        <f>IFERROR(VLOOKUP($D16, ALL!$A:$G, 3, FALSE), "")</f>
        <v/>
      </c>
      <c r="H16" s="100" t="str">
        <f>IFERROR(VLOOKUP($D16, ALL!$A:$G, 5, FALSE), "")</f>
        <v/>
      </c>
      <c r="I16" s="159"/>
      <c r="J16" s="160"/>
    </row>
    <row r="17" spans="2:18" ht="73.5" customHeight="1">
      <c r="C17" s="76" t="str">
        <f t="shared" si="0"/>
        <v/>
      </c>
      <c r="D17" s="157"/>
      <c r="E17" s="100" t="str">
        <f>IFERROR(VLOOKUP($D17, ALL!$A:$G, 2, FALSE), "")</f>
        <v/>
      </c>
      <c r="F17" s="100" t="str">
        <f>IFERROR(VLOOKUP($D17, ALL!$A:$G, 7, FALSE), "")</f>
        <v/>
      </c>
      <c r="G17" s="100" t="str">
        <f>IFERROR(VLOOKUP($D17, ALL!$A:$G, 3, FALSE), "")</f>
        <v/>
      </c>
      <c r="H17" s="100" t="str">
        <f>IFERROR(VLOOKUP($D17, ALL!$A:$G, 5, FALSE), "")</f>
        <v/>
      </c>
      <c r="I17" s="159"/>
      <c r="J17" s="160"/>
    </row>
    <row r="18" spans="2:18" ht="73.5" customHeight="1">
      <c r="C18" s="76" t="str">
        <f t="shared" si="0"/>
        <v/>
      </c>
      <c r="D18" s="158"/>
      <c r="E18" s="100" t="str">
        <f>IFERROR(VLOOKUP($D18, ALL!$A:$G, 2, FALSE), "")</f>
        <v/>
      </c>
      <c r="F18" s="100" t="str">
        <f>IFERROR(VLOOKUP($D18, ALL!$A:$G, 7, FALSE), "")</f>
        <v/>
      </c>
      <c r="G18" s="100" t="str">
        <f>IFERROR(VLOOKUP($D18, ALL!$A:$G, 3, FALSE), "")</f>
        <v/>
      </c>
      <c r="H18" s="100" t="str">
        <f>IFERROR(VLOOKUP($D18, ALL!$A:$G, 5, FALSE), "")</f>
        <v/>
      </c>
      <c r="I18" s="159"/>
      <c r="J18" s="160"/>
      <c r="R18" s="13"/>
    </row>
    <row r="19" spans="2:18" ht="73.5" customHeight="1" thickBot="1">
      <c r="C19" s="260" t="str">
        <f t="shared" si="0"/>
        <v/>
      </c>
      <c r="D19" s="292"/>
      <c r="E19" s="262" t="str">
        <f>IFERROR(VLOOKUP($D19, ALL!$A:$G, 2, FALSE), "")</f>
        <v/>
      </c>
      <c r="F19" s="262" t="str">
        <f>IFERROR(VLOOKUP($D19, ALL!$A:$G, 7, FALSE), "")</f>
        <v/>
      </c>
      <c r="G19" s="262" t="str">
        <f>IFERROR(VLOOKUP($D19, ALL!$A:$G, 3, FALSE), "")</f>
        <v/>
      </c>
      <c r="H19" s="262" t="str">
        <f>IFERROR(VLOOKUP($D19, ALL!$A:$G, 5, FALSE), "")</f>
        <v/>
      </c>
      <c r="I19" s="163"/>
      <c r="J19" s="164"/>
      <c r="R19" s="13"/>
    </row>
    <row r="20" spans="2:18" ht="73.5" customHeight="1" thickTop="1">
      <c r="B20" s="355" t="s">
        <v>242</v>
      </c>
      <c r="C20" s="268" t="str">
        <f t="shared" si="0"/>
        <v/>
      </c>
      <c r="D20" s="293"/>
      <c r="E20" s="270" t="str">
        <f>IFERROR(VLOOKUP($D20, ALL!$A:$G, 2, FALSE), "")</f>
        <v/>
      </c>
      <c r="F20" s="270" t="str">
        <f>IFERROR(VLOOKUP($D20, ALL!$A:$G, 7, FALSE), "")</f>
        <v/>
      </c>
      <c r="G20" s="270" t="str">
        <f>IFERROR(VLOOKUP($D20, ALL!$A:$G, 3, FALSE), "")</f>
        <v/>
      </c>
      <c r="H20" s="270" t="str">
        <f>IFERROR(VLOOKUP($D20, ALL!$A:$G, 5, FALSE), "")</f>
        <v/>
      </c>
      <c r="I20" s="294"/>
      <c r="J20" s="295"/>
      <c r="L20" s="179" t="s">
        <v>187</v>
      </c>
      <c r="M20" s="151" cm="1">
        <f t="array" ref="M20">SUMPRODUCT(
 ($E$13:$E$19="車載器") *
 ($F$13:$F$19="デジタル式運行記録計") *
 ISNUMBER($I$13:$I$19) *
 $I$13:$I$19
)</f>
        <v>0</v>
      </c>
      <c r="R20" s="13"/>
    </row>
    <row r="21" spans="2:18" ht="73.5" customHeight="1">
      <c r="B21" s="356"/>
      <c r="C21" s="273" t="str">
        <f t="shared" si="0"/>
        <v/>
      </c>
      <c r="D21" s="158"/>
      <c r="E21" s="100" t="str">
        <f>IFERROR(VLOOKUP($D21, ALL!$A:$G, 2, FALSE), "")</f>
        <v/>
      </c>
      <c r="F21" s="100" t="str">
        <f>IFERROR(VLOOKUP($D21, ALL!$A:$G, 7, FALSE), "")</f>
        <v/>
      </c>
      <c r="G21" s="100" t="str">
        <f>IFERROR(VLOOKUP($D21, ALL!$A:$G, 3, FALSE), "")</f>
        <v/>
      </c>
      <c r="H21" s="100" t="str">
        <f>IFERROR(VLOOKUP($D21, ALL!$A:$G, 5, FALSE), "")</f>
        <v/>
      </c>
      <c r="I21" s="159"/>
      <c r="J21" s="296"/>
      <c r="L21" s="180" t="s">
        <v>188</v>
      </c>
      <c r="M21" s="151" cm="1">
        <f t="array" ref="M21">SUMPRODUCT(
 ($E$13:$E$19="車載器") *
 ($F$13:$F$19="映像記録型ドライブレコーダー") *
 ISNUMBER($I$13:$I$19) *
 $I$13:$I$19
)</f>
        <v>0</v>
      </c>
      <c r="R21" s="13"/>
    </row>
    <row r="22" spans="2:18" ht="73.5" customHeight="1" thickBot="1">
      <c r="B22" s="357"/>
      <c r="C22" s="275" t="str">
        <f t="shared" si="0"/>
        <v/>
      </c>
      <c r="D22" s="297"/>
      <c r="E22" s="277" t="str">
        <f>IFERROR(VLOOKUP($D22, ALL!$A:$G, 2, FALSE), "")</f>
        <v/>
      </c>
      <c r="F22" s="277" t="str">
        <f>IFERROR(VLOOKUP($D22, ALL!$A:$G, 7, FALSE), "")</f>
        <v/>
      </c>
      <c r="G22" s="277" t="str">
        <f>IFERROR(VLOOKUP($D22, ALL!$A:$G, 3, FALSE), "")</f>
        <v/>
      </c>
      <c r="H22" s="277" t="str">
        <f>IFERROR(VLOOKUP($D22, ALL!$A:$G, 5, FALSE), "")</f>
        <v/>
      </c>
      <c r="I22" s="298"/>
      <c r="J22" s="299"/>
      <c r="L22" s="180" t="s">
        <v>189</v>
      </c>
      <c r="M22" s="151" cm="1">
        <f t="array" ref="M22">SUMPRODUCT(
 ($E$13:$E$19="車載器") *
 ($F$13:$F$19="一体型") *
 ISNUMBER($I$13:$I$19) *
 $I$13:$I$19 * 2
)</f>
        <v>0</v>
      </c>
    </row>
    <row r="23" spans="2:18" ht="73.5" customHeight="1" thickTop="1" thickBot="1">
      <c r="B23" s="7" t="s">
        <v>7</v>
      </c>
      <c r="C23" s="263">
        <f>SUM(C13:C22)</f>
        <v>0</v>
      </c>
      <c r="D23" s="264"/>
      <c r="E23" s="265"/>
      <c r="F23" s="265"/>
      <c r="G23" s="264"/>
      <c r="H23" s="266"/>
      <c r="I23" s="267"/>
      <c r="J23" s="267"/>
      <c r="L23" s="179" t="s">
        <v>190</v>
      </c>
      <c r="M23" s="151" cm="1">
        <f t="array" ref="M23">SUMPRODUCT(
 ($E$13:$E$19="車載器") *
 ($F$13:$F$19="通信機能付き一体型") *
 ISNUMBER($I$13:$I$19) *
 $I$13:$I$19 * 2
)</f>
        <v>0</v>
      </c>
    </row>
    <row r="24" spans="2:18" ht="30" customHeight="1">
      <c r="C24" s="77"/>
      <c r="D24" s="117"/>
      <c r="E24" s="118"/>
      <c r="F24" s="119"/>
      <c r="G24" s="120"/>
      <c r="H24" s="121"/>
      <c r="I24" s="121"/>
    </row>
    <row r="25" spans="2:18" ht="30" customHeight="1" thickBot="1">
      <c r="B25" s="122" t="s">
        <v>163</v>
      </c>
      <c r="C25" s="78"/>
      <c r="D25" s="123"/>
      <c r="E25" s="124"/>
      <c r="F25" s="125"/>
      <c r="G25" s="126"/>
      <c r="H25" s="127"/>
      <c r="I25" s="127"/>
    </row>
    <row r="26" spans="2:18" ht="30" customHeight="1" thickBot="1">
      <c r="C26" s="128" t="s">
        <v>164</v>
      </c>
      <c r="D26" s="383" t="str">
        <f>IF(D7="","",D7)</f>
        <v/>
      </c>
      <c r="E26" s="384"/>
      <c r="F26" s="384"/>
      <c r="G26" s="129"/>
      <c r="H26" s="127"/>
      <c r="I26" s="127"/>
    </row>
    <row r="27" spans="2:18" ht="30" customHeight="1" thickBot="1">
      <c r="C27" s="130" t="s">
        <v>165</v>
      </c>
      <c r="E27" s="131"/>
      <c r="F27" s="131"/>
      <c r="G27" s="126"/>
      <c r="H27" s="127"/>
      <c r="I27" s="127"/>
    </row>
    <row r="28" spans="2:18" ht="30" customHeight="1" thickBot="1">
      <c r="C28" s="132" t="s">
        <v>166</v>
      </c>
      <c r="D28" s="385" t="str" cm="1">
        <f t="array" ref="D28">IF(COUNTA($D$32:$D$61)=0,
    "",
    IF(
        SUMPRODUCT(
            (--($D$32:$D$61&lt;&gt;"")) /
            IF($D$32:$D$61&lt;&gt;"", COUNTIF($D$32:$D$61, $D$32:$D$61), 1)
            *
            (--(COUNTIF($D$13:$D$22, $D$32:$D$61)=0))
        ) = 0,
        "OK",
        "２-1．補助対象経費で選択した「機器コード番号」と異なります。"
    )
)</f>
        <v/>
      </c>
      <c r="E28" s="386"/>
      <c r="F28" s="387"/>
      <c r="I28" s="127"/>
    </row>
    <row r="29" spans="2:18" ht="30" customHeight="1" thickBot="1">
      <c r="B29" s="122"/>
      <c r="C29" s="79"/>
      <c r="D29" s="130"/>
      <c r="E29" s="133"/>
      <c r="F29" s="134"/>
      <c r="G29" s="126"/>
      <c r="H29" s="127"/>
      <c r="I29" s="127"/>
    </row>
    <row r="30" spans="2:18" ht="18.45" customHeight="1">
      <c r="C30" s="373" t="s">
        <v>9</v>
      </c>
      <c r="D30" s="375" t="s">
        <v>167</v>
      </c>
      <c r="E30" s="376"/>
      <c r="F30" s="376"/>
      <c r="G30" s="376"/>
      <c r="H30" s="376"/>
      <c r="I30" s="376"/>
      <c r="J30" s="377"/>
    </row>
    <row r="31" spans="2:18" ht="93" customHeight="1">
      <c r="C31" s="374"/>
      <c r="D31" s="205" t="s">
        <v>222</v>
      </c>
      <c r="E31" s="205" t="s">
        <v>229</v>
      </c>
      <c r="F31" s="174" t="s">
        <v>182</v>
      </c>
      <c r="G31" s="378" t="s">
        <v>223</v>
      </c>
      <c r="H31" s="379"/>
      <c r="I31" s="171" t="s">
        <v>203</v>
      </c>
      <c r="J31" s="114" t="s">
        <v>8</v>
      </c>
      <c r="K31" s="116"/>
      <c r="L31" s="116"/>
    </row>
    <row r="32" spans="2:18" ht="30" customHeight="1">
      <c r="C32" s="76" t="str">
        <f t="shared" ref="C32:C61" si="1">IF($D32&lt;&gt;"",$I32*$J32,"")</f>
        <v/>
      </c>
      <c r="D32" s="172"/>
      <c r="E32" s="258"/>
      <c r="F32" s="173" t="str">
        <f>IFERROR(VLOOKUP($D32, ALL!$A:$G, 7, FALSE), "")</f>
        <v/>
      </c>
      <c r="G32" s="425"/>
      <c r="H32" s="426"/>
      <c r="I32" s="159"/>
      <c r="J32" s="160"/>
    </row>
    <row r="33" spans="3:10" ht="30" customHeight="1">
      <c r="C33" s="76" t="str">
        <f>IF($D33&lt;&gt;"",$I33*$J33,"")</f>
        <v/>
      </c>
      <c r="D33" s="170"/>
      <c r="E33" s="258"/>
      <c r="F33" s="173" t="str">
        <f>IFERROR(VLOOKUP($D33, ALL!$A:$G, 7, FALSE), "")</f>
        <v/>
      </c>
      <c r="G33" s="425"/>
      <c r="H33" s="426"/>
      <c r="I33" s="159"/>
      <c r="J33" s="160"/>
    </row>
    <row r="34" spans="3:10" ht="30" customHeight="1">
      <c r="C34" s="76" t="str">
        <f t="shared" si="1"/>
        <v/>
      </c>
      <c r="D34" s="170"/>
      <c r="E34" s="258"/>
      <c r="F34" s="173" t="str">
        <f>IFERROR(VLOOKUP($D34, ALL!$A:$G, 7, FALSE), "")</f>
        <v/>
      </c>
      <c r="G34" s="425"/>
      <c r="H34" s="426"/>
      <c r="I34" s="159"/>
      <c r="J34" s="160"/>
    </row>
    <row r="35" spans="3:10" ht="30" customHeight="1">
      <c r="C35" s="76" t="str">
        <f t="shared" si="1"/>
        <v/>
      </c>
      <c r="D35" s="172"/>
      <c r="E35" s="258"/>
      <c r="F35" s="173" t="str">
        <f>IFERROR(VLOOKUP($D35, ALL!$A:$G, 7, FALSE), "")</f>
        <v/>
      </c>
      <c r="G35" s="425"/>
      <c r="H35" s="426"/>
      <c r="I35" s="159"/>
      <c r="J35" s="160"/>
    </row>
    <row r="36" spans="3:10" ht="30" customHeight="1">
      <c r="C36" s="76" t="str">
        <f t="shared" si="1"/>
        <v/>
      </c>
      <c r="D36" s="172"/>
      <c r="E36" s="258"/>
      <c r="F36" s="173" t="str">
        <f>IFERROR(VLOOKUP($D36, ALL!$A:$G, 7, FALSE), "")</f>
        <v/>
      </c>
      <c r="G36" s="425"/>
      <c r="H36" s="426"/>
      <c r="I36" s="159"/>
      <c r="J36" s="160"/>
    </row>
    <row r="37" spans="3:10" ht="30" customHeight="1">
      <c r="C37" s="76" t="str">
        <f t="shared" si="1"/>
        <v/>
      </c>
      <c r="D37" s="170"/>
      <c r="E37" s="258"/>
      <c r="F37" s="173" t="str">
        <f>IFERROR(VLOOKUP($D37, ALL!$A:$G, 7, FALSE), "")</f>
        <v/>
      </c>
      <c r="G37" s="425"/>
      <c r="H37" s="426"/>
      <c r="I37" s="159"/>
      <c r="J37" s="160"/>
    </row>
    <row r="38" spans="3:10" ht="30" customHeight="1">
      <c r="C38" s="76" t="str">
        <f t="shared" si="1"/>
        <v/>
      </c>
      <c r="D38" s="170"/>
      <c r="E38" s="258"/>
      <c r="F38" s="173" t="str">
        <f>IFERROR(VLOOKUP($D38, ALL!$A:$G, 7, FALSE), "")</f>
        <v/>
      </c>
      <c r="G38" s="425"/>
      <c r="H38" s="426"/>
      <c r="I38" s="159"/>
      <c r="J38" s="160"/>
    </row>
    <row r="39" spans="3:10" ht="30" customHeight="1">
      <c r="C39" s="76" t="str">
        <f t="shared" si="1"/>
        <v/>
      </c>
      <c r="D39" s="172"/>
      <c r="E39" s="258"/>
      <c r="F39" s="173" t="str">
        <f>IFERROR(VLOOKUP($D39, ALL!$A:$G, 7, FALSE), "")</f>
        <v/>
      </c>
      <c r="G39" s="425"/>
      <c r="H39" s="426"/>
      <c r="I39" s="159"/>
      <c r="J39" s="160"/>
    </row>
    <row r="40" spans="3:10" ht="30" customHeight="1">
      <c r="C40" s="76" t="str">
        <f t="shared" si="1"/>
        <v/>
      </c>
      <c r="D40" s="172"/>
      <c r="E40" s="258"/>
      <c r="F40" s="173" t="str">
        <f>IFERROR(VLOOKUP($D40, ALL!$A:$G, 7, FALSE), "")</f>
        <v/>
      </c>
      <c r="G40" s="425"/>
      <c r="H40" s="426"/>
      <c r="I40" s="159"/>
      <c r="J40" s="160"/>
    </row>
    <row r="41" spans="3:10" ht="30" customHeight="1">
      <c r="C41" s="76" t="str">
        <f t="shared" si="1"/>
        <v/>
      </c>
      <c r="D41" s="170"/>
      <c r="E41" s="258"/>
      <c r="F41" s="173" t="str">
        <f>IFERROR(VLOOKUP($D41, ALL!$A:$G, 7, FALSE), "")</f>
        <v/>
      </c>
      <c r="G41" s="425"/>
      <c r="H41" s="426"/>
      <c r="I41" s="159"/>
      <c r="J41" s="160"/>
    </row>
    <row r="42" spans="3:10" ht="30" customHeight="1">
      <c r="C42" s="76" t="str">
        <f t="shared" si="1"/>
        <v/>
      </c>
      <c r="D42" s="170"/>
      <c r="E42" s="258"/>
      <c r="F42" s="173" t="str">
        <f>IFERROR(VLOOKUP($D42, ALL!$A:$G, 7, FALSE), "")</f>
        <v/>
      </c>
      <c r="G42" s="425"/>
      <c r="H42" s="426"/>
      <c r="I42" s="159"/>
      <c r="J42" s="160"/>
    </row>
    <row r="43" spans="3:10" ht="30" customHeight="1">
      <c r="C43" s="76" t="str">
        <f t="shared" si="1"/>
        <v/>
      </c>
      <c r="D43" s="172"/>
      <c r="E43" s="258"/>
      <c r="F43" s="173" t="str">
        <f>IFERROR(VLOOKUP($D43, ALL!$A:$G, 7, FALSE), "")</f>
        <v/>
      </c>
      <c r="G43" s="425"/>
      <c r="H43" s="426"/>
      <c r="I43" s="159"/>
      <c r="J43" s="160"/>
    </row>
    <row r="44" spans="3:10" ht="30" customHeight="1">
      <c r="C44" s="76" t="str">
        <f t="shared" si="1"/>
        <v/>
      </c>
      <c r="D44" s="172"/>
      <c r="E44" s="258"/>
      <c r="F44" s="173" t="str">
        <f>IFERROR(VLOOKUP($D44, ALL!$A:$G, 7, FALSE), "")</f>
        <v/>
      </c>
      <c r="G44" s="425"/>
      <c r="H44" s="426"/>
      <c r="I44" s="159"/>
      <c r="J44" s="160"/>
    </row>
    <row r="45" spans="3:10" ht="30" customHeight="1">
      <c r="C45" s="76" t="str">
        <f t="shared" si="1"/>
        <v/>
      </c>
      <c r="D45" s="170"/>
      <c r="E45" s="258"/>
      <c r="F45" s="173" t="str">
        <f>IFERROR(VLOOKUP($D45, ALL!$A:$G, 7, FALSE), "")</f>
        <v/>
      </c>
      <c r="G45" s="425"/>
      <c r="H45" s="426"/>
      <c r="I45" s="159"/>
      <c r="J45" s="160"/>
    </row>
    <row r="46" spans="3:10" ht="30" customHeight="1">
      <c r="C46" s="76" t="str">
        <f t="shared" si="1"/>
        <v/>
      </c>
      <c r="D46" s="170"/>
      <c r="E46" s="258"/>
      <c r="F46" s="173" t="str">
        <f>IFERROR(VLOOKUP($D46, ALL!$A:$G, 7, FALSE), "")</f>
        <v/>
      </c>
      <c r="G46" s="425"/>
      <c r="H46" s="426"/>
      <c r="I46" s="159"/>
      <c r="J46" s="160"/>
    </row>
    <row r="47" spans="3:10" ht="30" customHeight="1">
      <c r="C47" s="76" t="str">
        <f t="shared" si="1"/>
        <v/>
      </c>
      <c r="D47" s="172"/>
      <c r="E47" s="258"/>
      <c r="F47" s="173" t="str">
        <f>IFERROR(VLOOKUP($D47, ALL!$A:$G, 7, FALSE), "")</f>
        <v/>
      </c>
      <c r="G47" s="425"/>
      <c r="H47" s="426"/>
      <c r="I47" s="159"/>
      <c r="J47" s="160"/>
    </row>
    <row r="48" spans="3:10" ht="30" customHeight="1">
      <c r="C48" s="76" t="str">
        <f t="shared" si="1"/>
        <v/>
      </c>
      <c r="D48" s="172"/>
      <c r="E48" s="258"/>
      <c r="F48" s="173" t="str">
        <f>IFERROR(VLOOKUP($D48, ALL!$A:$G, 7, FALSE), "")</f>
        <v/>
      </c>
      <c r="G48" s="425"/>
      <c r="H48" s="426"/>
      <c r="I48" s="159"/>
      <c r="J48" s="160"/>
    </row>
    <row r="49" spans="2:12" ht="30" customHeight="1">
      <c r="C49" s="76" t="str">
        <f t="shared" si="1"/>
        <v/>
      </c>
      <c r="D49" s="170"/>
      <c r="E49" s="258"/>
      <c r="F49" s="173" t="str">
        <f>IFERROR(VLOOKUP($D49, ALL!$A:$G, 7, FALSE), "")</f>
        <v/>
      </c>
      <c r="G49" s="425"/>
      <c r="H49" s="426"/>
      <c r="I49" s="159"/>
      <c r="J49" s="160"/>
    </row>
    <row r="50" spans="2:12" ht="30" customHeight="1">
      <c r="C50" s="76" t="str">
        <f t="shared" si="1"/>
        <v/>
      </c>
      <c r="D50" s="170"/>
      <c r="E50" s="258"/>
      <c r="F50" s="173" t="str">
        <f>IFERROR(VLOOKUP($D50, ALL!$A:$G, 7, FALSE), "")</f>
        <v/>
      </c>
      <c r="G50" s="425"/>
      <c r="H50" s="426"/>
      <c r="I50" s="159"/>
      <c r="J50" s="160"/>
    </row>
    <row r="51" spans="2:12" ht="30" customHeight="1">
      <c r="C51" s="76" t="str">
        <f t="shared" si="1"/>
        <v/>
      </c>
      <c r="D51" s="172"/>
      <c r="E51" s="258"/>
      <c r="F51" s="173" t="str">
        <f>IFERROR(VLOOKUP($D51, ALL!$A:$G, 7, FALSE), "")</f>
        <v/>
      </c>
      <c r="G51" s="425"/>
      <c r="H51" s="426"/>
      <c r="I51" s="159"/>
      <c r="J51" s="160"/>
    </row>
    <row r="52" spans="2:12" ht="30" customHeight="1">
      <c r="C52" s="76" t="str">
        <f t="shared" si="1"/>
        <v/>
      </c>
      <c r="D52" s="172"/>
      <c r="E52" s="258"/>
      <c r="F52" s="173" t="str">
        <f>IFERROR(VLOOKUP($D52, ALL!$A:$G, 7, FALSE), "")</f>
        <v/>
      </c>
      <c r="G52" s="425"/>
      <c r="H52" s="426"/>
      <c r="I52" s="159"/>
      <c r="J52" s="160"/>
    </row>
    <row r="53" spans="2:12" ht="30" customHeight="1">
      <c r="C53" s="76" t="str">
        <f t="shared" si="1"/>
        <v/>
      </c>
      <c r="D53" s="170"/>
      <c r="E53" s="258"/>
      <c r="F53" s="173" t="str">
        <f>IFERROR(VLOOKUP($D53, ALL!$A:$G, 7, FALSE), "")</f>
        <v/>
      </c>
      <c r="G53" s="425"/>
      <c r="H53" s="426"/>
      <c r="I53" s="159"/>
      <c r="J53" s="160"/>
    </row>
    <row r="54" spans="2:12" ht="30" customHeight="1">
      <c r="C54" s="76" t="str">
        <f t="shared" si="1"/>
        <v/>
      </c>
      <c r="D54" s="170"/>
      <c r="E54" s="258"/>
      <c r="F54" s="173" t="str">
        <f>IFERROR(VLOOKUP($D54, ALL!$A:$G, 7, FALSE), "")</f>
        <v/>
      </c>
      <c r="G54" s="425"/>
      <c r="H54" s="426"/>
      <c r="I54" s="159"/>
      <c r="J54" s="160"/>
    </row>
    <row r="55" spans="2:12" ht="30" customHeight="1">
      <c r="C55" s="76" t="str">
        <f t="shared" si="1"/>
        <v/>
      </c>
      <c r="D55" s="172"/>
      <c r="E55" s="258"/>
      <c r="F55" s="173" t="str">
        <f>IFERROR(VLOOKUP($D55, ALL!$A:$G, 7, FALSE), "")</f>
        <v/>
      </c>
      <c r="G55" s="425"/>
      <c r="H55" s="426"/>
      <c r="I55" s="159"/>
      <c r="J55" s="160"/>
    </row>
    <row r="56" spans="2:12" ht="30" customHeight="1" thickBot="1">
      <c r="C56" s="260" t="str">
        <f t="shared" si="1"/>
        <v/>
      </c>
      <c r="D56" s="300"/>
      <c r="E56" s="301"/>
      <c r="F56" s="282" t="str">
        <f>IFERROR(VLOOKUP($D56, ALL!$A:$G, 7, FALSE), "")</f>
        <v/>
      </c>
      <c r="G56" s="427"/>
      <c r="H56" s="428"/>
      <c r="I56" s="161"/>
      <c r="J56" s="162"/>
    </row>
    <row r="57" spans="2:12" ht="30" customHeight="1" thickTop="1">
      <c r="B57" s="355" t="s">
        <v>242</v>
      </c>
      <c r="C57" s="268" t="str">
        <f t="shared" si="1"/>
        <v/>
      </c>
      <c r="D57" s="304"/>
      <c r="E57" s="305"/>
      <c r="F57" s="270" t="str">
        <f>IFERROR(VLOOKUP($D57, ALL!$A:$G, 7, FALSE), "")</f>
        <v/>
      </c>
      <c r="G57" s="429"/>
      <c r="H57" s="430"/>
      <c r="I57" s="294"/>
      <c r="J57" s="295"/>
    </row>
    <row r="58" spans="2:12" ht="30" customHeight="1">
      <c r="B58" s="356"/>
      <c r="C58" s="273" t="str">
        <f t="shared" si="1"/>
        <v/>
      </c>
      <c r="D58" s="170"/>
      <c r="E58" s="258"/>
      <c r="F58" s="173" t="str">
        <f>IFERROR(VLOOKUP($D58, ALL!$A:$G, 7, FALSE), "")</f>
        <v/>
      </c>
      <c r="G58" s="425"/>
      <c r="H58" s="426"/>
      <c r="I58" s="159"/>
      <c r="J58" s="296"/>
    </row>
    <row r="59" spans="2:12" ht="30" customHeight="1">
      <c r="B59" s="356"/>
      <c r="C59" s="273" t="str">
        <f t="shared" si="1"/>
        <v/>
      </c>
      <c r="D59" s="172"/>
      <c r="E59" s="258"/>
      <c r="F59" s="173" t="str">
        <f>IFERROR(VLOOKUP($D59, ALL!$A:$G, 7, FALSE), "")</f>
        <v/>
      </c>
      <c r="G59" s="425"/>
      <c r="H59" s="426"/>
      <c r="I59" s="159"/>
      <c r="J59" s="296"/>
    </row>
    <row r="60" spans="2:12" ht="30" customHeight="1">
      <c r="B60" s="356"/>
      <c r="C60" s="273" t="str">
        <f t="shared" si="1"/>
        <v/>
      </c>
      <c r="D60" s="170"/>
      <c r="E60" s="258"/>
      <c r="F60" s="173" t="str">
        <f>IFERROR(VLOOKUP($D60, ALL!$A:$G, 7, FALSE), "")</f>
        <v/>
      </c>
      <c r="G60" s="425"/>
      <c r="H60" s="426"/>
      <c r="I60" s="159"/>
      <c r="J60" s="296"/>
    </row>
    <row r="61" spans="2:12" ht="30" customHeight="1" thickBot="1">
      <c r="B61" s="357"/>
      <c r="C61" s="275" t="str">
        <f t="shared" si="1"/>
        <v/>
      </c>
      <c r="D61" s="306"/>
      <c r="E61" s="307"/>
      <c r="F61" s="291" t="str">
        <f>IFERROR(VLOOKUP($D61, ALL!$A:$G, 7, FALSE), "")</f>
        <v/>
      </c>
      <c r="G61" s="431"/>
      <c r="H61" s="432"/>
      <c r="I61" s="298"/>
      <c r="J61" s="299"/>
    </row>
    <row r="62" spans="2:12" ht="61.8" hidden="1" customHeight="1">
      <c r="C62" s="283"/>
      <c r="D62" s="284" t="s">
        <v>205</v>
      </c>
      <c r="E62" s="198" t="s">
        <v>218</v>
      </c>
      <c r="F62" s="198" t="s">
        <v>217</v>
      </c>
      <c r="G62" s="395" t="s">
        <v>219</v>
      </c>
      <c r="H62" s="396"/>
      <c r="I62" s="308"/>
      <c r="J62" s="309"/>
    </row>
    <row r="63" spans="2:12" ht="37.799999999999997" customHeight="1" thickTop="1">
      <c r="C63" s="187" t="str">
        <f>IF(OR($M$20="", $I$63="", $J$63=""), "", IF($M$20 &gt;= $I$63, $I$63*$J$63, "NG"))</f>
        <v/>
      </c>
      <c r="D63" s="191" t="s">
        <v>205</v>
      </c>
      <c r="E63" s="175" t="s">
        <v>183</v>
      </c>
      <c r="F63" s="175" t="s">
        <v>184</v>
      </c>
      <c r="G63" s="404" t="s">
        <v>206</v>
      </c>
      <c r="H63" s="405"/>
      <c r="I63" s="159"/>
      <c r="J63" s="160"/>
      <c r="L63" s="5"/>
    </row>
    <row r="64" spans="2:12" ht="40.799999999999997" customHeight="1">
      <c r="C64" s="187" t="str">
        <f>IF(OR($M$21="", $I$64="", $J$64=""), "", IF($M$21 &gt;= $I$64, $I$64*$J$64, "NG"))</f>
        <v/>
      </c>
      <c r="D64" s="191" t="s">
        <v>205</v>
      </c>
      <c r="E64" s="176" t="s">
        <v>183</v>
      </c>
      <c r="F64" s="176" t="s">
        <v>176</v>
      </c>
      <c r="G64" s="404" t="s">
        <v>207</v>
      </c>
      <c r="H64" s="405"/>
      <c r="I64" s="159"/>
      <c r="J64" s="160"/>
    </row>
    <row r="65" spans="2:13" ht="38.4" customHeight="1">
      <c r="C65" s="187" t="str">
        <f>IF(OR($M$22="", $I$65="", $J$65=""), "", IF($M$22 &gt;= $I$65, $I$65*$J$65, "NG"))</f>
        <v/>
      </c>
      <c r="D65" s="191" t="s">
        <v>205</v>
      </c>
      <c r="E65" s="135" t="s">
        <v>183</v>
      </c>
      <c r="F65" s="135" t="s">
        <v>185</v>
      </c>
      <c r="G65" s="406" t="s">
        <v>208</v>
      </c>
      <c r="H65" s="407"/>
      <c r="I65" s="159"/>
      <c r="J65" s="160"/>
    </row>
    <row r="66" spans="2:13" ht="45" customHeight="1" thickBot="1">
      <c r="C66" s="80" t="str">
        <f>IF(OR($M$23="", $I$66="", $J$66=""), "", IF($M$23 &gt;= $I$66, $I$66*$J$66, "NG"))</f>
        <v/>
      </c>
      <c r="D66" s="191" t="s">
        <v>205</v>
      </c>
      <c r="E66" s="135" t="s">
        <v>183</v>
      </c>
      <c r="F66" s="135" t="s">
        <v>180</v>
      </c>
      <c r="G66" s="406" t="s">
        <v>209</v>
      </c>
      <c r="H66" s="407"/>
      <c r="I66" s="163"/>
      <c r="J66" s="164"/>
    </row>
    <row r="67" spans="2:13" ht="30" customHeight="1" thickBot="1">
      <c r="B67" s="136" t="s">
        <v>7</v>
      </c>
      <c r="C67" s="81">
        <f>SUM(C32:C66)</f>
        <v>0</v>
      </c>
      <c r="D67" s="102"/>
      <c r="E67" s="103"/>
      <c r="F67" s="104"/>
      <c r="G67" s="101"/>
      <c r="H67" s="101"/>
      <c r="I67" s="105"/>
      <c r="J67" s="106"/>
      <c r="K67" s="391"/>
      <c r="L67" s="392"/>
      <c r="M67" s="392"/>
    </row>
    <row r="68" spans="2:13" ht="18.45" customHeight="1">
      <c r="C68" s="137"/>
      <c r="D68" s="137"/>
      <c r="F68" s="112"/>
      <c r="G68" s="112"/>
    </row>
    <row r="69" spans="2:13" ht="16.5" customHeight="1">
      <c r="B69" s="136"/>
      <c r="C69" s="79"/>
      <c r="D69" s="138"/>
      <c r="F69" s="139"/>
      <c r="G69" s="139"/>
    </row>
    <row r="70" spans="2:13" ht="30" customHeight="1">
      <c r="C70" s="397" t="s">
        <v>224</v>
      </c>
      <c r="D70" s="397"/>
      <c r="E70" s="214">
        <f>C23+C67</f>
        <v>0</v>
      </c>
      <c r="F70" s="140" t="s">
        <v>10</v>
      </c>
      <c r="G70" s="112"/>
    </row>
    <row r="71" spans="2:13" ht="36" hidden="1" customHeight="1">
      <c r="C71" s="433" t="s">
        <v>225</v>
      </c>
      <c r="D71" s="433"/>
      <c r="E71" s="215"/>
      <c r="F71" s="216" t="s">
        <v>10</v>
      </c>
      <c r="G71" s="112"/>
    </row>
    <row r="72" spans="2:13" ht="26.4" hidden="1">
      <c r="C72" s="217"/>
      <c r="D72" s="202"/>
      <c r="E72" s="210" t="s">
        <v>235</v>
      </c>
      <c r="F72" s="216"/>
      <c r="G72" s="112"/>
    </row>
    <row r="73" spans="2:13" ht="36" customHeight="1">
      <c r="B73" s="7"/>
      <c r="C73" s="141"/>
      <c r="D73" s="141"/>
      <c r="E73" s="141"/>
      <c r="F73" s="109"/>
      <c r="G73" s="16"/>
      <c r="H73" s="16"/>
      <c r="I73" s="16"/>
      <c r="J73" s="16"/>
    </row>
    <row r="74" spans="2:13">
      <c r="B74" s="7" t="s">
        <v>24</v>
      </c>
      <c r="F74" s="112"/>
    </row>
    <row r="75" spans="2:13" hidden="1">
      <c r="B75" s="7"/>
      <c r="F75" s="112"/>
    </row>
    <row r="76" spans="2:13" hidden="1">
      <c r="B76" s="7"/>
      <c r="C76" s="202" t="s">
        <v>214</v>
      </c>
      <c r="D76" s="203"/>
      <c r="F76" s="112"/>
    </row>
    <row r="77" spans="2:13" hidden="1">
      <c r="B77" s="7"/>
      <c r="C77" s="204" t="s">
        <v>215</v>
      </c>
      <c r="D77" s="199"/>
      <c r="F77" s="112"/>
    </row>
    <row r="78" spans="2:13" hidden="1">
      <c r="B78" s="7"/>
      <c r="C78" s="204" t="s">
        <v>216</v>
      </c>
      <c r="D78" s="200"/>
      <c r="F78" s="112"/>
    </row>
    <row r="79" spans="2:13" hidden="1">
      <c r="B79" s="7"/>
      <c r="C79" s="204" t="s">
        <v>12</v>
      </c>
      <c r="D79" s="201"/>
      <c r="F79" s="112"/>
    </row>
    <row r="80" spans="2:13" hidden="1">
      <c r="B80" s="7"/>
      <c r="C80" s="203"/>
      <c r="D80" s="202" t="s">
        <v>199</v>
      </c>
      <c r="F80" s="112"/>
    </row>
    <row r="81" spans="2:23" hidden="1">
      <c r="B81" s="7"/>
      <c r="C81" s="202"/>
      <c r="D81" s="202" t="s">
        <v>200</v>
      </c>
      <c r="F81" s="112"/>
      <c r="G81" s="112"/>
    </row>
    <row r="82" spans="2:23" hidden="1">
      <c r="B82" s="7"/>
      <c r="C82" s="202"/>
      <c r="D82" s="202"/>
      <c r="F82" s="112"/>
      <c r="G82" s="112"/>
    </row>
    <row r="83" spans="2:23">
      <c r="B83" s="7"/>
      <c r="C83" s="3" t="s">
        <v>191</v>
      </c>
      <c r="E83" s="142"/>
      <c r="F83" s="3" t="s">
        <v>192</v>
      </c>
    </row>
    <row r="84" spans="2:23">
      <c r="B84" s="7"/>
      <c r="C84" s="13" t="s">
        <v>170</v>
      </c>
      <c r="D84" s="97" cm="1">
        <f t="array" ref="D84">SUMPRODUCT(
  ($E$13:$E$22="車載器") *
  ($F$13:$F$22="デジタル式運行記録計") *
  IFERROR(--$C$13:$C$22,0)
)
+SUMPRODUCT(
  ($E$32:$E$61="車載器付属費用") *
  ($F$32:$F$61="デジタル式運行記録計") *
  IFERROR(--$C$32:$C$61,0)
)
+IFERROR(--$C$63,0)</f>
        <v>0</v>
      </c>
      <c r="E84" s="14" t="s">
        <v>10</v>
      </c>
      <c r="F84" s="13" t="s">
        <v>170</v>
      </c>
      <c r="G84" s="97" cm="1">
        <f t="array" ref="G84">SUMPRODUCT(
  ($E$13:$E$22="車載器") *
  ($F$13:$F$22="映像記録型ドライブレコーダー") *
  IFERROR(--$C$13:$C$22,0)
)
+SUMPRODUCT(
  ($E$32:$E$61="車載器付属費用") *
  ($F$32:$F$61="映像記録型ドライブレコーダー") *
  IFERROR(--$C$32:$C$61,0)
)
+IFERROR(--$C$64,0)</f>
        <v>0</v>
      </c>
      <c r="H84" s="14" t="s">
        <v>10</v>
      </c>
      <c r="I84" s="5"/>
    </row>
    <row r="85" spans="2:23">
      <c r="C85" s="13" t="s">
        <v>171</v>
      </c>
      <c r="D85" s="98">
        <f>D84/3</f>
        <v>0</v>
      </c>
      <c r="E85" s="3" t="s">
        <v>10</v>
      </c>
      <c r="F85" s="13" t="s">
        <v>171</v>
      </c>
      <c r="G85" s="98">
        <f>G84/3</f>
        <v>0</v>
      </c>
      <c r="H85" s="3" t="s">
        <v>10</v>
      </c>
    </row>
    <row r="86" spans="2:23">
      <c r="C86" s="13" t="s">
        <v>11</v>
      </c>
      <c r="D86" s="99">
        <f>SUMIFS($I$13:$I$19, $E$13:$E$19, "車載器", $F$13:$F$19, "デジタル式運行記録計") * 30000</f>
        <v>0</v>
      </c>
      <c r="E86" s="3" t="s">
        <v>10</v>
      </c>
      <c r="F86" s="13" t="s">
        <v>11</v>
      </c>
      <c r="G86" s="99">
        <f>SUMIFS($I$13:$I$19, $E$13:$E$19, "車載器", $F$13:$F$19, "映像記録型ドライブレコーダー") * 10000</f>
        <v>0</v>
      </c>
      <c r="H86" s="3" t="s">
        <v>10</v>
      </c>
    </row>
    <row r="87" spans="2:23">
      <c r="B87" s="7"/>
      <c r="C87" s="13" t="s">
        <v>12</v>
      </c>
      <c r="D87" s="99">
        <f>IF(D85&lt;=D86, ROUNDDOWN(D85, -2), D86)</f>
        <v>0</v>
      </c>
      <c r="E87" s="3" t="s">
        <v>178</v>
      </c>
      <c r="F87" s="13" t="s">
        <v>12</v>
      </c>
      <c r="G87" s="99">
        <f>IF(G85&lt;=G86, ROUNDDOWN(G85, -2), G86)</f>
        <v>0</v>
      </c>
      <c r="H87" s="3" t="s">
        <v>178</v>
      </c>
    </row>
    <row r="88" spans="2:23">
      <c r="B88" s="7"/>
      <c r="D88" s="3" t="s">
        <v>199</v>
      </c>
      <c r="G88" s="3" t="s">
        <v>199</v>
      </c>
    </row>
    <row r="89" spans="2:23">
      <c r="B89" s="7"/>
      <c r="D89" s="3" t="s">
        <v>200</v>
      </c>
      <c r="G89" s="3" t="s">
        <v>200</v>
      </c>
    </row>
    <row r="90" spans="2:23">
      <c r="B90" s="7"/>
      <c r="D90" s="3" t="s">
        <v>201</v>
      </c>
      <c r="G90" s="3" t="s">
        <v>201</v>
      </c>
      <c r="V90" s="13"/>
      <c r="W90" s="182"/>
    </row>
    <row r="91" spans="2:23">
      <c r="B91" s="7"/>
      <c r="V91" s="13"/>
      <c r="W91" s="182"/>
    </row>
    <row r="92" spans="2:23">
      <c r="B92" s="7"/>
      <c r="C92" s="3" t="s">
        <v>193</v>
      </c>
      <c r="F92" s="3" t="s">
        <v>194</v>
      </c>
      <c r="V92" s="13"/>
      <c r="W92" s="182"/>
    </row>
    <row r="93" spans="2:23">
      <c r="B93" s="7"/>
      <c r="C93" s="13" t="s">
        <v>170</v>
      </c>
      <c r="D93" s="97" cm="1">
        <f t="array" ref="D93">SUMPRODUCT(
  ($E$13:$E$22="車載器") *
  ($F$13:$F$22="一体型") *
  IFERROR(--$C$13:$C$22,0)
)
+SUMPRODUCT(
  ($E$32:$E$61="車載器付属費用") *
  ($F$32:$F$61="一体型") *
  IFERROR(--$C$32:$C$61,0)
)
+IFERROR(--$C$65,0)</f>
        <v>0</v>
      </c>
      <c r="E93" s="14" t="s">
        <v>10</v>
      </c>
      <c r="F93" s="13" t="s">
        <v>170</v>
      </c>
      <c r="G93" s="97" cm="1">
        <f t="array" ref="G93">SUMPRODUCT(
  ($E$13:$E$22="車載器") *
  ($F$13:$F$22="通信機能付き一体型") *
  IFERROR(--$C$13:$C$22,0)
)
+SUMPRODUCT(
  ($E$32:$E$61="車載器付属費用") *
  ($F$32:$F$61="通信機能付き一体型") *
  IFERROR(--$C$32:$C$61,0)
)
+IFERROR(--$C$66,0)</f>
        <v>0</v>
      </c>
      <c r="H93" s="14" t="s">
        <v>10</v>
      </c>
      <c r="V93" s="13"/>
      <c r="W93" s="182"/>
    </row>
    <row r="94" spans="2:23">
      <c r="B94" s="7"/>
      <c r="C94" s="13" t="s">
        <v>171</v>
      </c>
      <c r="D94" s="98">
        <f>D93/3</f>
        <v>0</v>
      </c>
      <c r="E94" s="3" t="s">
        <v>10</v>
      </c>
      <c r="F94" s="13" t="s">
        <v>171</v>
      </c>
      <c r="G94" s="98">
        <f>G93/3</f>
        <v>0</v>
      </c>
      <c r="H94" s="3" t="s">
        <v>10</v>
      </c>
      <c r="V94" s="13"/>
      <c r="W94" s="182"/>
    </row>
    <row r="95" spans="2:23">
      <c r="B95" s="7"/>
      <c r="C95" s="13" t="s">
        <v>11</v>
      </c>
      <c r="D95" s="99">
        <f>SUMIFS($I$13:$I$19, $E$13:$E$19, "車載器", $F$13:$F$19, "一体型") * 40000</f>
        <v>0</v>
      </c>
      <c r="E95" s="3" t="s">
        <v>10</v>
      </c>
      <c r="F95" s="13" t="s">
        <v>11</v>
      </c>
      <c r="G95" s="99">
        <f>SUMIFS($I$13:$I$19, $E$13:$E$19, "車載器", $F$13:$F$19, "通信機能付き一体型") * 100000</f>
        <v>0</v>
      </c>
      <c r="H95" s="3" t="s">
        <v>10</v>
      </c>
      <c r="I95" s="5"/>
      <c r="V95" s="13"/>
      <c r="W95" s="182"/>
    </row>
    <row r="96" spans="2:23">
      <c r="B96" s="7"/>
      <c r="C96" s="13" t="s">
        <v>12</v>
      </c>
      <c r="D96" s="99">
        <f>IF(D94&lt;=D95, ROUNDDOWN(D94, -2), D95)</f>
        <v>0</v>
      </c>
      <c r="E96" s="3" t="s">
        <v>178</v>
      </c>
      <c r="F96" s="13" t="s">
        <v>12</v>
      </c>
      <c r="G96" s="99">
        <f>IF(G94&lt;=G95, ROUNDDOWN(G94, -2), G95)</f>
        <v>0</v>
      </c>
      <c r="H96" s="3" t="s">
        <v>178</v>
      </c>
      <c r="V96" s="13"/>
      <c r="W96" s="182"/>
    </row>
    <row r="97" spans="2:25">
      <c r="B97" s="7"/>
      <c r="D97" s="3" t="s">
        <v>199</v>
      </c>
      <c r="G97" s="3" t="s">
        <v>199</v>
      </c>
      <c r="V97" s="13"/>
      <c r="W97" s="182"/>
    </row>
    <row r="98" spans="2:25">
      <c r="B98" s="7"/>
      <c r="D98" s="3" t="s">
        <v>200</v>
      </c>
      <c r="G98" s="3" t="s">
        <v>200</v>
      </c>
      <c r="V98" s="13"/>
      <c r="W98" s="182"/>
    </row>
    <row r="99" spans="2:25">
      <c r="B99" s="7"/>
      <c r="D99" s="3" t="s">
        <v>201</v>
      </c>
      <c r="G99" s="3" t="s">
        <v>201</v>
      </c>
      <c r="V99" s="13"/>
      <c r="W99" s="182"/>
    </row>
    <row r="100" spans="2:25">
      <c r="B100" s="7"/>
      <c r="V100" s="13"/>
      <c r="W100" s="182"/>
    </row>
    <row r="101" spans="2:25">
      <c r="B101" s="7"/>
      <c r="C101" s="3" t="s">
        <v>195</v>
      </c>
      <c r="E101" s="14"/>
      <c r="F101" s="3" t="s">
        <v>196</v>
      </c>
      <c r="H101" s="14"/>
      <c r="I101" s="13"/>
      <c r="K101" s="177"/>
      <c r="M101" s="182"/>
      <c r="N101" s="177"/>
      <c r="O101" s="13"/>
      <c r="Q101" s="177"/>
      <c r="S101" s="13"/>
      <c r="U101" s="177"/>
      <c r="V101" s="13"/>
      <c r="W101" s="13"/>
      <c r="Y101" s="177"/>
    </row>
    <row r="102" spans="2:25">
      <c r="B102" s="7"/>
      <c r="C102" s="13" t="s">
        <v>170</v>
      </c>
      <c r="D102" s="97" cm="1">
        <f t="array" ref="D102">SUMPRODUCT(
  ($E$13:$E$22="事務所機器") *
  ($F$13:$F$22="デジタル式運行記録計") *
  IFERROR(--$C$13:$C$22,0)
)
+SUMPRODUCT(
  ISNUMBER(MATCH($E$32:$E$61,{"事務所機器","事務所機器付属費用"},0)) *
  ($F$32:$F$61="デジタル式運行記録計") *
  IFERROR(--$C$32:$C$61,0)
)</f>
        <v>0</v>
      </c>
      <c r="E102" s="14" t="s">
        <v>10</v>
      </c>
      <c r="F102" s="13" t="s">
        <v>170</v>
      </c>
      <c r="G102" s="97" cm="1">
        <f t="array" ref="G102">SUMPRODUCT(
  ($E$13:$E$22="事務所機器") *
  ($F$13:$F$22="映像記録型ドライブレコーダー") *
  IFERROR(--$C$13:$C$22,0)
)
+
SUMPRODUCT(
  ISNUMBER(MATCH($E$32:$E$61,{"事務所機器","事務所機器付属費用"},0)) *
  ($F$32:$F$61="映像記録型ドライブレコーダー") *
  IFERROR(--$C$32:$C$61,0)
)</f>
        <v>0</v>
      </c>
      <c r="H102" s="14" t="s">
        <v>10</v>
      </c>
      <c r="I102" s="13"/>
      <c r="M102" s="178"/>
      <c r="O102" s="13"/>
      <c r="S102" s="13"/>
      <c r="V102" s="13"/>
      <c r="W102" s="13"/>
    </row>
    <row r="103" spans="2:25">
      <c r="C103" s="13" t="s">
        <v>171</v>
      </c>
      <c r="D103" s="98">
        <f>D102/3</f>
        <v>0</v>
      </c>
      <c r="E103" s="3" t="s">
        <v>10</v>
      </c>
      <c r="F103" s="13" t="s">
        <v>171</v>
      </c>
      <c r="G103" s="98">
        <f>G102/3</f>
        <v>0</v>
      </c>
      <c r="H103" s="3" t="s">
        <v>10</v>
      </c>
      <c r="I103" s="13"/>
      <c r="M103" s="184"/>
      <c r="O103" s="185"/>
      <c r="Q103" s="186"/>
      <c r="S103" s="185"/>
      <c r="U103" s="186"/>
      <c r="V103" s="13"/>
      <c r="W103" s="185"/>
      <c r="Y103" s="186"/>
    </row>
    <row r="104" spans="2:25">
      <c r="C104" s="13" t="s">
        <v>11</v>
      </c>
      <c r="D104" s="99">
        <f>(
  SUMIFS($I$13:$I$19, $E$13:$E$19, "事務所機器", $F$13:$F$19, "デジタル式運行記録計")
  + SUMIFS($I$32:$I$56, $E$32:$E$56, "事務所機器", $F$32:$F$56, "デジタル式運行記録計")
) * 100000</f>
        <v>0</v>
      </c>
      <c r="E104" s="3" t="s">
        <v>10</v>
      </c>
      <c r="F104" s="13" t="s">
        <v>11</v>
      </c>
      <c r="G104" s="99">
        <f>(
  SUMIFS($I$13:$I$19, $E$13:$E$19, "事務所機器", $F$13:$F$19, "映像記録型ドライブレコーダー")
  + SUMIFS($I$32:$I$56, $E$32:$E$56, "事務所機器", $F$32:$F$56, "映像記録型ドライブレコーダー")
) * 30000</f>
        <v>0</v>
      </c>
      <c r="H104" s="3" t="s">
        <v>10</v>
      </c>
      <c r="I104" s="185"/>
      <c r="K104" s="186"/>
      <c r="M104" s="184"/>
      <c r="O104" s="13"/>
      <c r="S104" s="185"/>
      <c r="U104" s="186"/>
      <c r="V104" s="13"/>
      <c r="W104" s="185"/>
      <c r="Y104" s="186"/>
    </row>
    <row r="105" spans="2:25">
      <c r="B105" s="7"/>
      <c r="C105" s="13" t="s">
        <v>12</v>
      </c>
      <c r="D105" s="99">
        <f>IF(D103&lt;=D104, ROUNDDOWN(D103, -2), D104)</f>
        <v>0</v>
      </c>
      <c r="E105" s="3" t="s">
        <v>178</v>
      </c>
      <c r="F105" s="13" t="s">
        <v>12</v>
      </c>
      <c r="G105" s="99">
        <f>IF(G103&lt;=G104, ROUNDDOWN(G103, -2), G104)</f>
        <v>0</v>
      </c>
      <c r="H105" s="3" t="s">
        <v>178</v>
      </c>
      <c r="L105" s="181"/>
    </row>
    <row r="106" spans="2:25">
      <c r="B106" s="7"/>
      <c r="D106" s="3" t="s">
        <v>199</v>
      </c>
      <c r="G106" s="3" t="s">
        <v>199</v>
      </c>
    </row>
    <row r="107" spans="2:25">
      <c r="B107" s="7"/>
      <c r="D107" s="3" t="s">
        <v>200</v>
      </c>
      <c r="G107" s="3" t="s">
        <v>200</v>
      </c>
    </row>
    <row r="108" spans="2:25">
      <c r="B108" s="7"/>
      <c r="D108" s="3" t="s">
        <v>201</v>
      </c>
      <c r="G108" s="3" t="s">
        <v>201</v>
      </c>
      <c r="L108" s="181"/>
    </row>
    <row r="109" spans="2:25">
      <c r="B109" s="7"/>
      <c r="L109" s="181"/>
    </row>
    <row r="110" spans="2:25">
      <c r="B110" s="7"/>
      <c r="C110" s="3" t="s">
        <v>197</v>
      </c>
      <c r="F110" s="3" t="s">
        <v>198</v>
      </c>
      <c r="L110" s="181"/>
    </row>
    <row r="111" spans="2:25">
      <c r="B111" s="7"/>
      <c r="C111" s="13" t="s">
        <v>170</v>
      </c>
      <c r="D111" s="97" cm="1">
        <f t="array" ref="D111">SUMPRODUCT(
  ($E$13:$E$22="事務所機器") *
  ($F$13:$F$22="一体型") *
  IFERROR(--$C$13:$C$22,0)
)
+SUMPRODUCT(
  ISNUMBER(MATCH($E$32:$E$61, {"事務所機器","事務所機器付属費用"}, 0)) *
  ($F$32:$F$61="一体型") *
  IFERROR(--$C$32:$C$61,0)
)</f>
        <v>0</v>
      </c>
      <c r="E111" s="14" t="s">
        <v>10</v>
      </c>
      <c r="F111" s="13" t="s">
        <v>170</v>
      </c>
      <c r="G111" s="97" cm="1">
        <f t="array" ref="G111">SUMPRODUCT(
  ($E$13:$E$22="事務所機器") *
  ($F$13:$F$22="通信機能付き一体型") *
  IFERROR(--$C$13:$C$22,0)
)
+SUMPRODUCT(
  ISNUMBER(MATCH($E$32:$E$61, {"事務所機器","事務所機器付属費用"}, 0)) *
  ($F$32:$F$61="通信機能付き一体型") *
  IFERROR(--$C$32:$C$61,0)
)</f>
        <v>0</v>
      </c>
      <c r="H111" s="14" t="s">
        <v>10</v>
      </c>
      <c r="L111" s="181"/>
    </row>
    <row r="112" spans="2:25">
      <c r="B112" s="7"/>
      <c r="C112" s="13" t="s">
        <v>171</v>
      </c>
      <c r="D112" s="98">
        <f>D111/3</f>
        <v>0</v>
      </c>
      <c r="E112" s="3" t="s">
        <v>10</v>
      </c>
      <c r="F112" s="13" t="s">
        <v>171</v>
      </c>
      <c r="G112" s="98">
        <f>G111/3</f>
        <v>0</v>
      </c>
      <c r="H112" s="3" t="s">
        <v>10</v>
      </c>
      <c r="L112" s="181"/>
    </row>
    <row r="113" spans="2:23">
      <c r="B113" s="7"/>
      <c r="C113" s="13" t="s">
        <v>11</v>
      </c>
      <c r="D113" s="99">
        <f>(
  SUMIFS($I$13:$I$19, $E$13:$E$19, "事務所機器", $F$13:$F$19, "一体型")
  + SUMIFS($I$32:$I$56, $E$32:$E$56, "事務所機器", $F$32:$F$56, "一体型")
) * 130000</f>
        <v>0</v>
      </c>
      <c r="E113" s="3" t="s">
        <v>10</v>
      </c>
      <c r="F113" s="13" t="s">
        <v>11</v>
      </c>
      <c r="G113" s="99">
        <f>(
  SUMIFS($I$13:$I$19, $E$13:$E$19, "事務所機器", $F$13:$F$19, "通信機能付き一体型")
  + SUMIFS($I$32:$I$56, $E$32:$E$56, "事務所機器", $F$32:$F$56, "通信機能付き一体型")
) * 130000</f>
        <v>0</v>
      </c>
      <c r="H113" s="3" t="s">
        <v>10</v>
      </c>
      <c r="I113" s="5"/>
      <c r="L113" s="181"/>
    </row>
    <row r="114" spans="2:23">
      <c r="B114" s="7"/>
      <c r="C114" s="13" t="s">
        <v>12</v>
      </c>
      <c r="D114" s="99">
        <f>IF(D112&lt;=D113, ROUNDDOWN(D112, -2), D113)</f>
        <v>0</v>
      </c>
      <c r="E114" s="3" t="s">
        <v>178</v>
      </c>
      <c r="F114" s="13" t="s">
        <v>12</v>
      </c>
      <c r="G114" s="99">
        <f>IF(G112&lt;=G113, ROUNDDOWN(G112, -2), G113)</f>
        <v>0</v>
      </c>
      <c r="H114" s="3" t="s">
        <v>178</v>
      </c>
      <c r="L114" s="181"/>
    </row>
    <row r="115" spans="2:23">
      <c r="B115" s="7"/>
      <c r="D115" s="3" t="s">
        <v>199</v>
      </c>
      <c r="G115" s="3" t="s">
        <v>199</v>
      </c>
      <c r="L115" s="181"/>
    </row>
    <row r="116" spans="2:23">
      <c r="B116" s="7"/>
      <c r="D116" s="3" t="s">
        <v>200</v>
      </c>
      <c r="G116" s="3" t="s">
        <v>200</v>
      </c>
      <c r="L116" s="181"/>
    </row>
    <row r="117" spans="2:23">
      <c r="B117" s="7"/>
      <c r="D117" s="3" t="s">
        <v>201</v>
      </c>
      <c r="G117" s="3" t="s">
        <v>201</v>
      </c>
      <c r="L117" s="181"/>
    </row>
    <row r="118" spans="2:23">
      <c r="B118" s="7"/>
      <c r="G118" s="109"/>
      <c r="L118" s="181"/>
    </row>
    <row r="119" spans="2:23">
      <c r="B119" s="7" t="s">
        <v>25</v>
      </c>
      <c r="G119" s="109"/>
      <c r="L119" s="181"/>
    </row>
    <row r="120" spans="2:23" ht="36">
      <c r="B120" s="7"/>
      <c r="C120" s="3" t="s">
        <v>14</v>
      </c>
      <c r="F120" s="222" t="s">
        <v>237</v>
      </c>
      <c r="G120" s="223"/>
      <c r="H120" s="223"/>
      <c r="M120" s="181"/>
      <c r="V120" s="13"/>
      <c r="W120" s="182"/>
    </row>
    <row r="121" spans="2:23">
      <c r="C121" s="13" t="s">
        <v>230</v>
      </c>
      <c r="D121" s="98">
        <f>D87+G87+D96+G96+D105+G105+D114+G114</f>
        <v>0</v>
      </c>
      <c r="E121" s="3" t="s">
        <v>10</v>
      </c>
      <c r="F121" s="224" t="s">
        <v>230</v>
      </c>
      <c r="G121" s="229"/>
      <c r="H121" s="223" t="s">
        <v>10</v>
      </c>
      <c r="I121" s="13"/>
      <c r="K121" s="177"/>
      <c r="M121" s="182"/>
      <c r="N121" s="177"/>
      <c r="O121" s="13"/>
      <c r="Q121" s="177"/>
      <c r="S121" s="13"/>
      <c r="U121" s="177"/>
      <c r="V121" s="13"/>
      <c r="W121" s="13"/>
    </row>
    <row r="122" spans="2:23">
      <c r="B122" s="7"/>
      <c r="C122" s="13" t="s">
        <v>13</v>
      </c>
      <c r="D122" s="197">
        <f>IF(D7="通信機能付デジタル式運行記録計及び 映像記録型ドライブレコーダー一体型の取得",1200000,800000)</f>
        <v>800000</v>
      </c>
      <c r="E122" s="3" t="s">
        <v>10</v>
      </c>
      <c r="F122" s="224" t="s">
        <v>13</v>
      </c>
      <c r="G122" s="230"/>
      <c r="H122" s="223" t="s">
        <v>10</v>
      </c>
      <c r="I122" s="13"/>
      <c r="K122" s="177"/>
      <c r="M122" s="183"/>
      <c r="N122" s="177"/>
      <c r="O122" s="13"/>
      <c r="Q122" s="177"/>
      <c r="S122" s="13"/>
      <c r="U122" s="177"/>
      <c r="V122" s="13"/>
      <c r="W122" s="13"/>
    </row>
    <row r="123" spans="2:23" ht="40.200000000000003">
      <c r="B123" s="398" t="s">
        <v>14</v>
      </c>
      <c r="C123" s="399"/>
      <c r="D123" s="15">
        <f>IF(D121&lt;=D122,ROUNDDOWN(D121,-2),D122)</f>
        <v>0</v>
      </c>
      <c r="E123" s="208" t="s">
        <v>10</v>
      </c>
      <c r="F123" s="225" t="s">
        <v>238</v>
      </c>
      <c r="G123" s="231"/>
      <c r="H123" s="226" t="s">
        <v>10</v>
      </c>
      <c r="I123" s="13"/>
      <c r="M123" s="178"/>
      <c r="O123" s="13"/>
      <c r="S123" s="13"/>
      <c r="V123" s="13"/>
      <c r="W123" s="13"/>
    </row>
    <row r="124" spans="2:23" ht="26.4">
      <c r="B124" s="7"/>
      <c r="C124" s="207"/>
      <c r="D124" s="218" t="s">
        <v>234</v>
      </c>
      <c r="E124" s="1"/>
      <c r="F124" s="223"/>
      <c r="G124" s="227" t="s">
        <v>232</v>
      </c>
      <c r="H124" s="223"/>
      <c r="I124" s="13"/>
      <c r="M124" s="178"/>
      <c r="O124" s="13"/>
      <c r="S124" s="13"/>
      <c r="V124" s="13"/>
      <c r="W124" s="13"/>
    </row>
    <row r="125" spans="2:23">
      <c r="B125" s="7"/>
      <c r="D125" s="3" t="s">
        <v>202</v>
      </c>
      <c r="F125" s="228"/>
      <c r="G125" s="223" t="s">
        <v>202</v>
      </c>
      <c r="H125" s="223"/>
      <c r="I125" s="185"/>
      <c r="K125" s="186"/>
      <c r="M125" s="127"/>
      <c r="O125" s="185"/>
      <c r="Q125" s="186"/>
      <c r="S125" s="185"/>
      <c r="U125" s="186"/>
      <c r="V125" s="13"/>
      <c r="W125" s="185"/>
    </row>
    <row r="126" spans="2:23">
      <c r="B126" s="7"/>
      <c r="D126" s="3" t="s">
        <v>200</v>
      </c>
      <c r="F126" s="228"/>
      <c r="G126" s="223" t="s">
        <v>200</v>
      </c>
      <c r="H126" s="223"/>
      <c r="I126" s="185"/>
      <c r="K126" s="186"/>
      <c r="M126" s="127"/>
      <c r="O126" s="185"/>
      <c r="Q126" s="186"/>
      <c r="S126" s="185"/>
      <c r="U126" s="186"/>
      <c r="V126" s="13"/>
      <c r="W126" s="185"/>
    </row>
    <row r="127" spans="2:23">
      <c r="B127" s="7"/>
      <c r="D127" s="3" t="s">
        <v>201</v>
      </c>
      <c r="F127" s="228"/>
      <c r="G127" s="223" t="s">
        <v>201</v>
      </c>
      <c r="H127" s="223"/>
      <c r="I127" s="185"/>
      <c r="K127" s="186"/>
      <c r="M127" s="127"/>
      <c r="O127" s="185"/>
      <c r="Q127" s="186"/>
      <c r="S127" s="185"/>
      <c r="U127" s="186"/>
      <c r="V127" s="13"/>
      <c r="W127" s="185"/>
    </row>
    <row r="128" spans="2:23">
      <c r="B128" s="7"/>
      <c r="F128" s="112"/>
      <c r="G128" s="112"/>
      <c r="I128" s="13"/>
      <c r="M128" s="177"/>
      <c r="O128" s="13"/>
      <c r="S128" s="13"/>
      <c r="W128" s="13"/>
    </row>
    <row r="129" spans="2:12" ht="19.8">
      <c r="B129" s="209" t="s">
        <v>226</v>
      </c>
      <c r="C129" s="143"/>
      <c r="D129" s="143"/>
      <c r="F129" s="112"/>
      <c r="G129" s="112"/>
      <c r="L129" s="181"/>
    </row>
    <row r="130" spans="2:12">
      <c r="C130" s="3" t="s">
        <v>210</v>
      </c>
      <c r="F130" s="112"/>
      <c r="G130" s="112"/>
      <c r="L130" s="181"/>
    </row>
    <row r="131" spans="2:12">
      <c r="C131" s="3" t="s">
        <v>211</v>
      </c>
      <c r="F131" s="112"/>
      <c r="G131" s="112"/>
    </row>
    <row r="132" spans="2:12">
      <c r="C132" s="3" t="s">
        <v>245</v>
      </c>
      <c r="E132" s="165"/>
      <c r="F132" s="112" t="s">
        <v>246</v>
      </c>
      <c r="G132" s="112"/>
    </row>
    <row r="133" spans="2:12" ht="18.600000000000001" thickBot="1">
      <c r="C133" s="82"/>
      <c r="D133" s="82"/>
      <c r="E133" s="82"/>
      <c r="F133" s="144"/>
      <c r="G133" s="112"/>
    </row>
    <row r="134" spans="2:12" ht="30" customHeight="1" thickBot="1">
      <c r="C134" s="128" t="s">
        <v>164</v>
      </c>
      <c r="D134" s="383" t="str">
        <f>IF(D7="","",D7)</f>
        <v/>
      </c>
      <c r="E134" s="384"/>
      <c r="F134" s="384"/>
      <c r="G134" s="129"/>
      <c r="H134" s="127"/>
      <c r="I134" s="127"/>
    </row>
    <row r="135" spans="2:12" ht="13.95" customHeight="1" thickBot="1">
      <c r="C135" s="82"/>
      <c r="D135" s="145"/>
      <c r="E135" s="131"/>
      <c r="F135" s="131"/>
      <c r="G135" s="126"/>
      <c r="H135" s="127"/>
      <c r="I135" s="127"/>
    </row>
    <row r="136" spans="2:12" ht="30" customHeight="1" thickBot="1">
      <c r="C136" s="146" t="s">
        <v>166</v>
      </c>
      <c r="D136" s="385" t="str" cm="1">
        <f t="array" ref="D136">IF(
    SUMPRODUCT(--(TRIM($D$139:$D$238)&lt;&gt;""))=0,
    "",
    IF(
        SUMPRODUCT(--(TRIM($D$13:$D$22)&lt;&gt;""), --(COUNTIF($D$139:$D$238, TRIM($D$13:$D$22))=0)) +
        SUMPRODUCT(--(TRIM($D$13:$D$22)&lt;&gt;""), --(TRIM($I$13:$I$22)="")) +
        SUMPRODUCT(--(TRIM($D$13:$D$22)&lt;&gt;""), --(COUNTIF($D$139:$D$238, TRIM($D$13:$D$22)) &lt; IFERROR(VALUE($I$13:$I$22),0))) +
        SUMPRODUCT(--(TRIM($D$139:$D$238)&lt;&gt;""), --ISNA(MATCH(TRIM($D$139:$D$238), TRIM($D$13:$D$22),0))) &gt; 0,
        "２-1．補助対象経費で選択した「機器コード番号」と入力した「台数」の条件を満たしていません。",
        "OK"
    )
)</f>
        <v/>
      </c>
      <c r="E136" s="400"/>
      <c r="F136" s="401"/>
      <c r="G136" s="126"/>
      <c r="H136" s="127"/>
      <c r="I136" s="127"/>
    </row>
    <row r="137" spans="2:12" ht="18.600000000000001" thickBot="1">
      <c r="D137" s="147"/>
      <c r="E137" s="133"/>
      <c r="F137" s="112"/>
      <c r="G137" s="112"/>
    </row>
    <row r="138" spans="2:12" ht="49.95" customHeight="1">
      <c r="C138" s="148" t="s">
        <v>1</v>
      </c>
      <c r="D138" s="149" t="s">
        <v>159</v>
      </c>
      <c r="E138" s="149" t="s">
        <v>169</v>
      </c>
      <c r="F138" s="150" t="s">
        <v>227</v>
      </c>
      <c r="G138" s="149" t="s">
        <v>161</v>
      </c>
      <c r="H138" s="149" t="s">
        <v>162</v>
      </c>
      <c r="I138" s="196" t="s">
        <v>213</v>
      </c>
    </row>
    <row r="139" spans="2:12" ht="49.95" customHeight="1">
      <c r="C139" s="166"/>
      <c r="D139" s="168"/>
      <c r="E139" s="107" t="str">
        <f>IFERROR(VLOOKUP($D139, ALL!$A:$G, 2, FALSE), "")</f>
        <v/>
      </c>
      <c r="F139" s="192"/>
      <c r="G139" s="107" t="str">
        <f>IFERROR(VLOOKUP($D139, ALL!$A:$G, 3, FALSE), "")</f>
        <v/>
      </c>
      <c r="H139" s="107" t="str">
        <f>IFERROR(VLOOKUP($D139, ALL!$A:$G, 5, FALSE), "")</f>
        <v/>
      </c>
      <c r="I139" s="194"/>
      <c r="L139" s="151" t="str">
        <f t="shared" ref="L139:L170" si="2">IF(D139="","",
  IF(COUNTIF($D$13:$D$22,D139)=0,"コード不一致",
    IF(INDEX($I$13:$I$22,MATCH(D139,$D$13:$D$22,0))="","台数未入力",
      IF(COUNTIF($D$139:$D$238,D139)&lt;INDEX($I$13:$I$22,MATCH(D139,$D$13:$D$22,0)),"台数不足","OK")
    )
  )
)</f>
        <v/>
      </c>
    </row>
    <row r="140" spans="2:12" ht="49.95" customHeight="1">
      <c r="C140" s="166"/>
      <c r="D140" s="168"/>
      <c r="E140" s="107" t="str">
        <f>IFERROR(VLOOKUP($D140, ALL!$A:$G, 2, FALSE), "")</f>
        <v/>
      </c>
      <c r="F140" s="192"/>
      <c r="G140" s="107" t="str">
        <f>IFERROR(VLOOKUP($D140, ALL!$A:$G, 3, FALSE), "")</f>
        <v/>
      </c>
      <c r="H140" s="107" t="str">
        <f>IFERROR(VLOOKUP($D140, ALL!$A:$G, 5, FALSE), "")</f>
        <v/>
      </c>
      <c r="I140" s="194"/>
      <c r="L140" s="151" t="str">
        <f t="shared" si="2"/>
        <v/>
      </c>
    </row>
    <row r="141" spans="2:12" ht="49.95" customHeight="1">
      <c r="C141" s="166"/>
      <c r="D141" s="168"/>
      <c r="E141" s="107" t="str">
        <f>IFERROR(VLOOKUP($D141, ALL!$A:$G, 2, FALSE), "")</f>
        <v/>
      </c>
      <c r="F141" s="192"/>
      <c r="G141" s="107" t="str">
        <f>IFERROR(VLOOKUP($D141, ALL!$A:$G, 3, FALSE), "")</f>
        <v/>
      </c>
      <c r="H141" s="107" t="str">
        <f>IFERROR(VLOOKUP($D141, ALL!$A:$G, 5, FALSE), "")</f>
        <v/>
      </c>
      <c r="I141" s="194"/>
      <c r="L141" s="151" t="str">
        <f t="shared" si="2"/>
        <v/>
      </c>
    </row>
    <row r="142" spans="2:12" ht="49.95" customHeight="1">
      <c r="C142" s="166"/>
      <c r="D142" s="168"/>
      <c r="E142" s="107" t="str">
        <f>IFERROR(VLOOKUP($D142, ALL!$A:$G, 2, FALSE), "")</f>
        <v/>
      </c>
      <c r="F142" s="192"/>
      <c r="G142" s="107" t="str">
        <f>IFERROR(VLOOKUP($D142, ALL!$A:$G, 3, FALSE), "")</f>
        <v/>
      </c>
      <c r="H142" s="107" t="str">
        <f>IFERROR(VLOOKUP($D142, ALL!$A:$G, 5, FALSE), "")</f>
        <v/>
      </c>
      <c r="I142" s="194"/>
      <c r="L142" s="151" t="str">
        <f t="shared" si="2"/>
        <v/>
      </c>
    </row>
    <row r="143" spans="2:12" ht="49.95" customHeight="1">
      <c r="C143" s="166"/>
      <c r="D143" s="168"/>
      <c r="E143" s="107" t="str">
        <f>IFERROR(VLOOKUP($D143, ALL!$A:$G, 2, FALSE), "")</f>
        <v/>
      </c>
      <c r="F143" s="192"/>
      <c r="G143" s="107" t="str">
        <f>IFERROR(VLOOKUP($D143, ALL!$A:$G, 3, FALSE), "")</f>
        <v/>
      </c>
      <c r="H143" s="107" t="str">
        <f>IFERROR(VLOOKUP($D143, ALL!$A:$G, 5, FALSE), "")</f>
        <v/>
      </c>
      <c r="I143" s="194"/>
      <c r="L143" s="151" t="str">
        <f t="shared" si="2"/>
        <v/>
      </c>
    </row>
    <row r="144" spans="2:12" ht="49.95" customHeight="1">
      <c r="C144" s="166"/>
      <c r="D144" s="168"/>
      <c r="E144" s="107" t="str">
        <f>IFERROR(VLOOKUP($D144, ALL!$A:$G, 2, FALSE), "")</f>
        <v/>
      </c>
      <c r="F144" s="192"/>
      <c r="G144" s="107" t="str">
        <f>IFERROR(VLOOKUP($D144, ALL!$A:$G, 3, FALSE), "")</f>
        <v/>
      </c>
      <c r="H144" s="107" t="str">
        <f>IFERROR(VLOOKUP($D144, ALL!$A:$G, 5, FALSE), "")</f>
        <v/>
      </c>
      <c r="I144" s="194"/>
      <c r="L144" s="151" t="str">
        <f t="shared" si="2"/>
        <v/>
      </c>
    </row>
    <row r="145" spans="3:12" ht="49.95" customHeight="1">
      <c r="C145" s="166"/>
      <c r="D145" s="168"/>
      <c r="E145" s="107" t="str">
        <f>IFERROR(VLOOKUP($D145, ALL!$A:$G, 2, FALSE), "")</f>
        <v/>
      </c>
      <c r="F145" s="192"/>
      <c r="G145" s="107" t="str">
        <f>IFERROR(VLOOKUP($D145, ALL!$A:$G, 3, FALSE), "")</f>
        <v/>
      </c>
      <c r="H145" s="107" t="str">
        <f>IFERROR(VLOOKUP($D145, ALL!$A:$G, 5, FALSE), "")</f>
        <v/>
      </c>
      <c r="I145" s="194"/>
      <c r="L145" s="151" t="str">
        <f t="shared" si="2"/>
        <v/>
      </c>
    </row>
    <row r="146" spans="3:12" ht="49.95" customHeight="1">
      <c r="C146" s="166"/>
      <c r="D146" s="168"/>
      <c r="E146" s="107" t="str">
        <f>IFERROR(VLOOKUP($D146, ALL!$A:$G, 2, FALSE), "")</f>
        <v/>
      </c>
      <c r="F146" s="192"/>
      <c r="G146" s="107" t="str">
        <f>IFERROR(VLOOKUP($D146, ALL!$A:$G, 3, FALSE), "")</f>
        <v/>
      </c>
      <c r="H146" s="107" t="str">
        <f>IFERROR(VLOOKUP($D146, ALL!$A:$G, 5, FALSE), "")</f>
        <v/>
      </c>
      <c r="I146" s="194"/>
      <c r="L146" s="151" t="str">
        <f t="shared" si="2"/>
        <v/>
      </c>
    </row>
    <row r="147" spans="3:12" ht="49.95" customHeight="1">
      <c r="C147" s="166"/>
      <c r="D147" s="168"/>
      <c r="E147" s="107" t="str">
        <f>IFERROR(VLOOKUP($D147, ALL!$A:$G, 2, FALSE), "")</f>
        <v/>
      </c>
      <c r="F147" s="192"/>
      <c r="G147" s="107" t="str">
        <f>IFERROR(VLOOKUP($D147, ALL!$A:$G, 3, FALSE), "")</f>
        <v/>
      </c>
      <c r="H147" s="107" t="str">
        <f>IFERROR(VLOOKUP($D147, ALL!$A:$G, 5, FALSE), "")</f>
        <v/>
      </c>
      <c r="I147" s="194"/>
      <c r="L147" s="151" t="str">
        <f t="shared" si="2"/>
        <v/>
      </c>
    </row>
    <row r="148" spans="3:12" ht="49.95" customHeight="1">
      <c r="C148" s="166"/>
      <c r="D148" s="168"/>
      <c r="E148" s="107" t="str">
        <f>IFERROR(VLOOKUP($D148, ALL!$A:$G, 2, FALSE), "")</f>
        <v/>
      </c>
      <c r="F148" s="192"/>
      <c r="G148" s="107" t="str">
        <f>IFERROR(VLOOKUP($D148, ALL!$A:$G, 3, FALSE), "")</f>
        <v/>
      </c>
      <c r="H148" s="107" t="str">
        <f>IFERROR(VLOOKUP($D148, ALL!$A:$G, 5, FALSE), "")</f>
        <v/>
      </c>
      <c r="I148" s="194"/>
      <c r="L148" s="151" t="str">
        <f t="shared" si="2"/>
        <v/>
      </c>
    </row>
    <row r="149" spans="3:12" ht="49.95" customHeight="1">
      <c r="C149" s="166"/>
      <c r="D149" s="168"/>
      <c r="E149" s="107" t="str">
        <f>IFERROR(VLOOKUP($D149, ALL!$A:$G, 2, FALSE), "")</f>
        <v/>
      </c>
      <c r="F149" s="192"/>
      <c r="G149" s="107" t="str">
        <f>IFERROR(VLOOKUP($D149, ALL!$A:$G, 3, FALSE), "")</f>
        <v/>
      </c>
      <c r="H149" s="107" t="str">
        <f>IFERROR(VLOOKUP($D149, ALL!$A:$G, 5, FALSE), "")</f>
        <v/>
      </c>
      <c r="I149" s="194"/>
      <c r="L149" s="151" t="str">
        <f t="shared" si="2"/>
        <v/>
      </c>
    </row>
    <row r="150" spans="3:12" ht="49.95" customHeight="1">
      <c r="C150" s="166"/>
      <c r="D150" s="168"/>
      <c r="E150" s="107" t="str">
        <f>IFERROR(VLOOKUP($D150, ALL!$A:$G, 2, FALSE), "")</f>
        <v/>
      </c>
      <c r="F150" s="192"/>
      <c r="G150" s="107" t="str">
        <f>IFERROR(VLOOKUP($D150, ALL!$A:$G, 3, FALSE), "")</f>
        <v/>
      </c>
      <c r="H150" s="107" t="str">
        <f>IFERROR(VLOOKUP($D150, ALL!$A:$G, 5, FALSE), "")</f>
        <v/>
      </c>
      <c r="I150" s="194"/>
      <c r="L150" s="151" t="str">
        <f t="shared" si="2"/>
        <v/>
      </c>
    </row>
    <row r="151" spans="3:12" ht="49.95" customHeight="1">
      <c r="C151" s="166"/>
      <c r="D151" s="168"/>
      <c r="E151" s="107" t="str">
        <f>IFERROR(VLOOKUP($D151, ALL!$A:$G, 2, FALSE), "")</f>
        <v/>
      </c>
      <c r="F151" s="192"/>
      <c r="G151" s="107" t="str">
        <f>IFERROR(VLOOKUP($D151, ALL!$A:$G, 3, FALSE), "")</f>
        <v/>
      </c>
      <c r="H151" s="107" t="str">
        <f>IFERROR(VLOOKUP($D151, ALL!$A:$G, 5, FALSE), "")</f>
        <v/>
      </c>
      <c r="I151" s="194"/>
      <c r="L151" s="151" t="str">
        <f t="shared" si="2"/>
        <v/>
      </c>
    </row>
    <row r="152" spans="3:12" ht="49.95" customHeight="1">
      <c r="C152" s="166"/>
      <c r="D152" s="168"/>
      <c r="E152" s="107" t="str">
        <f>IFERROR(VLOOKUP($D152, ALL!$A:$G, 2, FALSE), "")</f>
        <v/>
      </c>
      <c r="F152" s="192"/>
      <c r="G152" s="107" t="str">
        <f>IFERROR(VLOOKUP($D152, ALL!$A:$G, 3, FALSE), "")</f>
        <v/>
      </c>
      <c r="H152" s="107" t="str">
        <f>IFERROR(VLOOKUP($D152, ALL!$A:$G, 5, FALSE), "")</f>
        <v/>
      </c>
      <c r="I152" s="194"/>
      <c r="L152" s="151" t="str">
        <f t="shared" si="2"/>
        <v/>
      </c>
    </row>
    <row r="153" spans="3:12" ht="49.95" customHeight="1">
      <c r="C153" s="166"/>
      <c r="D153" s="168"/>
      <c r="E153" s="107" t="str">
        <f>IFERROR(VLOOKUP($D153, ALL!$A:$G, 2, FALSE), "")</f>
        <v/>
      </c>
      <c r="F153" s="192"/>
      <c r="G153" s="107" t="str">
        <f>IFERROR(VLOOKUP($D153, ALL!$A:$G, 3, FALSE), "")</f>
        <v/>
      </c>
      <c r="H153" s="107" t="str">
        <f>IFERROR(VLOOKUP($D153, ALL!$A:$G, 5, FALSE), "")</f>
        <v/>
      </c>
      <c r="I153" s="194"/>
      <c r="L153" s="151" t="str">
        <f t="shared" si="2"/>
        <v/>
      </c>
    </row>
    <row r="154" spans="3:12" ht="49.95" customHeight="1">
      <c r="C154" s="166"/>
      <c r="D154" s="168"/>
      <c r="E154" s="107" t="str">
        <f>IFERROR(VLOOKUP($D154, ALL!$A:$G, 2, FALSE), "")</f>
        <v/>
      </c>
      <c r="F154" s="192"/>
      <c r="G154" s="107" t="str">
        <f>IFERROR(VLOOKUP($D154, ALL!$A:$G, 3, FALSE), "")</f>
        <v/>
      </c>
      <c r="H154" s="107" t="str">
        <f>IFERROR(VLOOKUP($D154, ALL!$A:$G, 5, FALSE), "")</f>
        <v/>
      </c>
      <c r="I154" s="194"/>
      <c r="L154" s="151" t="str">
        <f t="shared" si="2"/>
        <v/>
      </c>
    </row>
    <row r="155" spans="3:12" ht="49.95" customHeight="1">
      <c r="C155" s="166"/>
      <c r="D155" s="168"/>
      <c r="E155" s="107" t="str">
        <f>IFERROR(VLOOKUP($D155, ALL!$A:$G, 2, FALSE), "")</f>
        <v/>
      </c>
      <c r="F155" s="192"/>
      <c r="G155" s="107" t="str">
        <f>IFERROR(VLOOKUP($D155, ALL!$A:$G, 3, FALSE), "")</f>
        <v/>
      </c>
      <c r="H155" s="107" t="str">
        <f>IFERROR(VLOOKUP($D155, ALL!$A:$G, 5, FALSE), "")</f>
        <v/>
      </c>
      <c r="I155" s="194"/>
      <c r="L155" s="151" t="str">
        <f t="shared" si="2"/>
        <v/>
      </c>
    </row>
    <row r="156" spans="3:12" ht="49.95" customHeight="1">
      <c r="C156" s="166"/>
      <c r="D156" s="168"/>
      <c r="E156" s="107" t="str">
        <f>IFERROR(VLOOKUP($D156, ALL!$A:$G, 2, FALSE), "")</f>
        <v/>
      </c>
      <c r="F156" s="192"/>
      <c r="G156" s="107" t="str">
        <f>IFERROR(VLOOKUP($D156, ALL!$A:$G, 3, FALSE), "")</f>
        <v/>
      </c>
      <c r="H156" s="107" t="str">
        <f>IFERROR(VLOOKUP($D156, ALL!$A:$G, 5, FALSE), "")</f>
        <v/>
      </c>
      <c r="I156" s="194"/>
      <c r="L156" s="151" t="str">
        <f t="shared" si="2"/>
        <v/>
      </c>
    </row>
    <row r="157" spans="3:12" ht="49.95" customHeight="1">
      <c r="C157" s="166"/>
      <c r="D157" s="168"/>
      <c r="E157" s="107" t="str">
        <f>IFERROR(VLOOKUP($D157, ALL!$A:$G, 2, FALSE), "")</f>
        <v/>
      </c>
      <c r="F157" s="192"/>
      <c r="G157" s="107" t="str">
        <f>IFERROR(VLOOKUP($D157, ALL!$A:$G, 3, FALSE), "")</f>
        <v/>
      </c>
      <c r="H157" s="107" t="str">
        <f>IFERROR(VLOOKUP($D157, ALL!$A:$G, 5, FALSE), "")</f>
        <v/>
      </c>
      <c r="I157" s="194"/>
      <c r="L157" s="151" t="str">
        <f t="shared" si="2"/>
        <v/>
      </c>
    </row>
    <row r="158" spans="3:12" ht="49.95" customHeight="1">
      <c r="C158" s="166"/>
      <c r="D158" s="168"/>
      <c r="E158" s="107" t="str">
        <f>IFERROR(VLOOKUP($D158, ALL!$A:$G, 2, FALSE), "")</f>
        <v/>
      </c>
      <c r="F158" s="192"/>
      <c r="G158" s="107" t="str">
        <f>IFERROR(VLOOKUP($D158, ALL!$A:$G, 3, FALSE), "")</f>
        <v/>
      </c>
      <c r="H158" s="107" t="str">
        <f>IFERROR(VLOOKUP($D158, ALL!$A:$G, 5, FALSE), "")</f>
        <v/>
      </c>
      <c r="I158" s="194"/>
      <c r="L158" s="151" t="str">
        <f t="shared" si="2"/>
        <v/>
      </c>
    </row>
    <row r="159" spans="3:12" ht="49.95" customHeight="1">
      <c r="C159" s="166"/>
      <c r="D159" s="168"/>
      <c r="E159" s="107" t="str">
        <f>IFERROR(VLOOKUP($D159, ALL!$A:$G, 2, FALSE), "")</f>
        <v/>
      </c>
      <c r="F159" s="192"/>
      <c r="G159" s="107" t="str">
        <f>IFERROR(VLOOKUP($D159, ALL!$A:$G, 3, FALSE), "")</f>
        <v/>
      </c>
      <c r="H159" s="107" t="str">
        <f>IFERROR(VLOOKUP($D159, ALL!$A:$G, 5, FALSE), "")</f>
        <v/>
      </c>
      <c r="I159" s="194"/>
      <c r="L159" s="151" t="str">
        <f t="shared" si="2"/>
        <v/>
      </c>
    </row>
    <row r="160" spans="3:12" ht="49.95" customHeight="1">
      <c r="C160" s="166"/>
      <c r="D160" s="168"/>
      <c r="E160" s="107" t="str">
        <f>IFERROR(VLOOKUP($D160, ALL!$A:$G, 2, FALSE), "")</f>
        <v/>
      </c>
      <c r="F160" s="192"/>
      <c r="G160" s="107" t="str">
        <f>IFERROR(VLOOKUP($D160, ALL!$A:$G, 3, FALSE), "")</f>
        <v/>
      </c>
      <c r="H160" s="107" t="str">
        <f>IFERROR(VLOOKUP($D160, ALL!$A:$G, 5, FALSE), "")</f>
        <v/>
      </c>
      <c r="I160" s="194"/>
      <c r="L160" s="151" t="str">
        <f t="shared" si="2"/>
        <v/>
      </c>
    </row>
    <row r="161" spans="3:12" ht="49.95" customHeight="1">
      <c r="C161" s="166"/>
      <c r="D161" s="168"/>
      <c r="E161" s="107" t="str">
        <f>IFERROR(VLOOKUP($D161, ALL!$A:$G, 2, FALSE), "")</f>
        <v/>
      </c>
      <c r="F161" s="192"/>
      <c r="G161" s="107" t="str">
        <f>IFERROR(VLOOKUP($D161, ALL!$A:$G, 3, FALSE), "")</f>
        <v/>
      </c>
      <c r="H161" s="107" t="str">
        <f>IFERROR(VLOOKUP($D161, ALL!$A:$G, 5, FALSE), "")</f>
        <v/>
      </c>
      <c r="I161" s="194"/>
      <c r="L161" s="151" t="str">
        <f t="shared" si="2"/>
        <v/>
      </c>
    </row>
    <row r="162" spans="3:12" ht="49.95" customHeight="1">
      <c r="C162" s="166"/>
      <c r="D162" s="168"/>
      <c r="E162" s="107" t="str">
        <f>IFERROR(VLOOKUP($D162, ALL!$A:$G, 2, FALSE), "")</f>
        <v/>
      </c>
      <c r="F162" s="192"/>
      <c r="G162" s="107" t="str">
        <f>IFERROR(VLOOKUP($D162, ALL!$A:$G, 3, FALSE), "")</f>
        <v/>
      </c>
      <c r="H162" s="107" t="str">
        <f>IFERROR(VLOOKUP($D162, ALL!$A:$G, 5, FALSE), "")</f>
        <v/>
      </c>
      <c r="I162" s="194"/>
      <c r="L162" s="151" t="str">
        <f t="shared" si="2"/>
        <v/>
      </c>
    </row>
    <row r="163" spans="3:12" ht="49.95" customHeight="1">
      <c r="C163" s="166"/>
      <c r="D163" s="168"/>
      <c r="E163" s="107" t="str">
        <f>IFERROR(VLOOKUP($D163, ALL!$A:$G, 2, FALSE), "")</f>
        <v/>
      </c>
      <c r="F163" s="192"/>
      <c r="G163" s="107" t="str">
        <f>IFERROR(VLOOKUP($D163, ALL!$A:$G, 3, FALSE), "")</f>
        <v/>
      </c>
      <c r="H163" s="107" t="str">
        <f>IFERROR(VLOOKUP($D163, ALL!$A:$G, 5, FALSE), "")</f>
        <v/>
      </c>
      <c r="I163" s="194"/>
      <c r="L163" s="151" t="str">
        <f t="shared" si="2"/>
        <v/>
      </c>
    </row>
    <row r="164" spans="3:12" ht="49.95" customHeight="1">
      <c r="C164" s="166"/>
      <c r="D164" s="168"/>
      <c r="E164" s="107" t="str">
        <f>IFERROR(VLOOKUP($D164, ALL!$A:$G, 2, FALSE), "")</f>
        <v/>
      </c>
      <c r="F164" s="192"/>
      <c r="G164" s="107" t="str">
        <f>IFERROR(VLOOKUP($D164, ALL!$A:$G, 3, FALSE), "")</f>
        <v/>
      </c>
      <c r="H164" s="107" t="str">
        <f>IFERROR(VLOOKUP($D164, ALL!$A:$G, 5, FALSE), "")</f>
        <v/>
      </c>
      <c r="I164" s="194"/>
      <c r="L164" s="151" t="str">
        <f t="shared" si="2"/>
        <v/>
      </c>
    </row>
    <row r="165" spans="3:12" ht="49.95" customHeight="1">
      <c r="C165" s="166"/>
      <c r="D165" s="168"/>
      <c r="E165" s="107" t="str">
        <f>IFERROR(VLOOKUP($D165, ALL!$A:$G, 2, FALSE), "")</f>
        <v/>
      </c>
      <c r="F165" s="192"/>
      <c r="G165" s="107" t="str">
        <f>IFERROR(VLOOKUP($D165, ALL!$A:$G, 3, FALSE), "")</f>
        <v/>
      </c>
      <c r="H165" s="107" t="str">
        <f>IFERROR(VLOOKUP($D165, ALL!$A:$G, 5, FALSE), "")</f>
        <v/>
      </c>
      <c r="I165" s="194"/>
      <c r="L165" s="151" t="str">
        <f t="shared" si="2"/>
        <v/>
      </c>
    </row>
    <row r="166" spans="3:12" ht="49.95" customHeight="1">
      <c r="C166" s="166"/>
      <c r="D166" s="168"/>
      <c r="E166" s="107" t="str">
        <f>IFERROR(VLOOKUP($D166, ALL!$A:$G, 2, FALSE), "")</f>
        <v/>
      </c>
      <c r="F166" s="192"/>
      <c r="G166" s="107" t="str">
        <f>IFERROR(VLOOKUP($D166, ALL!$A:$G, 3, FALSE), "")</f>
        <v/>
      </c>
      <c r="H166" s="107" t="str">
        <f>IFERROR(VLOOKUP($D166, ALL!$A:$G, 5, FALSE), "")</f>
        <v/>
      </c>
      <c r="I166" s="194"/>
      <c r="L166" s="151" t="str">
        <f t="shared" si="2"/>
        <v/>
      </c>
    </row>
    <row r="167" spans="3:12" ht="49.95" customHeight="1">
      <c r="C167" s="166"/>
      <c r="D167" s="168"/>
      <c r="E167" s="107" t="str">
        <f>IFERROR(VLOOKUP($D167, ALL!$A:$G, 2, FALSE), "")</f>
        <v/>
      </c>
      <c r="F167" s="192"/>
      <c r="G167" s="107" t="str">
        <f>IFERROR(VLOOKUP($D167, ALL!$A:$G, 3, FALSE), "")</f>
        <v/>
      </c>
      <c r="H167" s="107" t="str">
        <f>IFERROR(VLOOKUP($D167, ALL!$A:$G, 5, FALSE), "")</f>
        <v/>
      </c>
      <c r="I167" s="194"/>
      <c r="L167" s="151" t="str">
        <f t="shared" si="2"/>
        <v/>
      </c>
    </row>
    <row r="168" spans="3:12" ht="49.95" customHeight="1">
      <c r="C168" s="166"/>
      <c r="D168" s="168"/>
      <c r="E168" s="107" t="str">
        <f>IFERROR(VLOOKUP($D168, ALL!$A:$G, 2, FALSE), "")</f>
        <v/>
      </c>
      <c r="F168" s="192"/>
      <c r="G168" s="107" t="str">
        <f>IFERROR(VLOOKUP($D168, ALL!$A:$G, 3, FALSE), "")</f>
        <v/>
      </c>
      <c r="H168" s="107" t="str">
        <f>IFERROR(VLOOKUP($D168, ALL!$A:$G, 5, FALSE), "")</f>
        <v/>
      </c>
      <c r="I168" s="194"/>
      <c r="L168" s="151" t="str">
        <f t="shared" si="2"/>
        <v/>
      </c>
    </row>
    <row r="169" spans="3:12" ht="49.95" customHeight="1">
      <c r="C169" s="166"/>
      <c r="D169" s="168"/>
      <c r="E169" s="107" t="str">
        <f>IFERROR(VLOOKUP($D169, ALL!$A:$G, 2, FALSE), "")</f>
        <v/>
      </c>
      <c r="F169" s="192"/>
      <c r="G169" s="107" t="str">
        <f>IFERROR(VLOOKUP($D169, ALL!$A:$G, 3, FALSE), "")</f>
        <v/>
      </c>
      <c r="H169" s="107" t="str">
        <f>IFERROR(VLOOKUP($D169, ALL!$A:$G, 5, FALSE), "")</f>
        <v/>
      </c>
      <c r="I169" s="194"/>
      <c r="L169" s="151" t="str">
        <f t="shared" si="2"/>
        <v/>
      </c>
    </row>
    <row r="170" spans="3:12" ht="49.95" customHeight="1">
      <c r="C170" s="166"/>
      <c r="D170" s="168"/>
      <c r="E170" s="107" t="str">
        <f>IFERROR(VLOOKUP($D170, ALL!$A:$G, 2, FALSE), "")</f>
        <v/>
      </c>
      <c r="F170" s="192"/>
      <c r="G170" s="107" t="str">
        <f>IFERROR(VLOOKUP($D170, ALL!$A:$G, 3, FALSE), "")</f>
        <v/>
      </c>
      <c r="H170" s="107" t="str">
        <f>IFERROR(VLOOKUP($D170, ALL!$A:$G, 5, FALSE), "")</f>
        <v/>
      </c>
      <c r="I170" s="194"/>
      <c r="L170" s="151" t="str">
        <f t="shared" si="2"/>
        <v/>
      </c>
    </row>
    <row r="171" spans="3:12" ht="49.95" customHeight="1">
      <c r="C171" s="166"/>
      <c r="D171" s="168"/>
      <c r="E171" s="107" t="str">
        <f>IFERROR(VLOOKUP($D171, ALL!$A:$G, 2, FALSE), "")</f>
        <v/>
      </c>
      <c r="F171" s="192"/>
      <c r="G171" s="107" t="str">
        <f>IFERROR(VLOOKUP($D171, ALL!$A:$G, 3, FALSE), "")</f>
        <v/>
      </c>
      <c r="H171" s="107" t="str">
        <f>IFERROR(VLOOKUP($D171, ALL!$A:$G, 5, FALSE), "")</f>
        <v/>
      </c>
      <c r="I171" s="194"/>
      <c r="L171" s="151" t="str">
        <f t="shared" ref="L171:L202" si="3">IF(D171="","",
  IF(COUNTIF($D$13:$D$22,D171)=0,"コード不一致",
    IF(INDEX($I$13:$I$22,MATCH(D171,$D$13:$D$22,0))="","台数未入力",
      IF(COUNTIF($D$139:$D$238,D171)&lt;INDEX($I$13:$I$22,MATCH(D171,$D$13:$D$22,0)),"台数不足","OK")
    )
  )
)</f>
        <v/>
      </c>
    </row>
    <row r="172" spans="3:12" ht="49.95" customHeight="1">
      <c r="C172" s="166"/>
      <c r="D172" s="168"/>
      <c r="E172" s="107" t="str">
        <f>IFERROR(VLOOKUP($D172, ALL!$A:$G, 2, FALSE), "")</f>
        <v/>
      </c>
      <c r="F172" s="192"/>
      <c r="G172" s="107" t="str">
        <f>IFERROR(VLOOKUP($D172, ALL!$A:$G, 3, FALSE), "")</f>
        <v/>
      </c>
      <c r="H172" s="107" t="str">
        <f>IFERROR(VLOOKUP($D172, ALL!$A:$G, 5, FALSE), "")</f>
        <v/>
      </c>
      <c r="I172" s="194"/>
      <c r="L172" s="151" t="str">
        <f t="shared" si="3"/>
        <v/>
      </c>
    </row>
    <row r="173" spans="3:12" ht="49.95" customHeight="1">
      <c r="C173" s="166"/>
      <c r="D173" s="168"/>
      <c r="E173" s="107" t="str">
        <f>IFERROR(VLOOKUP($D173, ALL!$A:$G, 2, FALSE), "")</f>
        <v/>
      </c>
      <c r="F173" s="192"/>
      <c r="G173" s="107" t="str">
        <f>IFERROR(VLOOKUP($D173, ALL!$A:$G, 3, FALSE), "")</f>
        <v/>
      </c>
      <c r="H173" s="107" t="str">
        <f>IFERROR(VLOOKUP($D173, ALL!$A:$G, 5, FALSE), "")</f>
        <v/>
      </c>
      <c r="I173" s="194"/>
      <c r="L173" s="151" t="str">
        <f t="shared" si="3"/>
        <v/>
      </c>
    </row>
    <row r="174" spans="3:12" ht="49.95" customHeight="1">
      <c r="C174" s="166"/>
      <c r="D174" s="168"/>
      <c r="E174" s="107" t="str">
        <f>IFERROR(VLOOKUP($D174, ALL!$A:$G, 2, FALSE), "")</f>
        <v/>
      </c>
      <c r="F174" s="192"/>
      <c r="G174" s="107" t="str">
        <f>IFERROR(VLOOKUP($D174, ALL!$A:$G, 3, FALSE), "")</f>
        <v/>
      </c>
      <c r="H174" s="107" t="str">
        <f>IFERROR(VLOOKUP($D174, ALL!$A:$G, 5, FALSE), "")</f>
        <v/>
      </c>
      <c r="I174" s="194"/>
      <c r="L174" s="151" t="str">
        <f t="shared" si="3"/>
        <v/>
      </c>
    </row>
    <row r="175" spans="3:12" ht="49.95" customHeight="1">
      <c r="C175" s="166"/>
      <c r="D175" s="168"/>
      <c r="E175" s="107" t="str">
        <f>IFERROR(VLOOKUP($D175, ALL!$A:$G, 2, FALSE), "")</f>
        <v/>
      </c>
      <c r="F175" s="192"/>
      <c r="G175" s="107" t="str">
        <f>IFERROR(VLOOKUP($D175, ALL!$A:$G, 3, FALSE), "")</f>
        <v/>
      </c>
      <c r="H175" s="107" t="str">
        <f>IFERROR(VLOOKUP($D175, ALL!$A:$G, 5, FALSE), "")</f>
        <v/>
      </c>
      <c r="I175" s="194"/>
      <c r="L175" s="151" t="str">
        <f t="shared" si="3"/>
        <v/>
      </c>
    </row>
    <row r="176" spans="3:12" ht="49.95" customHeight="1">
      <c r="C176" s="166"/>
      <c r="D176" s="168"/>
      <c r="E176" s="107" t="str">
        <f>IFERROR(VLOOKUP($D176, ALL!$A:$G, 2, FALSE), "")</f>
        <v/>
      </c>
      <c r="F176" s="192"/>
      <c r="G176" s="107" t="str">
        <f>IFERROR(VLOOKUP($D176, ALL!$A:$G, 3, FALSE), "")</f>
        <v/>
      </c>
      <c r="H176" s="107" t="str">
        <f>IFERROR(VLOOKUP($D176, ALL!$A:$G, 5, FALSE), "")</f>
        <v/>
      </c>
      <c r="I176" s="194"/>
      <c r="L176" s="151" t="str">
        <f t="shared" si="3"/>
        <v/>
      </c>
    </row>
    <row r="177" spans="3:12" ht="49.95" customHeight="1">
      <c r="C177" s="166"/>
      <c r="D177" s="168"/>
      <c r="E177" s="107" t="str">
        <f>IFERROR(VLOOKUP($D177, ALL!$A:$G, 2, FALSE), "")</f>
        <v/>
      </c>
      <c r="F177" s="192"/>
      <c r="G177" s="107" t="str">
        <f>IFERROR(VLOOKUP($D177, ALL!$A:$G, 3, FALSE), "")</f>
        <v/>
      </c>
      <c r="H177" s="107" t="str">
        <f>IFERROR(VLOOKUP($D177, ALL!$A:$G, 5, FALSE), "")</f>
        <v/>
      </c>
      <c r="I177" s="194"/>
      <c r="L177" s="151" t="str">
        <f t="shared" si="3"/>
        <v/>
      </c>
    </row>
    <row r="178" spans="3:12" ht="49.95" customHeight="1">
      <c r="C178" s="166"/>
      <c r="D178" s="168"/>
      <c r="E178" s="107" t="str">
        <f>IFERROR(VLOOKUP($D178, ALL!$A:$G, 2, FALSE), "")</f>
        <v/>
      </c>
      <c r="F178" s="192"/>
      <c r="G178" s="107" t="str">
        <f>IFERROR(VLOOKUP($D178, ALL!$A:$G, 3, FALSE), "")</f>
        <v/>
      </c>
      <c r="H178" s="107" t="str">
        <f>IFERROR(VLOOKUP($D178, ALL!$A:$G, 5, FALSE), "")</f>
        <v/>
      </c>
      <c r="I178" s="194"/>
      <c r="L178" s="151" t="str">
        <f t="shared" si="3"/>
        <v/>
      </c>
    </row>
    <row r="179" spans="3:12" ht="49.95" customHeight="1">
      <c r="C179" s="166"/>
      <c r="D179" s="168"/>
      <c r="E179" s="107" t="str">
        <f>IFERROR(VLOOKUP($D179, ALL!$A:$G, 2, FALSE), "")</f>
        <v/>
      </c>
      <c r="F179" s="192"/>
      <c r="G179" s="107" t="str">
        <f>IFERROR(VLOOKUP($D179, ALL!$A:$G, 3, FALSE), "")</f>
        <v/>
      </c>
      <c r="H179" s="107" t="str">
        <f>IFERROR(VLOOKUP($D179, ALL!$A:$G, 5, FALSE), "")</f>
        <v/>
      </c>
      <c r="I179" s="194"/>
      <c r="L179" s="151" t="str">
        <f t="shared" si="3"/>
        <v/>
      </c>
    </row>
    <row r="180" spans="3:12" ht="49.95" customHeight="1">
      <c r="C180" s="166"/>
      <c r="D180" s="168"/>
      <c r="E180" s="107" t="str">
        <f>IFERROR(VLOOKUP($D180, ALL!$A:$G, 2, FALSE), "")</f>
        <v/>
      </c>
      <c r="F180" s="192"/>
      <c r="G180" s="107" t="str">
        <f>IFERROR(VLOOKUP($D180, ALL!$A:$G, 3, FALSE), "")</f>
        <v/>
      </c>
      <c r="H180" s="107" t="str">
        <f>IFERROR(VLOOKUP($D180, ALL!$A:$G, 5, FALSE), "")</f>
        <v/>
      </c>
      <c r="I180" s="194"/>
      <c r="L180" s="151" t="str">
        <f t="shared" si="3"/>
        <v/>
      </c>
    </row>
    <row r="181" spans="3:12" ht="49.95" customHeight="1">
      <c r="C181" s="166"/>
      <c r="D181" s="168"/>
      <c r="E181" s="107" t="str">
        <f>IFERROR(VLOOKUP($D181, ALL!$A:$G, 2, FALSE), "")</f>
        <v/>
      </c>
      <c r="F181" s="192"/>
      <c r="G181" s="107" t="str">
        <f>IFERROR(VLOOKUP($D181, ALL!$A:$G, 3, FALSE), "")</f>
        <v/>
      </c>
      <c r="H181" s="107" t="str">
        <f>IFERROR(VLOOKUP($D181, ALL!$A:$G, 5, FALSE), "")</f>
        <v/>
      </c>
      <c r="I181" s="194"/>
      <c r="L181" s="151" t="str">
        <f t="shared" si="3"/>
        <v/>
      </c>
    </row>
    <row r="182" spans="3:12" ht="49.95" customHeight="1">
      <c r="C182" s="166"/>
      <c r="D182" s="168"/>
      <c r="E182" s="107" t="str">
        <f>IFERROR(VLOOKUP($D182, ALL!$A:$G, 2, FALSE), "")</f>
        <v/>
      </c>
      <c r="F182" s="192"/>
      <c r="G182" s="107" t="str">
        <f>IFERROR(VLOOKUP($D182, ALL!$A:$G, 3, FALSE), "")</f>
        <v/>
      </c>
      <c r="H182" s="107" t="str">
        <f>IFERROR(VLOOKUP($D182, ALL!$A:$G, 5, FALSE), "")</f>
        <v/>
      </c>
      <c r="I182" s="194"/>
      <c r="L182" s="151" t="str">
        <f t="shared" si="3"/>
        <v/>
      </c>
    </row>
    <row r="183" spans="3:12" ht="49.95" customHeight="1">
      <c r="C183" s="166"/>
      <c r="D183" s="168"/>
      <c r="E183" s="107" t="str">
        <f>IFERROR(VLOOKUP($D183, ALL!$A:$G, 2, FALSE), "")</f>
        <v/>
      </c>
      <c r="F183" s="192"/>
      <c r="G183" s="107" t="str">
        <f>IFERROR(VLOOKUP($D183, ALL!$A:$G, 3, FALSE), "")</f>
        <v/>
      </c>
      <c r="H183" s="107" t="str">
        <f>IFERROR(VLOOKUP($D183, ALL!$A:$G, 5, FALSE), "")</f>
        <v/>
      </c>
      <c r="I183" s="194"/>
      <c r="L183" s="151" t="str">
        <f t="shared" si="3"/>
        <v/>
      </c>
    </row>
    <row r="184" spans="3:12" ht="49.95" customHeight="1">
      <c r="C184" s="166"/>
      <c r="D184" s="168"/>
      <c r="E184" s="107" t="str">
        <f>IFERROR(VLOOKUP($D184, ALL!$A:$G, 2, FALSE), "")</f>
        <v/>
      </c>
      <c r="F184" s="192"/>
      <c r="G184" s="107" t="str">
        <f>IFERROR(VLOOKUP($D184, ALL!$A:$G, 3, FALSE), "")</f>
        <v/>
      </c>
      <c r="H184" s="107" t="str">
        <f>IFERROR(VLOOKUP($D184, ALL!$A:$G, 5, FALSE), "")</f>
        <v/>
      </c>
      <c r="I184" s="194"/>
      <c r="L184" s="151" t="str">
        <f t="shared" si="3"/>
        <v/>
      </c>
    </row>
    <row r="185" spans="3:12" ht="49.95" customHeight="1">
      <c r="C185" s="166"/>
      <c r="D185" s="168"/>
      <c r="E185" s="107" t="str">
        <f>IFERROR(VLOOKUP($D185, ALL!$A:$G, 2, FALSE), "")</f>
        <v/>
      </c>
      <c r="F185" s="192"/>
      <c r="G185" s="107" t="str">
        <f>IFERROR(VLOOKUP($D185, ALL!$A:$G, 3, FALSE), "")</f>
        <v/>
      </c>
      <c r="H185" s="107" t="str">
        <f>IFERROR(VLOOKUP($D185, ALL!$A:$G, 5, FALSE), "")</f>
        <v/>
      </c>
      <c r="I185" s="194"/>
      <c r="L185" s="151" t="str">
        <f t="shared" si="3"/>
        <v/>
      </c>
    </row>
    <row r="186" spans="3:12" ht="49.95" customHeight="1">
      <c r="C186" s="166"/>
      <c r="D186" s="168"/>
      <c r="E186" s="107" t="str">
        <f>IFERROR(VLOOKUP($D186, ALL!$A:$G, 2, FALSE), "")</f>
        <v/>
      </c>
      <c r="F186" s="192"/>
      <c r="G186" s="107" t="str">
        <f>IFERROR(VLOOKUP($D186, ALL!$A:$G, 3, FALSE), "")</f>
        <v/>
      </c>
      <c r="H186" s="107" t="str">
        <f>IFERROR(VLOOKUP($D186, ALL!$A:$G, 5, FALSE), "")</f>
        <v/>
      </c>
      <c r="I186" s="194"/>
      <c r="L186" s="151" t="str">
        <f t="shared" si="3"/>
        <v/>
      </c>
    </row>
    <row r="187" spans="3:12" ht="49.95" customHeight="1">
      <c r="C187" s="166"/>
      <c r="D187" s="168"/>
      <c r="E187" s="107" t="str">
        <f>IFERROR(VLOOKUP($D187, ALL!$A:$G, 2, FALSE), "")</f>
        <v/>
      </c>
      <c r="F187" s="192"/>
      <c r="G187" s="107" t="str">
        <f>IFERROR(VLOOKUP($D187, ALL!$A:$G, 3, FALSE), "")</f>
        <v/>
      </c>
      <c r="H187" s="107" t="str">
        <f>IFERROR(VLOOKUP($D187, ALL!$A:$G, 5, FALSE), "")</f>
        <v/>
      </c>
      <c r="I187" s="194"/>
      <c r="L187" s="151" t="str">
        <f t="shared" si="3"/>
        <v/>
      </c>
    </row>
    <row r="188" spans="3:12" ht="49.95" customHeight="1">
      <c r="C188" s="166"/>
      <c r="D188" s="168"/>
      <c r="E188" s="107" t="str">
        <f>IFERROR(VLOOKUP($D188, ALL!$A:$G, 2, FALSE), "")</f>
        <v/>
      </c>
      <c r="F188" s="192"/>
      <c r="G188" s="107" t="str">
        <f>IFERROR(VLOOKUP($D188, ALL!$A:$G, 3, FALSE), "")</f>
        <v/>
      </c>
      <c r="H188" s="107" t="str">
        <f>IFERROR(VLOOKUP($D188, ALL!$A:$G, 5, FALSE), "")</f>
        <v/>
      </c>
      <c r="I188" s="194"/>
      <c r="L188" s="151" t="str">
        <f t="shared" si="3"/>
        <v/>
      </c>
    </row>
    <row r="189" spans="3:12" ht="49.95" customHeight="1">
      <c r="C189" s="166"/>
      <c r="D189" s="168"/>
      <c r="E189" s="107" t="str">
        <f>IFERROR(VLOOKUP($D189, ALL!$A:$G, 2, FALSE), "")</f>
        <v/>
      </c>
      <c r="F189" s="192"/>
      <c r="G189" s="107" t="str">
        <f>IFERROR(VLOOKUP($D189, ALL!$A:$G, 3, FALSE), "")</f>
        <v/>
      </c>
      <c r="H189" s="107" t="str">
        <f>IFERROR(VLOOKUP($D189, ALL!$A:$G, 5, FALSE), "")</f>
        <v/>
      </c>
      <c r="I189" s="194"/>
      <c r="L189" s="151" t="str">
        <f t="shared" si="3"/>
        <v/>
      </c>
    </row>
    <row r="190" spans="3:12" ht="49.95" customHeight="1">
      <c r="C190" s="166"/>
      <c r="D190" s="168"/>
      <c r="E190" s="107" t="str">
        <f>IFERROR(VLOOKUP($D190, ALL!$A:$G, 2, FALSE), "")</f>
        <v/>
      </c>
      <c r="F190" s="192"/>
      <c r="G190" s="107" t="str">
        <f>IFERROR(VLOOKUP($D190, ALL!$A:$G, 3, FALSE), "")</f>
        <v/>
      </c>
      <c r="H190" s="107" t="str">
        <f>IFERROR(VLOOKUP($D190, ALL!$A:$G, 5, FALSE), "")</f>
        <v/>
      </c>
      <c r="I190" s="194"/>
      <c r="L190" s="151" t="str">
        <f t="shared" si="3"/>
        <v/>
      </c>
    </row>
    <row r="191" spans="3:12" ht="49.95" customHeight="1">
      <c r="C191" s="166"/>
      <c r="D191" s="168"/>
      <c r="E191" s="107" t="str">
        <f>IFERROR(VLOOKUP($D191, ALL!$A:$G, 2, FALSE), "")</f>
        <v/>
      </c>
      <c r="F191" s="192"/>
      <c r="G191" s="107" t="str">
        <f>IFERROR(VLOOKUP($D191, ALL!$A:$G, 3, FALSE), "")</f>
        <v/>
      </c>
      <c r="H191" s="107" t="str">
        <f>IFERROR(VLOOKUP($D191, ALL!$A:$G, 5, FALSE), "")</f>
        <v/>
      </c>
      <c r="I191" s="194"/>
      <c r="L191" s="151" t="str">
        <f t="shared" si="3"/>
        <v/>
      </c>
    </row>
    <row r="192" spans="3:12" ht="49.95" customHeight="1">
      <c r="C192" s="166"/>
      <c r="D192" s="168"/>
      <c r="E192" s="107" t="str">
        <f>IFERROR(VLOOKUP($D192, ALL!$A:$G, 2, FALSE), "")</f>
        <v/>
      </c>
      <c r="F192" s="192"/>
      <c r="G192" s="107" t="str">
        <f>IFERROR(VLOOKUP($D192, ALL!$A:$G, 3, FALSE), "")</f>
        <v/>
      </c>
      <c r="H192" s="107" t="str">
        <f>IFERROR(VLOOKUP($D192, ALL!$A:$G, 5, FALSE), "")</f>
        <v/>
      </c>
      <c r="I192" s="194"/>
      <c r="L192" s="151" t="str">
        <f t="shared" si="3"/>
        <v/>
      </c>
    </row>
    <row r="193" spans="3:12" ht="49.95" customHeight="1">
      <c r="C193" s="166"/>
      <c r="D193" s="168"/>
      <c r="E193" s="107" t="str">
        <f>IFERROR(VLOOKUP($D193, ALL!$A:$G, 2, FALSE), "")</f>
        <v/>
      </c>
      <c r="F193" s="192"/>
      <c r="G193" s="107" t="str">
        <f>IFERROR(VLOOKUP($D193, ALL!$A:$G, 3, FALSE), "")</f>
        <v/>
      </c>
      <c r="H193" s="107" t="str">
        <f>IFERROR(VLOOKUP($D193, ALL!$A:$G, 5, FALSE), "")</f>
        <v/>
      </c>
      <c r="I193" s="194"/>
      <c r="L193" s="151" t="str">
        <f t="shared" si="3"/>
        <v/>
      </c>
    </row>
    <row r="194" spans="3:12" ht="49.95" customHeight="1">
      <c r="C194" s="166"/>
      <c r="D194" s="168"/>
      <c r="E194" s="107" t="str">
        <f>IFERROR(VLOOKUP($D194, ALL!$A:$G, 2, FALSE), "")</f>
        <v/>
      </c>
      <c r="F194" s="192"/>
      <c r="G194" s="107" t="str">
        <f>IFERROR(VLOOKUP($D194, ALL!$A:$G, 3, FALSE), "")</f>
        <v/>
      </c>
      <c r="H194" s="107" t="str">
        <f>IFERROR(VLOOKUP($D194, ALL!$A:$G, 5, FALSE), "")</f>
        <v/>
      </c>
      <c r="I194" s="194"/>
      <c r="L194" s="151" t="str">
        <f t="shared" si="3"/>
        <v/>
      </c>
    </row>
    <row r="195" spans="3:12" ht="49.95" customHeight="1">
      <c r="C195" s="166"/>
      <c r="D195" s="168"/>
      <c r="E195" s="107" t="str">
        <f>IFERROR(VLOOKUP($D195, ALL!$A:$G, 2, FALSE), "")</f>
        <v/>
      </c>
      <c r="F195" s="192"/>
      <c r="G195" s="107" t="str">
        <f>IFERROR(VLOOKUP($D195, ALL!$A:$G, 3, FALSE), "")</f>
        <v/>
      </c>
      <c r="H195" s="107" t="str">
        <f>IFERROR(VLOOKUP($D195, ALL!$A:$G, 5, FALSE), "")</f>
        <v/>
      </c>
      <c r="I195" s="194"/>
      <c r="L195" s="151" t="str">
        <f t="shared" si="3"/>
        <v/>
      </c>
    </row>
    <row r="196" spans="3:12" ht="49.95" customHeight="1">
      <c r="C196" s="166"/>
      <c r="D196" s="168"/>
      <c r="E196" s="107" t="str">
        <f>IFERROR(VLOOKUP($D196, ALL!$A:$G, 2, FALSE), "")</f>
        <v/>
      </c>
      <c r="F196" s="192"/>
      <c r="G196" s="107" t="str">
        <f>IFERROR(VLOOKUP($D196, ALL!$A:$G, 3, FALSE), "")</f>
        <v/>
      </c>
      <c r="H196" s="107" t="str">
        <f>IFERROR(VLOOKUP($D196, ALL!$A:$G, 5, FALSE), "")</f>
        <v/>
      </c>
      <c r="I196" s="194"/>
      <c r="L196" s="151" t="str">
        <f t="shared" si="3"/>
        <v/>
      </c>
    </row>
    <row r="197" spans="3:12" ht="49.95" customHeight="1">
      <c r="C197" s="166"/>
      <c r="D197" s="168"/>
      <c r="E197" s="107" t="str">
        <f>IFERROR(VLOOKUP($D197, ALL!$A:$G, 2, FALSE), "")</f>
        <v/>
      </c>
      <c r="F197" s="192"/>
      <c r="G197" s="107" t="str">
        <f>IFERROR(VLOOKUP($D197, ALL!$A:$G, 3, FALSE), "")</f>
        <v/>
      </c>
      <c r="H197" s="107" t="str">
        <f>IFERROR(VLOOKUP($D197, ALL!$A:$G, 5, FALSE), "")</f>
        <v/>
      </c>
      <c r="I197" s="194"/>
      <c r="L197" s="151" t="str">
        <f t="shared" si="3"/>
        <v/>
      </c>
    </row>
    <row r="198" spans="3:12" ht="49.95" customHeight="1">
      <c r="C198" s="166"/>
      <c r="D198" s="168"/>
      <c r="E198" s="107" t="str">
        <f>IFERROR(VLOOKUP($D198, ALL!$A:$G, 2, FALSE), "")</f>
        <v/>
      </c>
      <c r="F198" s="192"/>
      <c r="G198" s="107" t="str">
        <f>IFERROR(VLOOKUP($D198, ALL!$A:$G, 3, FALSE), "")</f>
        <v/>
      </c>
      <c r="H198" s="107" t="str">
        <f>IFERROR(VLOOKUP($D198, ALL!$A:$G, 5, FALSE), "")</f>
        <v/>
      </c>
      <c r="I198" s="194"/>
      <c r="L198" s="151" t="str">
        <f t="shared" si="3"/>
        <v/>
      </c>
    </row>
    <row r="199" spans="3:12" ht="49.95" customHeight="1">
      <c r="C199" s="166"/>
      <c r="D199" s="168"/>
      <c r="E199" s="107" t="str">
        <f>IFERROR(VLOOKUP($D199, ALL!$A:$G, 2, FALSE), "")</f>
        <v/>
      </c>
      <c r="F199" s="192"/>
      <c r="G199" s="107" t="str">
        <f>IFERROR(VLOOKUP($D199, ALL!$A:$G, 3, FALSE), "")</f>
        <v/>
      </c>
      <c r="H199" s="107" t="str">
        <f>IFERROR(VLOOKUP($D199, ALL!$A:$G, 5, FALSE), "")</f>
        <v/>
      </c>
      <c r="I199" s="194"/>
      <c r="L199" s="151" t="str">
        <f t="shared" si="3"/>
        <v/>
      </c>
    </row>
    <row r="200" spans="3:12" ht="49.95" customHeight="1">
      <c r="C200" s="166"/>
      <c r="D200" s="168"/>
      <c r="E200" s="107" t="str">
        <f>IFERROR(VLOOKUP($D200, ALL!$A:$G, 2, FALSE), "")</f>
        <v/>
      </c>
      <c r="F200" s="192"/>
      <c r="G200" s="107" t="str">
        <f>IFERROR(VLOOKUP($D200, ALL!$A:$G, 3, FALSE), "")</f>
        <v/>
      </c>
      <c r="H200" s="107" t="str">
        <f>IFERROR(VLOOKUP($D200, ALL!$A:$G, 5, FALSE), "")</f>
        <v/>
      </c>
      <c r="I200" s="194"/>
      <c r="L200" s="151" t="str">
        <f t="shared" si="3"/>
        <v/>
      </c>
    </row>
    <row r="201" spans="3:12" ht="49.95" customHeight="1">
      <c r="C201" s="166"/>
      <c r="D201" s="168"/>
      <c r="E201" s="107" t="str">
        <f>IFERROR(VLOOKUP($D201, ALL!$A:$G, 2, FALSE), "")</f>
        <v/>
      </c>
      <c r="F201" s="192"/>
      <c r="G201" s="107" t="str">
        <f>IFERROR(VLOOKUP($D201, ALL!$A:$G, 3, FALSE), "")</f>
        <v/>
      </c>
      <c r="H201" s="107" t="str">
        <f>IFERROR(VLOOKUP($D201, ALL!$A:$G, 5, FALSE), "")</f>
        <v/>
      </c>
      <c r="I201" s="194"/>
      <c r="L201" s="151" t="str">
        <f t="shared" si="3"/>
        <v/>
      </c>
    </row>
    <row r="202" spans="3:12" ht="49.95" customHeight="1">
      <c r="C202" s="166"/>
      <c r="D202" s="168"/>
      <c r="E202" s="107" t="str">
        <f>IFERROR(VLOOKUP($D202, ALL!$A:$G, 2, FALSE), "")</f>
        <v/>
      </c>
      <c r="F202" s="192"/>
      <c r="G202" s="107" t="str">
        <f>IFERROR(VLOOKUP($D202, ALL!$A:$G, 3, FALSE), "")</f>
        <v/>
      </c>
      <c r="H202" s="107" t="str">
        <f>IFERROR(VLOOKUP($D202, ALL!$A:$G, 5, FALSE), "")</f>
        <v/>
      </c>
      <c r="I202" s="194"/>
      <c r="L202" s="151" t="str">
        <f t="shared" si="3"/>
        <v/>
      </c>
    </row>
    <row r="203" spans="3:12" ht="49.95" customHeight="1">
      <c r="C203" s="166"/>
      <c r="D203" s="168"/>
      <c r="E203" s="107" t="str">
        <f>IFERROR(VLOOKUP($D203, ALL!$A:$G, 2, FALSE), "")</f>
        <v/>
      </c>
      <c r="F203" s="192"/>
      <c r="G203" s="107" t="str">
        <f>IFERROR(VLOOKUP($D203, ALL!$A:$G, 3, FALSE), "")</f>
        <v/>
      </c>
      <c r="H203" s="107" t="str">
        <f>IFERROR(VLOOKUP($D203, ALL!$A:$G, 5, FALSE), "")</f>
        <v/>
      </c>
      <c r="I203" s="194"/>
      <c r="L203" s="151" t="str">
        <f t="shared" ref="L203:L238" si="4">IF(D203="","",
  IF(COUNTIF($D$13:$D$22,D203)=0,"コード不一致",
    IF(INDEX($I$13:$I$22,MATCH(D203,$D$13:$D$22,0))="","台数未入力",
      IF(COUNTIF($D$139:$D$238,D203)&lt;INDEX($I$13:$I$22,MATCH(D203,$D$13:$D$22,0)),"台数不足","OK")
    )
  )
)</f>
        <v/>
      </c>
    </row>
    <row r="204" spans="3:12" ht="49.95" customHeight="1">
      <c r="C204" s="166"/>
      <c r="D204" s="168"/>
      <c r="E204" s="107" t="str">
        <f>IFERROR(VLOOKUP($D204, ALL!$A:$G, 2, FALSE), "")</f>
        <v/>
      </c>
      <c r="F204" s="192"/>
      <c r="G204" s="107" t="str">
        <f>IFERROR(VLOOKUP($D204, ALL!$A:$G, 3, FALSE), "")</f>
        <v/>
      </c>
      <c r="H204" s="107" t="str">
        <f>IFERROR(VLOOKUP($D204, ALL!$A:$G, 5, FALSE), "")</f>
        <v/>
      </c>
      <c r="I204" s="194"/>
      <c r="L204" s="151" t="str">
        <f t="shared" si="4"/>
        <v/>
      </c>
    </row>
    <row r="205" spans="3:12" ht="49.95" customHeight="1">
      <c r="C205" s="166"/>
      <c r="D205" s="168"/>
      <c r="E205" s="107" t="str">
        <f>IFERROR(VLOOKUP($D205, ALL!$A:$G, 2, FALSE), "")</f>
        <v/>
      </c>
      <c r="F205" s="192"/>
      <c r="G205" s="107" t="str">
        <f>IFERROR(VLOOKUP($D205, ALL!$A:$G, 3, FALSE), "")</f>
        <v/>
      </c>
      <c r="H205" s="107" t="str">
        <f>IFERROR(VLOOKUP($D205, ALL!$A:$G, 5, FALSE), "")</f>
        <v/>
      </c>
      <c r="I205" s="194"/>
      <c r="L205" s="151" t="str">
        <f t="shared" si="4"/>
        <v/>
      </c>
    </row>
    <row r="206" spans="3:12" ht="49.95" customHeight="1">
      <c r="C206" s="166"/>
      <c r="D206" s="168"/>
      <c r="E206" s="107" t="str">
        <f>IFERROR(VLOOKUP($D206, ALL!$A:$G, 2, FALSE), "")</f>
        <v/>
      </c>
      <c r="F206" s="192"/>
      <c r="G206" s="107" t="str">
        <f>IFERROR(VLOOKUP($D206, ALL!$A:$G, 3, FALSE), "")</f>
        <v/>
      </c>
      <c r="H206" s="107" t="str">
        <f>IFERROR(VLOOKUP($D206, ALL!$A:$G, 5, FALSE), "")</f>
        <v/>
      </c>
      <c r="I206" s="194"/>
      <c r="L206" s="151" t="str">
        <f t="shared" si="4"/>
        <v/>
      </c>
    </row>
    <row r="207" spans="3:12" ht="49.95" customHeight="1">
      <c r="C207" s="166"/>
      <c r="D207" s="168"/>
      <c r="E207" s="107" t="str">
        <f>IFERROR(VLOOKUP($D207, ALL!$A:$G, 2, FALSE), "")</f>
        <v/>
      </c>
      <c r="F207" s="192"/>
      <c r="G207" s="107" t="str">
        <f>IFERROR(VLOOKUP($D207, ALL!$A:$G, 3, FALSE), "")</f>
        <v/>
      </c>
      <c r="H207" s="107" t="str">
        <f>IFERROR(VLOOKUP($D207, ALL!$A:$G, 5, FALSE), "")</f>
        <v/>
      </c>
      <c r="I207" s="194"/>
      <c r="L207" s="151" t="str">
        <f t="shared" si="4"/>
        <v/>
      </c>
    </row>
    <row r="208" spans="3:12" ht="49.95" customHeight="1">
      <c r="C208" s="166"/>
      <c r="D208" s="168"/>
      <c r="E208" s="107" t="str">
        <f>IFERROR(VLOOKUP($D208, ALL!$A:$G, 2, FALSE), "")</f>
        <v/>
      </c>
      <c r="F208" s="192"/>
      <c r="G208" s="107" t="str">
        <f>IFERROR(VLOOKUP($D208, ALL!$A:$G, 3, FALSE), "")</f>
        <v/>
      </c>
      <c r="H208" s="107" t="str">
        <f>IFERROR(VLOOKUP($D208, ALL!$A:$G, 5, FALSE), "")</f>
        <v/>
      </c>
      <c r="I208" s="194"/>
      <c r="L208" s="151" t="str">
        <f t="shared" si="4"/>
        <v/>
      </c>
    </row>
    <row r="209" spans="3:12" ht="49.95" customHeight="1">
      <c r="C209" s="166"/>
      <c r="D209" s="168"/>
      <c r="E209" s="107" t="str">
        <f>IFERROR(VLOOKUP($D209, ALL!$A:$G, 2, FALSE), "")</f>
        <v/>
      </c>
      <c r="F209" s="192"/>
      <c r="G209" s="107" t="str">
        <f>IFERROR(VLOOKUP($D209, ALL!$A:$G, 3, FALSE), "")</f>
        <v/>
      </c>
      <c r="H209" s="107" t="str">
        <f>IFERROR(VLOOKUP($D209, ALL!$A:$G, 5, FALSE), "")</f>
        <v/>
      </c>
      <c r="I209" s="194"/>
      <c r="L209" s="151" t="str">
        <f t="shared" si="4"/>
        <v/>
      </c>
    </row>
    <row r="210" spans="3:12" ht="49.95" customHeight="1">
      <c r="C210" s="166"/>
      <c r="D210" s="168"/>
      <c r="E210" s="107" t="str">
        <f>IFERROR(VLOOKUP($D210, ALL!$A:$G, 2, FALSE), "")</f>
        <v/>
      </c>
      <c r="F210" s="192"/>
      <c r="G210" s="107" t="str">
        <f>IFERROR(VLOOKUP($D210, ALL!$A:$G, 3, FALSE), "")</f>
        <v/>
      </c>
      <c r="H210" s="107" t="str">
        <f>IFERROR(VLOOKUP($D210, ALL!$A:$G, 5, FALSE), "")</f>
        <v/>
      </c>
      <c r="I210" s="194"/>
      <c r="L210" s="151" t="str">
        <f t="shared" si="4"/>
        <v/>
      </c>
    </row>
    <row r="211" spans="3:12" ht="49.95" customHeight="1">
      <c r="C211" s="166"/>
      <c r="D211" s="168"/>
      <c r="E211" s="107" t="str">
        <f>IFERROR(VLOOKUP($D211, ALL!$A:$G, 2, FALSE), "")</f>
        <v/>
      </c>
      <c r="F211" s="192"/>
      <c r="G211" s="107" t="str">
        <f>IFERROR(VLOOKUP($D211, ALL!$A:$G, 3, FALSE), "")</f>
        <v/>
      </c>
      <c r="H211" s="107" t="str">
        <f>IFERROR(VLOOKUP($D211, ALL!$A:$G, 5, FALSE), "")</f>
        <v/>
      </c>
      <c r="I211" s="194"/>
      <c r="L211" s="151" t="str">
        <f t="shared" si="4"/>
        <v/>
      </c>
    </row>
    <row r="212" spans="3:12" ht="49.95" customHeight="1">
      <c r="C212" s="166"/>
      <c r="D212" s="168"/>
      <c r="E212" s="107" t="str">
        <f>IFERROR(VLOOKUP($D212, ALL!$A:$G, 2, FALSE), "")</f>
        <v/>
      </c>
      <c r="F212" s="192"/>
      <c r="G212" s="107" t="str">
        <f>IFERROR(VLOOKUP($D212, ALL!$A:$G, 3, FALSE), "")</f>
        <v/>
      </c>
      <c r="H212" s="107" t="str">
        <f>IFERROR(VLOOKUP($D212, ALL!$A:$G, 5, FALSE), "")</f>
        <v/>
      </c>
      <c r="I212" s="194"/>
      <c r="L212" s="151" t="str">
        <f t="shared" si="4"/>
        <v/>
      </c>
    </row>
    <row r="213" spans="3:12" ht="49.95" customHeight="1">
      <c r="C213" s="166"/>
      <c r="D213" s="168"/>
      <c r="E213" s="107" t="str">
        <f>IFERROR(VLOOKUP($D213, ALL!$A:$G, 2, FALSE), "")</f>
        <v/>
      </c>
      <c r="F213" s="192"/>
      <c r="G213" s="107" t="str">
        <f>IFERROR(VLOOKUP($D213, ALL!$A:$G, 3, FALSE), "")</f>
        <v/>
      </c>
      <c r="H213" s="107" t="str">
        <f>IFERROR(VLOOKUP($D213, ALL!$A:$G, 5, FALSE), "")</f>
        <v/>
      </c>
      <c r="I213" s="194"/>
      <c r="L213" s="151" t="str">
        <f t="shared" si="4"/>
        <v/>
      </c>
    </row>
    <row r="214" spans="3:12" ht="49.95" customHeight="1">
      <c r="C214" s="166"/>
      <c r="D214" s="168"/>
      <c r="E214" s="107" t="str">
        <f>IFERROR(VLOOKUP($D214, ALL!$A:$G, 2, FALSE), "")</f>
        <v/>
      </c>
      <c r="F214" s="192"/>
      <c r="G214" s="107" t="str">
        <f>IFERROR(VLOOKUP($D214, ALL!$A:$G, 3, FALSE), "")</f>
        <v/>
      </c>
      <c r="H214" s="107" t="str">
        <f>IFERROR(VLOOKUP($D214, ALL!$A:$G, 5, FALSE), "")</f>
        <v/>
      </c>
      <c r="I214" s="194"/>
      <c r="L214" s="151" t="str">
        <f t="shared" si="4"/>
        <v/>
      </c>
    </row>
    <row r="215" spans="3:12" ht="49.95" customHeight="1">
      <c r="C215" s="166"/>
      <c r="D215" s="168"/>
      <c r="E215" s="107" t="str">
        <f>IFERROR(VLOOKUP($D215, ALL!$A:$G, 2, FALSE), "")</f>
        <v/>
      </c>
      <c r="F215" s="192"/>
      <c r="G215" s="107" t="str">
        <f>IFERROR(VLOOKUP($D215, ALL!$A:$G, 3, FALSE), "")</f>
        <v/>
      </c>
      <c r="H215" s="107" t="str">
        <f>IFERROR(VLOOKUP($D215, ALL!$A:$G, 5, FALSE), "")</f>
        <v/>
      </c>
      <c r="I215" s="194"/>
      <c r="L215" s="151" t="str">
        <f t="shared" si="4"/>
        <v/>
      </c>
    </row>
    <row r="216" spans="3:12" ht="49.95" customHeight="1">
      <c r="C216" s="166"/>
      <c r="D216" s="168"/>
      <c r="E216" s="107" t="str">
        <f>IFERROR(VLOOKUP($D216, ALL!$A:$G, 2, FALSE), "")</f>
        <v/>
      </c>
      <c r="F216" s="192"/>
      <c r="G216" s="107" t="str">
        <f>IFERROR(VLOOKUP($D216, ALL!$A:$G, 3, FALSE), "")</f>
        <v/>
      </c>
      <c r="H216" s="107" t="str">
        <f>IFERROR(VLOOKUP($D216, ALL!$A:$G, 5, FALSE), "")</f>
        <v/>
      </c>
      <c r="I216" s="194"/>
      <c r="L216" s="151" t="str">
        <f t="shared" si="4"/>
        <v/>
      </c>
    </row>
    <row r="217" spans="3:12" ht="49.95" customHeight="1">
      <c r="C217" s="166"/>
      <c r="D217" s="168"/>
      <c r="E217" s="107" t="str">
        <f>IFERROR(VLOOKUP($D217, ALL!$A:$G, 2, FALSE), "")</f>
        <v/>
      </c>
      <c r="F217" s="192"/>
      <c r="G217" s="107" t="str">
        <f>IFERROR(VLOOKUP($D217, ALL!$A:$G, 3, FALSE), "")</f>
        <v/>
      </c>
      <c r="H217" s="107" t="str">
        <f>IFERROR(VLOOKUP($D217, ALL!$A:$G, 5, FALSE), "")</f>
        <v/>
      </c>
      <c r="I217" s="194"/>
      <c r="L217" s="151" t="str">
        <f t="shared" si="4"/>
        <v/>
      </c>
    </row>
    <row r="218" spans="3:12" ht="49.95" customHeight="1">
      <c r="C218" s="166"/>
      <c r="D218" s="168"/>
      <c r="E218" s="107" t="str">
        <f>IFERROR(VLOOKUP($D218, ALL!$A:$G, 2, FALSE), "")</f>
        <v/>
      </c>
      <c r="F218" s="192"/>
      <c r="G218" s="107" t="str">
        <f>IFERROR(VLOOKUP($D218, ALL!$A:$G, 3, FALSE), "")</f>
        <v/>
      </c>
      <c r="H218" s="107" t="str">
        <f>IFERROR(VLOOKUP($D218, ALL!$A:$G, 5, FALSE), "")</f>
        <v/>
      </c>
      <c r="I218" s="194"/>
      <c r="L218" s="151" t="str">
        <f t="shared" si="4"/>
        <v/>
      </c>
    </row>
    <row r="219" spans="3:12" ht="49.95" customHeight="1">
      <c r="C219" s="166"/>
      <c r="D219" s="168"/>
      <c r="E219" s="107" t="str">
        <f>IFERROR(VLOOKUP($D219, ALL!$A:$G, 2, FALSE), "")</f>
        <v/>
      </c>
      <c r="F219" s="192"/>
      <c r="G219" s="107" t="str">
        <f>IFERROR(VLOOKUP($D219, ALL!$A:$G, 3, FALSE), "")</f>
        <v/>
      </c>
      <c r="H219" s="107" t="str">
        <f>IFERROR(VLOOKUP($D219, ALL!$A:$G, 5, FALSE), "")</f>
        <v/>
      </c>
      <c r="I219" s="194"/>
      <c r="L219" s="151" t="str">
        <f t="shared" si="4"/>
        <v/>
      </c>
    </row>
    <row r="220" spans="3:12" ht="49.95" customHeight="1">
      <c r="C220" s="166"/>
      <c r="D220" s="168"/>
      <c r="E220" s="107" t="str">
        <f>IFERROR(VLOOKUP($D220, ALL!$A:$G, 2, FALSE), "")</f>
        <v/>
      </c>
      <c r="F220" s="192"/>
      <c r="G220" s="107" t="str">
        <f>IFERROR(VLOOKUP($D220, ALL!$A:$G, 3, FALSE), "")</f>
        <v/>
      </c>
      <c r="H220" s="107" t="str">
        <f>IFERROR(VLOOKUP($D220, ALL!$A:$G, 5, FALSE), "")</f>
        <v/>
      </c>
      <c r="I220" s="194"/>
      <c r="L220" s="151" t="str">
        <f t="shared" si="4"/>
        <v/>
      </c>
    </row>
    <row r="221" spans="3:12" ht="49.95" customHeight="1">
      <c r="C221" s="166"/>
      <c r="D221" s="168"/>
      <c r="E221" s="107" t="str">
        <f>IFERROR(VLOOKUP($D221, ALL!$A:$G, 2, FALSE), "")</f>
        <v/>
      </c>
      <c r="F221" s="192"/>
      <c r="G221" s="107" t="str">
        <f>IFERROR(VLOOKUP($D221, ALL!$A:$G, 3, FALSE), "")</f>
        <v/>
      </c>
      <c r="H221" s="107" t="str">
        <f>IFERROR(VLOOKUP($D221, ALL!$A:$G, 5, FALSE), "")</f>
        <v/>
      </c>
      <c r="I221" s="194"/>
      <c r="L221" s="151" t="str">
        <f t="shared" si="4"/>
        <v/>
      </c>
    </row>
    <row r="222" spans="3:12" ht="49.95" customHeight="1">
      <c r="C222" s="166"/>
      <c r="D222" s="168"/>
      <c r="E222" s="107" t="str">
        <f>IFERROR(VLOOKUP($D222, ALL!$A:$G, 2, FALSE), "")</f>
        <v/>
      </c>
      <c r="F222" s="192"/>
      <c r="G222" s="107" t="str">
        <f>IFERROR(VLOOKUP($D222, ALL!$A:$G, 3, FALSE), "")</f>
        <v/>
      </c>
      <c r="H222" s="107" t="str">
        <f>IFERROR(VLOOKUP($D222, ALL!$A:$G, 5, FALSE), "")</f>
        <v/>
      </c>
      <c r="I222" s="194"/>
      <c r="L222" s="151" t="str">
        <f t="shared" si="4"/>
        <v/>
      </c>
    </row>
    <row r="223" spans="3:12" ht="49.95" customHeight="1">
      <c r="C223" s="166"/>
      <c r="D223" s="168"/>
      <c r="E223" s="107" t="str">
        <f>IFERROR(VLOOKUP($D223, ALL!$A:$G, 2, FALSE), "")</f>
        <v/>
      </c>
      <c r="F223" s="192"/>
      <c r="G223" s="107" t="str">
        <f>IFERROR(VLOOKUP($D223, ALL!$A:$G, 3, FALSE), "")</f>
        <v/>
      </c>
      <c r="H223" s="107" t="str">
        <f>IFERROR(VLOOKUP($D223, ALL!$A:$G, 5, FALSE), "")</f>
        <v/>
      </c>
      <c r="I223" s="194"/>
      <c r="L223" s="151" t="str">
        <f t="shared" si="4"/>
        <v/>
      </c>
    </row>
    <row r="224" spans="3:12" ht="49.95" customHeight="1">
      <c r="C224" s="166"/>
      <c r="D224" s="168"/>
      <c r="E224" s="107" t="str">
        <f>IFERROR(VLOOKUP($D224, ALL!$A:$G, 2, FALSE), "")</f>
        <v/>
      </c>
      <c r="F224" s="192"/>
      <c r="G224" s="107" t="str">
        <f>IFERROR(VLOOKUP($D224, ALL!$A:$G, 3, FALSE), "")</f>
        <v/>
      </c>
      <c r="H224" s="107" t="str">
        <f>IFERROR(VLOOKUP($D224, ALL!$A:$G, 5, FALSE), "")</f>
        <v/>
      </c>
      <c r="I224" s="194"/>
      <c r="L224" s="151" t="str">
        <f t="shared" si="4"/>
        <v/>
      </c>
    </row>
    <row r="225" spans="3:12" ht="49.95" customHeight="1">
      <c r="C225" s="166"/>
      <c r="D225" s="168"/>
      <c r="E225" s="107" t="str">
        <f>IFERROR(VLOOKUP($D225, ALL!$A:$G, 2, FALSE), "")</f>
        <v/>
      </c>
      <c r="F225" s="192"/>
      <c r="G225" s="107" t="str">
        <f>IFERROR(VLOOKUP($D225, ALL!$A:$G, 3, FALSE), "")</f>
        <v/>
      </c>
      <c r="H225" s="107" t="str">
        <f>IFERROR(VLOOKUP($D225, ALL!$A:$G, 5, FALSE), "")</f>
        <v/>
      </c>
      <c r="I225" s="194"/>
      <c r="L225" s="151" t="str">
        <f t="shared" si="4"/>
        <v/>
      </c>
    </row>
    <row r="226" spans="3:12" ht="49.95" customHeight="1">
      <c r="C226" s="166"/>
      <c r="D226" s="168"/>
      <c r="E226" s="107" t="str">
        <f>IFERROR(VLOOKUP($D226, ALL!$A:$G, 2, FALSE), "")</f>
        <v/>
      </c>
      <c r="F226" s="192"/>
      <c r="G226" s="107" t="str">
        <f>IFERROR(VLOOKUP($D226, ALL!$A:$G, 3, FALSE), "")</f>
        <v/>
      </c>
      <c r="H226" s="107" t="str">
        <f>IFERROR(VLOOKUP($D226, ALL!$A:$G, 5, FALSE), "")</f>
        <v/>
      </c>
      <c r="I226" s="194"/>
      <c r="L226" s="151" t="str">
        <f t="shared" si="4"/>
        <v/>
      </c>
    </row>
    <row r="227" spans="3:12" ht="49.95" customHeight="1">
      <c r="C227" s="166"/>
      <c r="D227" s="168"/>
      <c r="E227" s="107" t="str">
        <f>IFERROR(VLOOKUP($D227, ALL!$A:$G, 2, FALSE), "")</f>
        <v/>
      </c>
      <c r="F227" s="192"/>
      <c r="G227" s="107" t="str">
        <f>IFERROR(VLOOKUP($D227, ALL!$A:$G, 3, FALSE), "")</f>
        <v/>
      </c>
      <c r="H227" s="107" t="str">
        <f>IFERROR(VLOOKUP($D227, ALL!$A:$G, 5, FALSE), "")</f>
        <v/>
      </c>
      <c r="I227" s="194"/>
      <c r="L227" s="151" t="str">
        <f t="shared" si="4"/>
        <v/>
      </c>
    </row>
    <row r="228" spans="3:12" ht="49.95" customHeight="1">
      <c r="C228" s="166"/>
      <c r="D228" s="168"/>
      <c r="E228" s="107" t="str">
        <f>IFERROR(VLOOKUP($D228, ALL!$A:$G, 2, FALSE), "")</f>
        <v/>
      </c>
      <c r="F228" s="192"/>
      <c r="G228" s="107" t="str">
        <f>IFERROR(VLOOKUP($D228, ALL!$A:$G, 3, FALSE), "")</f>
        <v/>
      </c>
      <c r="H228" s="107" t="str">
        <f>IFERROR(VLOOKUP($D228, ALL!$A:$G, 5, FALSE), "")</f>
        <v/>
      </c>
      <c r="I228" s="194"/>
      <c r="L228" s="151" t="str">
        <f t="shared" si="4"/>
        <v/>
      </c>
    </row>
    <row r="229" spans="3:12" ht="49.95" customHeight="1">
      <c r="C229" s="166"/>
      <c r="D229" s="168"/>
      <c r="E229" s="107" t="str">
        <f>IFERROR(VLOOKUP($D229, ALL!$A:$G, 2, FALSE), "")</f>
        <v/>
      </c>
      <c r="F229" s="192"/>
      <c r="G229" s="107" t="str">
        <f>IFERROR(VLOOKUP($D229, ALL!$A:$G, 3, FALSE), "")</f>
        <v/>
      </c>
      <c r="H229" s="107" t="str">
        <f>IFERROR(VLOOKUP($D229, ALL!$A:$G, 5, FALSE), "")</f>
        <v/>
      </c>
      <c r="I229" s="194"/>
      <c r="L229" s="151" t="str">
        <f t="shared" si="4"/>
        <v/>
      </c>
    </row>
    <row r="230" spans="3:12" ht="49.95" customHeight="1">
      <c r="C230" s="166"/>
      <c r="D230" s="168"/>
      <c r="E230" s="107" t="str">
        <f>IFERROR(VLOOKUP($D230, ALL!$A:$G, 2, FALSE), "")</f>
        <v/>
      </c>
      <c r="F230" s="192"/>
      <c r="G230" s="107" t="str">
        <f>IFERROR(VLOOKUP($D230, ALL!$A:$G, 3, FALSE), "")</f>
        <v/>
      </c>
      <c r="H230" s="107" t="str">
        <f>IFERROR(VLOOKUP($D230, ALL!$A:$G, 5, FALSE), "")</f>
        <v/>
      </c>
      <c r="I230" s="194"/>
      <c r="L230" s="151" t="str">
        <f t="shared" si="4"/>
        <v/>
      </c>
    </row>
    <row r="231" spans="3:12" ht="49.95" customHeight="1">
      <c r="C231" s="166"/>
      <c r="D231" s="168"/>
      <c r="E231" s="107" t="str">
        <f>IFERROR(VLOOKUP($D231, ALL!$A:$G, 2, FALSE), "")</f>
        <v/>
      </c>
      <c r="F231" s="192"/>
      <c r="G231" s="107" t="str">
        <f>IFERROR(VLOOKUP($D231, ALL!$A:$G, 3, FALSE), "")</f>
        <v/>
      </c>
      <c r="H231" s="107" t="str">
        <f>IFERROR(VLOOKUP($D231, ALL!$A:$G, 5, FALSE), "")</f>
        <v/>
      </c>
      <c r="I231" s="194"/>
      <c r="L231" s="151" t="str">
        <f t="shared" si="4"/>
        <v/>
      </c>
    </row>
    <row r="232" spans="3:12" ht="49.95" customHeight="1">
      <c r="C232" s="166"/>
      <c r="D232" s="168"/>
      <c r="E232" s="107" t="str">
        <f>IFERROR(VLOOKUP($D232, ALL!$A:$G, 2, FALSE), "")</f>
        <v/>
      </c>
      <c r="F232" s="192"/>
      <c r="G232" s="107" t="str">
        <f>IFERROR(VLOOKUP($D232, ALL!$A:$G, 3, FALSE), "")</f>
        <v/>
      </c>
      <c r="H232" s="107" t="str">
        <f>IFERROR(VLOOKUP($D232, ALL!$A:$G, 5, FALSE), "")</f>
        <v/>
      </c>
      <c r="I232" s="194"/>
      <c r="L232" s="151" t="str">
        <f t="shared" si="4"/>
        <v/>
      </c>
    </row>
    <row r="233" spans="3:12" ht="49.95" customHeight="1">
      <c r="C233" s="166"/>
      <c r="D233" s="168"/>
      <c r="E233" s="107" t="str">
        <f>IFERROR(VLOOKUP($D233, ALL!$A:$G, 2, FALSE), "")</f>
        <v/>
      </c>
      <c r="F233" s="192"/>
      <c r="G233" s="107" t="str">
        <f>IFERROR(VLOOKUP($D233, ALL!$A:$G, 3, FALSE), "")</f>
        <v/>
      </c>
      <c r="H233" s="107" t="str">
        <f>IFERROR(VLOOKUP($D233, ALL!$A:$G, 5, FALSE), "")</f>
        <v/>
      </c>
      <c r="I233" s="194"/>
      <c r="L233" s="151" t="str">
        <f t="shared" si="4"/>
        <v/>
      </c>
    </row>
    <row r="234" spans="3:12" ht="49.95" customHeight="1">
      <c r="C234" s="166"/>
      <c r="D234" s="168"/>
      <c r="E234" s="107" t="str">
        <f>IFERROR(VLOOKUP($D234, ALL!$A:$G, 2, FALSE), "")</f>
        <v/>
      </c>
      <c r="F234" s="192"/>
      <c r="G234" s="107" t="str">
        <f>IFERROR(VLOOKUP($D234, ALL!$A:$G, 3, FALSE), "")</f>
        <v/>
      </c>
      <c r="H234" s="107" t="str">
        <f>IFERROR(VLOOKUP($D234, ALL!$A:$G, 5, FALSE), "")</f>
        <v/>
      </c>
      <c r="I234" s="194"/>
      <c r="L234" s="151" t="str">
        <f t="shared" si="4"/>
        <v/>
      </c>
    </row>
    <row r="235" spans="3:12" ht="49.95" customHeight="1">
      <c r="C235" s="166"/>
      <c r="D235" s="168"/>
      <c r="E235" s="107" t="str">
        <f>IFERROR(VLOOKUP($D235, ALL!$A:$G, 2, FALSE), "")</f>
        <v/>
      </c>
      <c r="F235" s="192"/>
      <c r="G235" s="107" t="str">
        <f>IFERROR(VLOOKUP($D235, ALL!$A:$G, 3, FALSE), "")</f>
        <v/>
      </c>
      <c r="H235" s="107" t="str">
        <f>IFERROR(VLOOKUP($D235, ALL!$A:$G, 5, FALSE), "")</f>
        <v/>
      </c>
      <c r="I235" s="194"/>
      <c r="L235" s="151" t="str">
        <f t="shared" si="4"/>
        <v/>
      </c>
    </row>
    <row r="236" spans="3:12" ht="49.95" customHeight="1">
      <c r="C236" s="166"/>
      <c r="D236" s="168"/>
      <c r="E236" s="107" t="str">
        <f>IFERROR(VLOOKUP($D236, ALL!$A:$G, 2, FALSE), "")</f>
        <v/>
      </c>
      <c r="F236" s="192"/>
      <c r="G236" s="107" t="str">
        <f>IFERROR(VLOOKUP($D236, ALL!$A:$G, 3, FALSE), "")</f>
        <v/>
      </c>
      <c r="H236" s="107" t="str">
        <f>IFERROR(VLOOKUP($D236, ALL!$A:$G, 5, FALSE), "")</f>
        <v/>
      </c>
      <c r="I236" s="194"/>
      <c r="L236" s="151" t="str">
        <f t="shared" si="4"/>
        <v/>
      </c>
    </row>
    <row r="237" spans="3:12" ht="49.95" customHeight="1">
      <c r="C237" s="166"/>
      <c r="D237" s="168"/>
      <c r="E237" s="107" t="str">
        <f>IFERROR(VLOOKUP($D237, ALL!$A:$G, 2, FALSE), "")</f>
        <v/>
      </c>
      <c r="F237" s="192"/>
      <c r="G237" s="107" t="str">
        <f>IFERROR(VLOOKUP($D237, ALL!$A:$G, 3, FALSE), "")</f>
        <v/>
      </c>
      <c r="H237" s="107" t="str">
        <f>IFERROR(VLOOKUP($D237, ALL!$A:$G, 5, FALSE), "")</f>
        <v/>
      </c>
      <c r="I237" s="194"/>
      <c r="L237" s="151" t="str">
        <f t="shared" si="4"/>
        <v/>
      </c>
    </row>
    <row r="238" spans="3:12" ht="49.95" customHeight="1" thickBot="1">
      <c r="C238" s="167"/>
      <c r="D238" s="169"/>
      <c r="E238" s="108" t="str">
        <f>IFERROR(VLOOKUP($D238, ALL!$A:$G, 2, FALSE), "")</f>
        <v/>
      </c>
      <c r="F238" s="193"/>
      <c r="G238" s="108" t="str">
        <f>IFERROR(VLOOKUP($D238, ALL!$A:$G, 3, FALSE), "")</f>
        <v/>
      </c>
      <c r="H238" s="108" t="str">
        <f>IFERROR(VLOOKUP($D238, ALL!$A:$G, 5, FALSE), "")</f>
        <v/>
      </c>
      <c r="I238" s="195"/>
      <c r="L238" s="151" t="str">
        <f t="shared" si="4"/>
        <v/>
      </c>
    </row>
    <row r="239" spans="3:12">
      <c r="E239" s="152"/>
      <c r="F239" s="153"/>
      <c r="G239" s="112"/>
    </row>
  </sheetData>
  <sheetProtection algorithmName="SHA-512" hashValue="kTnffIgSWg/VuMk9PheOcQqTVM9YIhYie5/zhn2hHJ8hUc/BzkUMyfTIv6FUyTwEQBzeTEpfBr0FL5WoaAPG3A==" saltValue="P2IrDrfqam8UMgKbB/PUZw==" spinCount="100000" sheet="1" objects="1" scenarios="1" selectLockedCells="1"/>
  <mergeCells count="57">
    <mergeCell ref="C70:D70"/>
    <mergeCell ref="C71:D71"/>
    <mergeCell ref="B123:C123"/>
    <mergeCell ref="D134:F134"/>
    <mergeCell ref="D136:F136"/>
    <mergeCell ref="K67:M67"/>
    <mergeCell ref="G56:H56"/>
    <mergeCell ref="G57:H57"/>
    <mergeCell ref="G58:H58"/>
    <mergeCell ref="G59:H59"/>
    <mergeCell ref="G60:H60"/>
    <mergeCell ref="G61:H61"/>
    <mergeCell ref="G62:H62"/>
    <mergeCell ref="G63:H63"/>
    <mergeCell ref="G64:H64"/>
    <mergeCell ref="G65:H65"/>
    <mergeCell ref="G66:H66"/>
    <mergeCell ref="G55:H55"/>
    <mergeCell ref="G44:H44"/>
    <mergeCell ref="G45:H45"/>
    <mergeCell ref="G46:H46"/>
    <mergeCell ref="G47:H47"/>
    <mergeCell ref="G48:H48"/>
    <mergeCell ref="G49:H49"/>
    <mergeCell ref="G50:H50"/>
    <mergeCell ref="G51:H51"/>
    <mergeCell ref="G52:H52"/>
    <mergeCell ref="G53:H53"/>
    <mergeCell ref="G54:H54"/>
    <mergeCell ref="G43:H43"/>
    <mergeCell ref="G32:H32"/>
    <mergeCell ref="G33:H33"/>
    <mergeCell ref="G34:H34"/>
    <mergeCell ref="G35:H35"/>
    <mergeCell ref="G36:H36"/>
    <mergeCell ref="G37:H37"/>
    <mergeCell ref="G38:H38"/>
    <mergeCell ref="G39:H39"/>
    <mergeCell ref="G40:H40"/>
    <mergeCell ref="G41:H41"/>
    <mergeCell ref="G42:H42"/>
    <mergeCell ref="B57:B61"/>
    <mergeCell ref="B20:B22"/>
    <mergeCell ref="D8:F8"/>
    <mergeCell ref="G8:J8"/>
    <mergeCell ref="E2:E3"/>
    <mergeCell ref="F2:J3"/>
    <mergeCell ref="C5:C6"/>
    <mergeCell ref="D7:F7"/>
    <mergeCell ref="G7:I7"/>
    <mergeCell ref="C11:C12"/>
    <mergeCell ref="D11:J11"/>
    <mergeCell ref="D26:F26"/>
    <mergeCell ref="D28:F28"/>
    <mergeCell ref="C30:C31"/>
    <mergeCell ref="D30:J30"/>
    <mergeCell ref="G31:H31"/>
  </mergeCells>
  <phoneticPr fontId="3"/>
  <conditionalFormatting sqref="B10:J19 C20:J22 B23:J56 C57:J61 B62:J239">
    <cfRule type="expression" dxfId="37" priority="1">
      <formula>AND(OR($E$6="✓", $F$6="✓", $G$6="✓"), $D$7="映像記録型ドライブレコーダーの取得")</formula>
    </cfRule>
  </conditionalFormatting>
  <conditionalFormatting sqref="C63">
    <cfRule type="expression" dxfId="36" priority="13">
      <formula>$C$63="NG"</formula>
    </cfRule>
  </conditionalFormatting>
  <conditionalFormatting sqref="C64">
    <cfRule type="expression" dxfId="35" priority="11">
      <formula>$C$64="NG"</formula>
    </cfRule>
  </conditionalFormatting>
  <conditionalFormatting sqref="C65">
    <cfRule type="expression" dxfId="34" priority="9">
      <formula>$C$65="NG"</formula>
    </cfRule>
  </conditionalFormatting>
  <conditionalFormatting sqref="C66">
    <cfRule type="expression" dxfId="33" priority="15">
      <formula>$C$66="NG"</formula>
    </cfRule>
  </conditionalFormatting>
  <conditionalFormatting sqref="C63:J63">
    <cfRule type="expression" dxfId="32" priority="6">
      <formula>AND($D$7="映像記録型ドライブレコーダーの取得",$D$7&lt;&gt;"")</formula>
    </cfRule>
  </conditionalFormatting>
  <conditionalFormatting sqref="C63:J64">
    <cfRule type="expression" dxfId="31" priority="4">
      <formula>AND($D$7="デジタル式運行記録計及び 映像記録型ドライブレコーダー一体型の取得",$D$7&lt;&gt;"")</formula>
    </cfRule>
  </conditionalFormatting>
  <conditionalFormatting sqref="C63:J65">
    <cfRule type="expression" dxfId="30" priority="2">
      <formula>AND($D$7="通信機能付デジタル式運行記録計及び 映像記録型ドライブレコーダー一体型の取得",$D$7&lt;&gt;"")</formula>
    </cfRule>
  </conditionalFormatting>
  <conditionalFormatting sqref="C64:J66">
    <cfRule type="expression" dxfId="29" priority="7">
      <formula>AND($D$7="デジタル式運行記録計の取得",$D$7&lt;&gt;"")</formula>
    </cfRule>
  </conditionalFormatting>
  <conditionalFormatting sqref="C65:J66">
    <cfRule type="expression" dxfId="28" priority="5">
      <formula>AND($D$7="映像記録型ドライブレコーダーの取得",$D$7&lt;&gt;"")</formula>
    </cfRule>
  </conditionalFormatting>
  <conditionalFormatting sqref="C66:J66">
    <cfRule type="expression" dxfId="27" priority="3">
      <formula>AND($D$7="デジタル式運行記録計及び 映像記録型ドライブレコーダー一体型の取得",$D$7&lt;&gt;"")</formula>
    </cfRule>
  </conditionalFormatting>
  <conditionalFormatting sqref="D32:D61">
    <cfRule type="expression" dxfId="26" priority="17">
      <formula>AND(D32&lt;&gt;"", ISNA(MATCH(D32, $D$13:$D$22, 0)))</formula>
    </cfRule>
  </conditionalFormatting>
  <conditionalFormatting sqref="D139:D238">
    <cfRule type="expression" dxfId="25" priority="19">
      <formula>OR($L139="台数不足", $L139="コード不一致", $L139="台数未入力")</formula>
    </cfRule>
  </conditionalFormatting>
  <conditionalFormatting sqref="F139:F238">
    <cfRule type="expression" dxfId="24" priority="16">
      <formula>AND($E139&gt;"", $E139&lt;&gt;"車載器")</formula>
    </cfRule>
  </conditionalFormatting>
  <conditionalFormatting sqref="G8:J8">
    <cfRule type="expression" dxfId="23" priority="18">
      <formula>AND(OR($E$6="✓", $F$6="✓", $G$6="✓"), $D$7="映像記録型ドライブレコーダーの取得")</formula>
    </cfRule>
  </conditionalFormatting>
  <conditionalFormatting sqref="I63">
    <cfRule type="expression" dxfId="22" priority="12">
      <formula>$C$63="NG"</formula>
    </cfRule>
  </conditionalFormatting>
  <conditionalFormatting sqref="I64">
    <cfRule type="expression" dxfId="21" priority="10">
      <formula>$C$64="NG"</formula>
    </cfRule>
  </conditionalFormatting>
  <conditionalFormatting sqref="I65">
    <cfRule type="expression" dxfId="20" priority="8">
      <formula>$C$65="NG"</formula>
    </cfRule>
  </conditionalFormatting>
  <conditionalFormatting sqref="I66">
    <cfRule type="expression" dxfId="19" priority="14">
      <formula>$C$66="NG"</formula>
    </cfRule>
  </conditionalFormatting>
  <dataValidations count="6">
    <dataValidation type="list" allowBlank="1" showInputMessage="1" showErrorMessage="1" sqref="E32:E61" xr:uid="{90591B3C-E251-4CDF-A04C-0A44F3BD0339}">
      <formula1>"車載器付属費用,事務所機器,事務所機器付属費用"</formula1>
    </dataValidation>
    <dataValidation type="whole" allowBlank="1" showInputMessage="1" showErrorMessage="1" sqref="I13:I22 I32:I66 J62:J66 J13:J19 J32:J56" xr:uid="{7D14D9E3-BE74-4D23-9E25-897C7A6C17AA}">
      <formula1>0</formula1>
      <formula2>2147483647</formula2>
    </dataValidation>
    <dataValidation type="list" allowBlank="1" showInputMessage="1" showErrorMessage="1" sqref="D13:D22 D32:D61 D139:D238" xr:uid="{F28DE8B4-DE50-4C86-95DD-0F07E2FDC64D}">
      <formula1>候補リスト</formula1>
    </dataValidation>
    <dataValidation type="list" allowBlank="1" showInputMessage="1" showErrorMessage="1" sqref="D6:G6" xr:uid="{DD753DE0-280C-429A-940A-218A1DFAF897}">
      <formula1>"✓,　"</formula1>
    </dataValidation>
    <dataValidation type="list" showInputMessage="1" showErrorMessage="1" sqref="D7:F7" xr:uid="{9F1ADA90-615F-40D6-B938-10613290F144}">
      <formula1>"デジタル式運行記録計の取得,映像記録型ドライブレコーダーの取得,デジタル式運行記録計及び 映像記録型ドライブレコーダー一体型の取得,通信機能付デジタル式運行記録計及び 映像記録型ドライブレコーダー一体型の取得,　"</formula1>
    </dataValidation>
    <dataValidation type="whole" allowBlank="1" showInputMessage="1" showErrorMessage="1" sqref="J57:J61 J20:J22" xr:uid="{EE4A2C2A-9E45-4D13-ABE5-A88CFAEC16BF}">
      <formula1>-10000000</formula1>
      <formula2>0</formula2>
    </dataValidation>
  </dataValidations>
  <pageMargins left="0.7" right="0.7" top="0.75" bottom="0.75" header="0.3" footer="0.3"/>
  <pageSetup paperSize="9" scale="2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E7F6E-F737-4374-B960-6CF1C3AD7769}">
  <sheetPr>
    <pageSetUpPr fitToPage="1"/>
  </sheetPr>
  <dimension ref="B1:Y239"/>
  <sheetViews>
    <sheetView showGridLines="0" topLeftCell="B1" zoomScale="70" zoomScaleNormal="70" workbookViewId="0">
      <selection activeCell="D13" sqref="D13"/>
    </sheetView>
  </sheetViews>
  <sheetFormatPr defaultColWidth="8.59765625" defaultRowHeight="18"/>
  <cols>
    <col min="1" max="1" width="3.59765625" style="3" customWidth="1"/>
    <col min="2" max="2" width="6.69921875" style="3" customWidth="1"/>
    <col min="3" max="3" width="35.69921875" style="3" customWidth="1"/>
    <col min="4" max="10" width="30.69921875" style="3" customWidth="1"/>
    <col min="11" max="11" width="15.59765625" style="3" customWidth="1"/>
    <col min="12" max="12" width="15.59765625" style="3" hidden="1" customWidth="1"/>
    <col min="13" max="13" width="16.5" style="3" hidden="1" customWidth="1"/>
    <col min="14" max="16" width="8.59765625" style="3"/>
    <col min="17" max="17" width="13" style="3" customWidth="1"/>
    <col min="18" max="18" width="6.69921875" style="3" customWidth="1"/>
    <col min="19" max="19" width="27.8984375" style="3" customWidth="1"/>
    <col min="20" max="20" width="8.59765625" style="3"/>
    <col min="21" max="21" width="19.296875" style="3" customWidth="1"/>
    <col min="22" max="22" width="22.5" style="3" customWidth="1"/>
    <col min="23" max="24" width="8.59765625" style="3"/>
    <col min="25" max="25" width="9.8984375" style="3" customWidth="1"/>
    <col min="26" max="16384" width="8.59765625" style="3"/>
  </cols>
  <sheetData>
    <row r="1" spans="2:13" ht="27" thickBot="1">
      <c r="B1" s="1" t="s">
        <v>6</v>
      </c>
      <c r="C1" s="2"/>
      <c r="H1" s="13"/>
      <c r="I1" s="3" t="s">
        <v>21</v>
      </c>
      <c r="J1" s="259" t="s">
        <v>247</v>
      </c>
    </row>
    <row r="2" spans="2:13" ht="25.05" customHeight="1" thickTop="1">
      <c r="B2" s="4"/>
      <c r="C2" s="188" t="s">
        <v>212</v>
      </c>
      <c r="D2" s="5"/>
      <c r="E2" s="358" t="s">
        <v>22</v>
      </c>
      <c r="F2" s="360" t="s">
        <v>220</v>
      </c>
      <c r="G2" s="360"/>
      <c r="H2" s="360"/>
      <c r="I2" s="360"/>
      <c r="J2" s="361"/>
    </row>
    <row r="3" spans="2:13" ht="25.05" customHeight="1" thickBot="1">
      <c r="B3" s="6"/>
      <c r="C3" s="188" t="s">
        <v>204</v>
      </c>
      <c r="D3" s="5"/>
      <c r="E3" s="359"/>
      <c r="F3" s="362"/>
      <c r="G3" s="362"/>
      <c r="H3" s="362"/>
      <c r="I3" s="362"/>
      <c r="J3" s="363"/>
    </row>
    <row r="4" spans="2:13" ht="26.1" customHeight="1" thickTop="1" thickBot="1">
      <c r="B4" s="7" t="s">
        <v>23</v>
      </c>
      <c r="C4" s="7"/>
      <c r="D4" s="7"/>
    </row>
    <row r="5" spans="2:13" ht="26.1" customHeight="1">
      <c r="B5" s="7"/>
      <c r="C5" s="368" t="s">
        <v>16</v>
      </c>
      <c r="D5" s="8" t="s">
        <v>17</v>
      </c>
      <c r="E5" s="9" t="s">
        <v>18</v>
      </c>
      <c r="F5" s="10" t="s">
        <v>19</v>
      </c>
      <c r="G5" s="11" t="s">
        <v>20</v>
      </c>
    </row>
    <row r="6" spans="2:13" ht="34.35" customHeight="1" thickBot="1">
      <c r="B6" s="7"/>
      <c r="C6" s="369"/>
      <c r="D6" s="154"/>
      <c r="E6" s="155"/>
      <c r="F6" s="155"/>
      <c r="G6" s="156"/>
      <c r="H6" s="189"/>
    </row>
    <row r="7" spans="2:13" ht="35.4" customHeight="1" thickBot="1">
      <c r="B7" s="7"/>
      <c r="C7" s="12" t="s">
        <v>26</v>
      </c>
      <c r="D7" s="422"/>
      <c r="E7" s="423"/>
      <c r="F7" s="424"/>
      <c r="G7" s="364" t="s">
        <v>228</v>
      </c>
      <c r="H7" s="365"/>
      <c r="I7" s="365"/>
    </row>
    <row r="8" spans="2:13" ht="47.55" customHeight="1" thickTop="1" thickBot="1">
      <c r="B8" s="7"/>
      <c r="C8" s="190"/>
      <c r="D8" s="388" t="s">
        <v>221</v>
      </c>
      <c r="E8" s="389"/>
      <c r="F8" s="390"/>
      <c r="G8" s="380" t="str">
        <f>IF(AND(OR(E6="✓", F6="✓", G6="✓"), D7="映像記録型ドライブレコーダーの取得"), "⚠ 以下項目は入力できません", "")</f>
        <v/>
      </c>
      <c r="H8" s="380"/>
      <c r="I8" s="380"/>
      <c r="J8" s="380"/>
    </row>
    <row r="9" spans="2:13" ht="27.45" customHeight="1" thickTop="1">
      <c r="B9" s="7"/>
      <c r="C9" s="212"/>
      <c r="D9" s="213"/>
      <c r="E9" s="213"/>
      <c r="F9" s="213"/>
      <c r="G9" s="16"/>
      <c r="H9" s="16"/>
      <c r="I9" s="16"/>
      <c r="J9" s="16"/>
    </row>
    <row r="10" spans="2:13" ht="38.4" customHeight="1" thickBot="1">
      <c r="B10" s="7" t="s">
        <v>158</v>
      </c>
      <c r="D10" s="110"/>
      <c r="E10" s="111"/>
      <c r="F10" s="111"/>
      <c r="G10" s="112"/>
    </row>
    <row r="11" spans="2:13" ht="18.45" customHeight="1">
      <c r="C11" s="381" t="s">
        <v>9</v>
      </c>
      <c r="D11" s="375" t="s">
        <v>0</v>
      </c>
      <c r="E11" s="376"/>
      <c r="F11" s="376"/>
      <c r="G11" s="376"/>
      <c r="H11" s="376"/>
      <c r="I11" s="376"/>
      <c r="J11" s="377"/>
    </row>
    <row r="12" spans="2:13" ht="85.2" customHeight="1">
      <c r="C12" s="382"/>
      <c r="D12" s="113" t="s">
        <v>159</v>
      </c>
      <c r="E12" s="113" t="s">
        <v>160</v>
      </c>
      <c r="F12" s="113" t="s">
        <v>182</v>
      </c>
      <c r="G12" s="113" t="s">
        <v>161</v>
      </c>
      <c r="H12" s="113" t="s">
        <v>162</v>
      </c>
      <c r="I12" s="113" t="s">
        <v>15</v>
      </c>
      <c r="J12" s="114" t="s">
        <v>8</v>
      </c>
      <c r="K12" s="115"/>
      <c r="L12" s="116"/>
    </row>
    <row r="13" spans="2:13" ht="73.5" customHeight="1">
      <c r="C13" s="76" t="str">
        <f>IF($D13&lt;&gt;"",$I13*$J13,"")</f>
        <v/>
      </c>
      <c r="D13" s="157"/>
      <c r="E13" s="100" t="str">
        <f>IFERROR(VLOOKUP($D13, ALL!$A:$G, 2, FALSE), "")</f>
        <v/>
      </c>
      <c r="F13" s="100" t="str">
        <f>IFERROR(VLOOKUP($D13, ALL!$A:$G, 7, FALSE), "")</f>
        <v/>
      </c>
      <c r="G13" s="100" t="str">
        <f>IFERROR(VLOOKUP($D13, ALL!$A:$G, 3, FALSE), "")</f>
        <v/>
      </c>
      <c r="H13" s="100" t="str">
        <f>IFERROR(VLOOKUP($D13, ALL!$A:$G, 5, FALSE), "")</f>
        <v/>
      </c>
      <c r="I13" s="159"/>
      <c r="J13" s="160"/>
      <c r="L13" s="116"/>
      <c r="M13" s="110"/>
    </row>
    <row r="14" spans="2:13" ht="73.5" customHeight="1">
      <c r="C14" s="76" t="str">
        <f t="shared" ref="C14:C22" si="0">IF($D14&lt;&gt;"",$I14*$J14,"")</f>
        <v/>
      </c>
      <c r="D14" s="157"/>
      <c r="E14" s="100" t="str">
        <f>IFERROR(VLOOKUP($D14, ALL!$A:$G, 2, FALSE), "")</f>
        <v/>
      </c>
      <c r="F14" s="100" t="str">
        <f>IFERROR(VLOOKUP($D14, ALL!$A:$G, 7, FALSE), "")</f>
        <v/>
      </c>
      <c r="G14" s="100" t="str">
        <f>IFERROR(VLOOKUP($D14, ALL!$A:$G, 3, FALSE), "")</f>
        <v/>
      </c>
      <c r="H14" s="100" t="str">
        <f>IFERROR(VLOOKUP($D14, ALL!$A:$G, 5, FALSE), "")</f>
        <v/>
      </c>
      <c r="I14" s="159"/>
      <c r="J14" s="160"/>
    </row>
    <row r="15" spans="2:13" ht="73.5" customHeight="1">
      <c r="C15" s="76" t="str">
        <f t="shared" si="0"/>
        <v/>
      </c>
      <c r="D15" s="158"/>
      <c r="E15" s="100" t="str">
        <f>IFERROR(VLOOKUP($D15, ALL!$A:$G, 2, FALSE), "")</f>
        <v/>
      </c>
      <c r="F15" s="100" t="str">
        <f>IFERROR(VLOOKUP($D15, ALL!$A:$G, 7, FALSE), "")</f>
        <v/>
      </c>
      <c r="G15" s="100" t="str">
        <f>IFERROR(VLOOKUP($D15, ALL!$A:$G, 3, FALSE), "")</f>
        <v/>
      </c>
      <c r="H15" s="100" t="str">
        <f>IFERROR(VLOOKUP($D15, ALL!$A:$G, 5, FALSE), "")</f>
        <v/>
      </c>
      <c r="I15" s="159"/>
      <c r="J15" s="160"/>
    </row>
    <row r="16" spans="2:13" ht="73.5" customHeight="1">
      <c r="C16" s="76" t="str">
        <f t="shared" si="0"/>
        <v/>
      </c>
      <c r="D16" s="157"/>
      <c r="E16" s="100" t="str">
        <f>IFERROR(VLOOKUP($D16, ALL!$A:$G, 2, FALSE), "")</f>
        <v/>
      </c>
      <c r="F16" s="100" t="str">
        <f>IFERROR(VLOOKUP($D16, ALL!$A:$G, 7, FALSE), "")</f>
        <v/>
      </c>
      <c r="G16" s="100" t="str">
        <f>IFERROR(VLOOKUP($D16, ALL!$A:$G, 3, FALSE), "")</f>
        <v/>
      </c>
      <c r="H16" s="100" t="str">
        <f>IFERROR(VLOOKUP($D16, ALL!$A:$G, 5, FALSE), "")</f>
        <v/>
      </c>
      <c r="I16" s="159"/>
      <c r="J16" s="160"/>
    </row>
    <row r="17" spans="2:18" ht="73.5" customHeight="1">
      <c r="C17" s="76" t="str">
        <f t="shared" si="0"/>
        <v/>
      </c>
      <c r="D17" s="157"/>
      <c r="E17" s="100" t="str">
        <f>IFERROR(VLOOKUP($D17, ALL!$A:$G, 2, FALSE), "")</f>
        <v/>
      </c>
      <c r="F17" s="100" t="str">
        <f>IFERROR(VLOOKUP($D17, ALL!$A:$G, 7, FALSE), "")</f>
        <v/>
      </c>
      <c r="G17" s="100" t="str">
        <f>IFERROR(VLOOKUP($D17, ALL!$A:$G, 3, FALSE), "")</f>
        <v/>
      </c>
      <c r="H17" s="100" t="str">
        <f>IFERROR(VLOOKUP($D17, ALL!$A:$G, 5, FALSE), "")</f>
        <v/>
      </c>
      <c r="I17" s="159"/>
      <c r="J17" s="160"/>
    </row>
    <row r="18" spans="2:18" ht="73.5" customHeight="1">
      <c r="C18" s="76" t="str">
        <f t="shared" si="0"/>
        <v/>
      </c>
      <c r="D18" s="158"/>
      <c r="E18" s="100" t="str">
        <f>IFERROR(VLOOKUP($D18, ALL!$A:$G, 2, FALSE), "")</f>
        <v/>
      </c>
      <c r="F18" s="100" t="str">
        <f>IFERROR(VLOOKUP($D18, ALL!$A:$G, 7, FALSE), "")</f>
        <v/>
      </c>
      <c r="G18" s="100" t="str">
        <f>IFERROR(VLOOKUP($D18, ALL!$A:$G, 3, FALSE), "")</f>
        <v/>
      </c>
      <c r="H18" s="100" t="str">
        <f>IFERROR(VLOOKUP($D18, ALL!$A:$G, 5, FALSE), "")</f>
        <v/>
      </c>
      <c r="I18" s="159"/>
      <c r="J18" s="160"/>
      <c r="R18" s="13"/>
    </row>
    <row r="19" spans="2:18" ht="73.5" customHeight="1" thickBot="1">
      <c r="C19" s="260" t="str">
        <f t="shared" si="0"/>
        <v/>
      </c>
      <c r="D19" s="292"/>
      <c r="E19" s="262" t="str">
        <f>IFERROR(VLOOKUP($D19, ALL!$A:$G, 2, FALSE), "")</f>
        <v/>
      </c>
      <c r="F19" s="262" t="str">
        <f>IFERROR(VLOOKUP($D19, ALL!$A:$G, 7, FALSE), "")</f>
        <v/>
      </c>
      <c r="G19" s="262" t="str">
        <f>IFERROR(VLOOKUP($D19, ALL!$A:$G, 3, FALSE), "")</f>
        <v/>
      </c>
      <c r="H19" s="262" t="str">
        <f>IFERROR(VLOOKUP($D19, ALL!$A:$G, 5, FALSE), "")</f>
        <v/>
      </c>
      <c r="I19" s="163"/>
      <c r="J19" s="164"/>
      <c r="R19" s="13"/>
    </row>
    <row r="20" spans="2:18" ht="73.5" customHeight="1" thickTop="1">
      <c r="B20" s="355" t="s">
        <v>242</v>
      </c>
      <c r="C20" s="268" t="str">
        <f t="shared" si="0"/>
        <v/>
      </c>
      <c r="D20" s="293"/>
      <c r="E20" s="270" t="str">
        <f>IFERROR(VLOOKUP($D20, ALL!$A:$G, 2, FALSE), "")</f>
        <v/>
      </c>
      <c r="F20" s="270" t="str">
        <f>IFERROR(VLOOKUP($D20, ALL!$A:$G, 7, FALSE), "")</f>
        <v/>
      </c>
      <c r="G20" s="270" t="str">
        <f>IFERROR(VLOOKUP($D20, ALL!$A:$G, 3, FALSE), "")</f>
        <v/>
      </c>
      <c r="H20" s="270" t="str">
        <f>IFERROR(VLOOKUP($D20, ALL!$A:$G, 5, FALSE), "")</f>
        <v/>
      </c>
      <c r="I20" s="294"/>
      <c r="J20" s="295"/>
      <c r="L20" s="179" t="s">
        <v>187</v>
      </c>
      <c r="M20" s="151" cm="1">
        <f t="array" ref="M20">SUMPRODUCT(
 ($E$13:$E$19="車載器") *
 ($F$13:$F$19="デジタル式運行記録計") *
 ISNUMBER($I$13:$I$19) *
 $I$13:$I$19
)</f>
        <v>0</v>
      </c>
      <c r="R20" s="13"/>
    </row>
    <row r="21" spans="2:18" ht="73.5" customHeight="1">
      <c r="B21" s="356"/>
      <c r="C21" s="273" t="str">
        <f t="shared" si="0"/>
        <v/>
      </c>
      <c r="D21" s="158"/>
      <c r="E21" s="100" t="str">
        <f>IFERROR(VLOOKUP($D21, ALL!$A:$G, 2, FALSE), "")</f>
        <v/>
      </c>
      <c r="F21" s="100" t="str">
        <f>IFERROR(VLOOKUP($D21, ALL!$A:$G, 7, FALSE), "")</f>
        <v/>
      </c>
      <c r="G21" s="100" t="str">
        <f>IFERROR(VLOOKUP($D21, ALL!$A:$G, 3, FALSE), "")</f>
        <v/>
      </c>
      <c r="H21" s="100" t="str">
        <f>IFERROR(VLOOKUP($D21, ALL!$A:$G, 5, FALSE), "")</f>
        <v/>
      </c>
      <c r="I21" s="159"/>
      <c r="J21" s="296"/>
      <c r="L21" s="180" t="s">
        <v>188</v>
      </c>
      <c r="M21" s="151" cm="1">
        <f t="array" ref="M21">SUMPRODUCT(
 ($E$13:$E$19="車載器") *
 ($F$13:$F$19="映像記録型ドライブレコーダー") *
 ISNUMBER($I$13:$I$19) *
 $I$13:$I$19
)</f>
        <v>0</v>
      </c>
      <c r="R21" s="13"/>
    </row>
    <row r="22" spans="2:18" ht="73.5" customHeight="1" thickBot="1">
      <c r="B22" s="357"/>
      <c r="C22" s="275" t="str">
        <f t="shared" si="0"/>
        <v/>
      </c>
      <c r="D22" s="297"/>
      <c r="E22" s="277" t="str">
        <f>IFERROR(VLOOKUP($D22, ALL!$A:$G, 2, FALSE), "")</f>
        <v/>
      </c>
      <c r="F22" s="277" t="str">
        <f>IFERROR(VLOOKUP($D22, ALL!$A:$G, 7, FALSE), "")</f>
        <v/>
      </c>
      <c r="G22" s="277" t="str">
        <f>IFERROR(VLOOKUP($D22, ALL!$A:$G, 3, FALSE), "")</f>
        <v/>
      </c>
      <c r="H22" s="277" t="str">
        <f>IFERROR(VLOOKUP($D22, ALL!$A:$G, 5, FALSE), "")</f>
        <v/>
      </c>
      <c r="I22" s="298"/>
      <c r="J22" s="299"/>
      <c r="L22" s="180" t="s">
        <v>189</v>
      </c>
      <c r="M22" s="151" cm="1">
        <f t="array" ref="M22">SUMPRODUCT(
 ($E$13:$E$19="車載器") *
 ($F$13:$F$19="一体型") *
 ISNUMBER($I$13:$I$19) *
 $I$13:$I$19 * 2
)</f>
        <v>0</v>
      </c>
    </row>
    <row r="23" spans="2:18" ht="73.5" customHeight="1" thickTop="1" thickBot="1">
      <c r="B23" s="7" t="s">
        <v>7</v>
      </c>
      <c r="C23" s="263">
        <f>SUM(C13:C22)</f>
        <v>0</v>
      </c>
      <c r="D23" s="264"/>
      <c r="E23" s="265"/>
      <c r="F23" s="265"/>
      <c r="G23" s="264"/>
      <c r="H23" s="266"/>
      <c r="I23" s="267"/>
      <c r="J23" s="267"/>
      <c r="L23" s="179" t="s">
        <v>190</v>
      </c>
      <c r="M23" s="151" cm="1">
        <f t="array" ref="M23">SUMPRODUCT(
 ($E$13:$E$19="車載器") *
 ($F$13:$F$19="通信機能付き一体型") *
 ISNUMBER($I$13:$I$19) *
 $I$13:$I$19 * 2
)</f>
        <v>0</v>
      </c>
    </row>
    <row r="24" spans="2:18" ht="30" customHeight="1">
      <c r="C24" s="77"/>
      <c r="D24" s="117"/>
      <c r="E24" s="118"/>
      <c r="F24" s="119"/>
      <c r="G24" s="120"/>
      <c r="H24" s="121"/>
      <c r="I24" s="121"/>
    </row>
    <row r="25" spans="2:18" ht="30" customHeight="1" thickBot="1">
      <c r="B25" s="122" t="s">
        <v>163</v>
      </c>
      <c r="C25" s="78"/>
      <c r="D25" s="123"/>
      <c r="E25" s="124"/>
      <c r="F25" s="125"/>
      <c r="G25" s="126"/>
      <c r="H25" s="127"/>
      <c r="I25" s="127"/>
    </row>
    <row r="26" spans="2:18" ht="30" customHeight="1" thickBot="1">
      <c r="C26" s="128" t="s">
        <v>164</v>
      </c>
      <c r="D26" s="383" t="str">
        <f>IF(D7="","",D7)</f>
        <v/>
      </c>
      <c r="E26" s="384"/>
      <c r="F26" s="384"/>
      <c r="G26" s="129"/>
      <c r="H26" s="127"/>
      <c r="I26" s="127"/>
    </row>
    <row r="27" spans="2:18" ht="30" customHeight="1" thickBot="1">
      <c r="C27" s="130" t="s">
        <v>165</v>
      </c>
      <c r="E27" s="131"/>
      <c r="F27" s="131"/>
      <c r="G27" s="126"/>
      <c r="H27" s="127"/>
      <c r="I27" s="127"/>
    </row>
    <row r="28" spans="2:18" ht="30" customHeight="1" thickBot="1">
      <c r="C28" s="132" t="s">
        <v>166</v>
      </c>
      <c r="D28" s="385" t="str" cm="1">
        <f t="array" ref="D28">IF(COUNTA($D$32:$D$61)=0,
    "",
    IF(
        SUMPRODUCT(
            (--($D$32:$D$61&lt;&gt;"")) /
            IF($D$32:$D$61&lt;&gt;"", COUNTIF($D$32:$D$61, $D$32:$D$61), 1)
            *
            (--(COUNTIF($D$13:$D$22, $D$32:$D$61)=0))
        ) = 0,
        "OK",
        "２-1．補助対象経費で選択した「機器コード番号」と異なります。"
    )
)</f>
        <v/>
      </c>
      <c r="E28" s="386"/>
      <c r="F28" s="387"/>
      <c r="I28" s="127"/>
    </row>
    <row r="29" spans="2:18" ht="30" customHeight="1" thickBot="1">
      <c r="B29" s="122"/>
      <c r="C29" s="79"/>
      <c r="D29" s="130"/>
      <c r="E29" s="133"/>
      <c r="F29" s="134"/>
      <c r="G29" s="126"/>
      <c r="H29" s="127"/>
      <c r="I29" s="127"/>
    </row>
    <row r="30" spans="2:18" ht="18.45" customHeight="1">
      <c r="C30" s="373" t="s">
        <v>9</v>
      </c>
      <c r="D30" s="375" t="s">
        <v>167</v>
      </c>
      <c r="E30" s="376"/>
      <c r="F30" s="376"/>
      <c r="G30" s="376"/>
      <c r="H30" s="376"/>
      <c r="I30" s="376"/>
      <c r="J30" s="377"/>
    </row>
    <row r="31" spans="2:18" ht="93" customHeight="1">
      <c r="C31" s="374"/>
      <c r="D31" s="205" t="s">
        <v>222</v>
      </c>
      <c r="E31" s="205" t="s">
        <v>229</v>
      </c>
      <c r="F31" s="174" t="s">
        <v>182</v>
      </c>
      <c r="G31" s="378" t="s">
        <v>223</v>
      </c>
      <c r="H31" s="379"/>
      <c r="I31" s="171" t="s">
        <v>203</v>
      </c>
      <c r="J31" s="114" t="s">
        <v>8</v>
      </c>
      <c r="K31" s="116"/>
      <c r="L31" s="116"/>
    </row>
    <row r="32" spans="2:18" ht="30" customHeight="1">
      <c r="C32" s="76" t="str">
        <f t="shared" ref="C32:C61" si="1">IF($D32&lt;&gt;"",$I32*$J32,"")</f>
        <v/>
      </c>
      <c r="D32" s="172"/>
      <c r="E32" s="258"/>
      <c r="F32" s="173" t="str">
        <f>IFERROR(VLOOKUP($D32, ALL!$A:$G, 7, FALSE), "")</f>
        <v/>
      </c>
      <c r="G32" s="425"/>
      <c r="H32" s="426"/>
      <c r="I32" s="159"/>
      <c r="J32" s="160"/>
    </row>
    <row r="33" spans="3:10" ht="30" customHeight="1">
      <c r="C33" s="76" t="str">
        <f>IF($D33&lt;&gt;"",$I33*$J33,"")</f>
        <v/>
      </c>
      <c r="D33" s="170"/>
      <c r="E33" s="258"/>
      <c r="F33" s="173" t="str">
        <f>IFERROR(VLOOKUP($D33, ALL!$A:$G, 7, FALSE), "")</f>
        <v/>
      </c>
      <c r="G33" s="425"/>
      <c r="H33" s="426"/>
      <c r="I33" s="159"/>
      <c r="J33" s="160"/>
    </row>
    <row r="34" spans="3:10" ht="30" customHeight="1">
      <c r="C34" s="76" t="str">
        <f t="shared" si="1"/>
        <v/>
      </c>
      <c r="D34" s="170"/>
      <c r="E34" s="258"/>
      <c r="F34" s="173" t="str">
        <f>IFERROR(VLOOKUP($D34, ALL!$A:$G, 7, FALSE), "")</f>
        <v/>
      </c>
      <c r="G34" s="425"/>
      <c r="H34" s="426"/>
      <c r="I34" s="159"/>
      <c r="J34" s="160"/>
    </row>
    <row r="35" spans="3:10" ht="30" customHeight="1">
      <c r="C35" s="76" t="str">
        <f t="shared" si="1"/>
        <v/>
      </c>
      <c r="D35" s="172"/>
      <c r="E35" s="258"/>
      <c r="F35" s="173" t="str">
        <f>IFERROR(VLOOKUP($D35, ALL!$A:$G, 7, FALSE), "")</f>
        <v/>
      </c>
      <c r="G35" s="425"/>
      <c r="H35" s="426"/>
      <c r="I35" s="159"/>
      <c r="J35" s="160"/>
    </row>
    <row r="36" spans="3:10" ht="30" customHeight="1">
      <c r="C36" s="76" t="str">
        <f t="shared" si="1"/>
        <v/>
      </c>
      <c r="D36" s="172"/>
      <c r="E36" s="258"/>
      <c r="F36" s="173" t="str">
        <f>IFERROR(VLOOKUP($D36, ALL!$A:$G, 7, FALSE), "")</f>
        <v/>
      </c>
      <c r="G36" s="425"/>
      <c r="H36" s="426"/>
      <c r="I36" s="159"/>
      <c r="J36" s="160"/>
    </row>
    <row r="37" spans="3:10" ht="30" customHeight="1">
      <c r="C37" s="76" t="str">
        <f t="shared" si="1"/>
        <v/>
      </c>
      <c r="D37" s="170"/>
      <c r="E37" s="258"/>
      <c r="F37" s="173" t="str">
        <f>IFERROR(VLOOKUP($D37, ALL!$A:$G, 7, FALSE), "")</f>
        <v/>
      </c>
      <c r="G37" s="425"/>
      <c r="H37" s="426"/>
      <c r="I37" s="159"/>
      <c r="J37" s="160"/>
    </row>
    <row r="38" spans="3:10" ht="30" customHeight="1">
      <c r="C38" s="76" t="str">
        <f t="shared" si="1"/>
        <v/>
      </c>
      <c r="D38" s="170"/>
      <c r="E38" s="258"/>
      <c r="F38" s="173" t="str">
        <f>IFERROR(VLOOKUP($D38, ALL!$A:$G, 7, FALSE), "")</f>
        <v/>
      </c>
      <c r="G38" s="425"/>
      <c r="H38" s="426"/>
      <c r="I38" s="159"/>
      <c r="J38" s="160"/>
    </row>
    <row r="39" spans="3:10" ht="30" customHeight="1">
      <c r="C39" s="76" t="str">
        <f t="shared" si="1"/>
        <v/>
      </c>
      <c r="D39" s="172"/>
      <c r="E39" s="258"/>
      <c r="F39" s="173" t="str">
        <f>IFERROR(VLOOKUP($D39, ALL!$A:$G, 7, FALSE), "")</f>
        <v/>
      </c>
      <c r="G39" s="425"/>
      <c r="H39" s="426"/>
      <c r="I39" s="159"/>
      <c r="J39" s="160"/>
    </row>
    <row r="40" spans="3:10" ht="30" customHeight="1">
      <c r="C40" s="76" t="str">
        <f t="shared" si="1"/>
        <v/>
      </c>
      <c r="D40" s="172"/>
      <c r="E40" s="258"/>
      <c r="F40" s="173" t="str">
        <f>IFERROR(VLOOKUP($D40, ALL!$A:$G, 7, FALSE), "")</f>
        <v/>
      </c>
      <c r="G40" s="425"/>
      <c r="H40" s="426"/>
      <c r="I40" s="159"/>
      <c r="J40" s="160"/>
    </row>
    <row r="41" spans="3:10" ht="30" customHeight="1">
      <c r="C41" s="76" t="str">
        <f t="shared" si="1"/>
        <v/>
      </c>
      <c r="D41" s="170"/>
      <c r="E41" s="258"/>
      <c r="F41" s="173" t="str">
        <f>IFERROR(VLOOKUP($D41, ALL!$A:$G, 7, FALSE), "")</f>
        <v/>
      </c>
      <c r="G41" s="425"/>
      <c r="H41" s="426"/>
      <c r="I41" s="159"/>
      <c r="J41" s="160"/>
    </row>
    <row r="42" spans="3:10" ht="30" customHeight="1">
      <c r="C42" s="76" t="str">
        <f t="shared" si="1"/>
        <v/>
      </c>
      <c r="D42" s="170"/>
      <c r="E42" s="258"/>
      <c r="F42" s="173" t="str">
        <f>IFERROR(VLOOKUP($D42, ALL!$A:$G, 7, FALSE), "")</f>
        <v/>
      </c>
      <c r="G42" s="425"/>
      <c r="H42" s="426"/>
      <c r="I42" s="159"/>
      <c r="J42" s="160"/>
    </row>
    <row r="43" spans="3:10" ht="30" customHeight="1">
      <c r="C43" s="76" t="str">
        <f t="shared" si="1"/>
        <v/>
      </c>
      <c r="D43" s="172"/>
      <c r="E43" s="258"/>
      <c r="F43" s="173" t="str">
        <f>IFERROR(VLOOKUP($D43, ALL!$A:$G, 7, FALSE), "")</f>
        <v/>
      </c>
      <c r="G43" s="425"/>
      <c r="H43" s="426"/>
      <c r="I43" s="159"/>
      <c r="J43" s="160"/>
    </row>
    <row r="44" spans="3:10" ht="30" customHeight="1">
      <c r="C44" s="76" t="str">
        <f t="shared" si="1"/>
        <v/>
      </c>
      <c r="D44" s="172"/>
      <c r="E44" s="258"/>
      <c r="F44" s="173" t="str">
        <f>IFERROR(VLOOKUP($D44, ALL!$A:$G, 7, FALSE), "")</f>
        <v/>
      </c>
      <c r="G44" s="425"/>
      <c r="H44" s="426"/>
      <c r="I44" s="159"/>
      <c r="J44" s="160"/>
    </row>
    <row r="45" spans="3:10" ht="30" customHeight="1">
      <c r="C45" s="76" t="str">
        <f t="shared" si="1"/>
        <v/>
      </c>
      <c r="D45" s="170"/>
      <c r="E45" s="258"/>
      <c r="F45" s="173" t="str">
        <f>IFERROR(VLOOKUP($D45, ALL!$A:$G, 7, FALSE), "")</f>
        <v/>
      </c>
      <c r="G45" s="425"/>
      <c r="H45" s="426"/>
      <c r="I45" s="159"/>
      <c r="J45" s="160"/>
    </row>
    <row r="46" spans="3:10" ht="30" customHeight="1">
      <c r="C46" s="76" t="str">
        <f t="shared" si="1"/>
        <v/>
      </c>
      <c r="D46" s="170"/>
      <c r="E46" s="258"/>
      <c r="F46" s="173" t="str">
        <f>IFERROR(VLOOKUP($D46, ALL!$A:$G, 7, FALSE), "")</f>
        <v/>
      </c>
      <c r="G46" s="425"/>
      <c r="H46" s="426"/>
      <c r="I46" s="159"/>
      <c r="J46" s="160"/>
    </row>
    <row r="47" spans="3:10" ht="30" customHeight="1">
      <c r="C47" s="76" t="str">
        <f t="shared" si="1"/>
        <v/>
      </c>
      <c r="D47" s="172"/>
      <c r="E47" s="258"/>
      <c r="F47" s="173" t="str">
        <f>IFERROR(VLOOKUP($D47, ALL!$A:$G, 7, FALSE), "")</f>
        <v/>
      </c>
      <c r="G47" s="425"/>
      <c r="H47" s="426"/>
      <c r="I47" s="159"/>
      <c r="J47" s="160"/>
    </row>
    <row r="48" spans="3:10" ht="30" customHeight="1">
      <c r="C48" s="76" t="str">
        <f t="shared" si="1"/>
        <v/>
      </c>
      <c r="D48" s="172"/>
      <c r="E48" s="258"/>
      <c r="F48" s="173" t="str">
        <f>IFERROR(VLOOKUP($D48, ALL!$A:$G, 7, FALSE), "")</f>
        <v/>
      </c>
      <c r="G48" s="425"/>
      <c r="H48" s="426"/>
      <c r="I48" s="159"/>
      <c r="J48" s="160"/>
    </row>
    <row r="49" spans="2:12" ht="30" customHeight="1">
      <c r="C49" s="76" t="str">
        <f t="shared" si="1"/>
        <v/>
      </c>
      <c r="D49" s="170"/>
      <c r="E49" s="258"/>
      <c r="F49" s="173" t="str">
        <f>IFERROR(VLOOKUP($D49, ALL!$A:$G, 7, FALSE), "")</f>
        <v/>
      </c>
      <c r="G49" s="425"/>
      <c r="H49" s="426"/>
      <c r="I49" s="159"/>
      <c r="J49" s="160"/>
    </row>
    <row r="50" spans="2:12" ht="30" customHeight="1">
      <c r="C50" s="76" t="str">
        <f t="shared" si="1"/>
        <v/>
      </c>
      <c r="D50" s="170"/>
      <c r="E50" s="258"/>
      <c r="F50" s="173" t="str">
        <f>IFERROR(VLOOKUP($D50, ALL!$A:$G, 7, FALSE), "")</f>
        <v/>
      </c>
      <c r="G50" s="425"/>
      <c r="H50" s="426"/>
      <c r="I50" s="159"/>
      <c r="J50" s="160"/>
    </row>
    <row r="51" spans="2:12" ht="30" customHeight="1">
      <c r="C51" s="76" t="str">
        <f t="shared" si="1"/>
        <v/>
      </c>
      <c r="D51" s="172"/>
      <c r="E51" s="258"/>
      <c r="F51" s="173" t="str">
        <f>IFERROR(VLOOKUP($D51, ALL!$A:$G, 7, FALSE), "")</f>
        <v/>
      </c>
      <c r="G51" s="425"/>
      <c r="H51" s="426"/>
      <c r="I51" s="159"/>
      <c r="J51" s="160"/>
    </row>
    <row r="52" spans="2:12" ht="30" customHeight="1">
      <c r="C52" s="76" t="str">
        <f t="shared" si="1"/>
        <v/>
      </c>
      <c r="D52" s="172"/>
      <c r="E52" s="258"/>
      <c r="F52" s="173" t="str">
        <f>IFERROR(VLOOKUP($D52, ALL!$A:$G, 7, FALSE), "")</f>
        <v/>
      </c>
      <c r="G52" s="425"/>
      <c r="H52" s="426"/>
      <c r="I52" s="159"/>
      <c r="J52" s="160"/>
    </row>
    <row r="53" spans="2:12" ht="30" customHeight="1">
      <c r="C53" s="76" t="str">
        <f t="shared" si="1"/>
        <v/>
      </c>
      <c r="D53" s="170"/>
      <c r="E53" s="258"/>
      <c r="F53" s="173" t="str">
        <f>IFERROR(VLOOKUP($D53, ALL!$A:$G, 7, FALSE), "")</f>
        <v/>
      </c>
      <c r="G53" s="425"/>
      <c r="H53" s="426"/>
      <c r="I53" s="159"/>
      <c r="J53" s="160"/>
    </row>
    <row r="54" spans="2:12" ht="30" customHeight="1">
      <c r="C54" s="76" t="str">
        <f t="shared" si="1"/>
        <v/>
      </c>
      <c r="D54" s="170"/>
      <c r="E54" s="258"/>
      <c r="F54" s="173" t="str">
        <f>IFERROR(VLOOKUP($D54, ALL!$A:$G, 7, FALSE), "")</f>
        <v/>
      </c>
      <c r="G54" s="425"/>
      <c r="H54" s="426"/>
      <c r="I54" s="159"/>
      <c r="J54" s="160"/>
    </row>
    <row r="55" spans="2:12" ht="30" customHeight="1">
      <c r="C55" s="76" t="str">
        <f t="shared" si="1"/>
        <v/>
      </c>
      <c r="D55" s="172"/>
      <c r="E55" s="258"/>
      <c r="F55" s="173" t="str">
        <f>IFERROR(VLOOKUP($D55, ALL!$A:$G, 7, FALSE), "")</f>
        <v/>
      </c>
      <c r="G55" s="425"/>
      <c r="H55" s="426"/>
      <c r="I55" s="159"/>
      <c r="J55" s="160"/>
    </row>
    <row r="56" spans="2:12" ht="30" customHeight="1" thickBot="1">
      <c r="C56" s="260" t="str">
        <f t="shared" si="1"/>
        <v/>
      </c>
      <c r="D56" s="300"/>
      <c r="E56" s="301"/>
      <c r="F56" s="282" t="str">
        <f>IFERROR(VLOOKUP($D56, ALL!$A:$G, 7, FALSE), "")</f>
        <v/>
      </c>
      <c r="G56" s="427"/>
      <c r="H56" s="428"/>
      <c r="I56" s="161"/>
      <c r="J56" s="162"/>
    </row>
    <row r="57" spans="2:12" ht="30" customHeight="1" thickTop="1">
      <c r="B57" s="355" t="s">
        <v>242</v>
      </c>
      <c r="C57" s="268" t="str">
        <f t="shared" si="1"/>
        <v/>
      </c>
      <c r="D57" s="304"/>
      <c r="E57" s="305"/>
      <c r="F57" s="270" t="str">
        <f>IFERROR(VLOOKUP($D57, ALL!$A:$G, 7, FALSE), "")</f>
        <v/>
      </c>
      <c r="G57" s="429"/>
      <c r="H57" s="430"/>
      <c r="I57" s="294"/>
      <c r="J57" s="295"/>
    </row>
    <row r="58" spans="2:12" ht="30" customHeight="1">
      <c r="B58" s="356"/>
      <c r="C58" s="273" t="str">
        <f t="shared" si="1"/>
        <v/>
      </c>
      <c r="D58" s="170"/>
      <c r="E58" s="258"/>
      <c r="F58" s="173" t="str">
        <f>IFERROR(VLOOKUP($D58, ALL!$A:$G, 7, FALSE), "")</f>
        <v/>
      </c>
      <c r="G58" s="425"/>
      <c r="H58" s="426"/>
      <c r="I58" s="159"/>
      <c r="J58" s="296"/>
    </row>
    <row r="59" spans="2:12" ht="30" customHeight="1">
      <c r="B59" s="356"/>
      <c r="C59" s="273" t="str">
        <f t="shared" si="1"/>
        <v/>
      </c>
      <c r="D59" s="172"/>
      <c r="E59" s="258"/>
      <c r="F59" s="173" t="str">
        <f>IFERROR(VLOOKUP($D59, ALL!$A:$G, 7, FALSE), "")</f>
        <v/>
      </c>
      <c r="G59" s="425"/>
      <c r="H59" s="426"/>
      <c r="I59" s="159"/>
      <c r="J59" s="296"/>
    </row>
    <row r="60" spans="2:12" ht="30" customHeight="1">
      <c r="B60" s="356"/>
      <c r="C60" s="273" t="str">
        <f t="shared" si="1"/>
        <v/>
      </c>
      <c r="D60" s="170"/>
      <c r="E60" s="258"/>
      <c r="F60" s="173" t="str">
        <f>IFERROR(VLOOKUP($D60, ALL!$A:$G, 7, FALSE), "")</f>
        <v/>
      </c>
      <c r="G60" s="425"/>
      <c r="H60" s="426"/>
      <c r="I60" s="159"/>
      <c r="J60" s="296"/>
    </row>
    <row r="61" spans="2:12" ht="30" customHeight="1" thickBot="1">
      <c r="B61" s="357"/>
      <c r="C61" s="275" t="str">
        <f t="shared" si="1"/>
        <v/>
      </c>
      <c r="D61" s="306"/>
      <c r="E61" s="307"/>
      <c r="F61" s="291" t="str">
        <f>IFERROR(VLOOKUP($D61, ALL!$A:$G, 7, FALSE), "")</f>
        <v/>
      </c>
      <c r="G61" s="431"/>
      <c r="H61" s="432"/>
      <c r="I61" s="298"/>
      <c r="J61" s="299"/>
    </row>
    <row r="62" spans="2:12" ht="61.8" hidden="1" customHeight="1">
      <c r="C62" s="283"/>
      <c r="D62" s="284" t="s">
        <v>205</v>
      </c>
      <c r="E62" s="198" t="s">
        <v>218</v>
      </c>
      <c r="F62" s="198" t="s">
        <v>217</v>
      </c>
      <c r="G62" s="395" t="s">
        <v>219</v>
      </c>
      <c r="H62" s="396"/>
      <c r="I62" s="302"/>
      <c r="J62" s="303"/>
    </row>
    <row r="63" spans="2:12" ht="37.799999999999997" customHeight="1" thickTop="1">
      <c r="C63" s="187" t="str">
        <f>IF(OR($M$20="", $I$63="", $J$63=""), "", IF($M$20 &gt;= $I$63, $I$63*$J$63, "NG"))</f>
        <v/>
      </c>
      <c r="D63" s="191" t="s">
        <v>205</v>
      </c>
      <c r="E63" s="175" t="s">
        <v>183</v>
      </c>
      <c r="F63" s="175" t="s">
        <v>184</v>
      </c>
      <c r="G63" s="404" t="s">
        <v>206</v>
      </c>
      <c r="H63" s="405"/>
      <c r="I63" s="159"/>
      <c r="J63" s="160"/>
      <c r="L63" s="5"/>
    </row>
    <row r="64" spans="2:12" ht="40.799999999999997" customHeight="1">
      <c r="C64" s="187" t="str">
        <f>IF(OR($M$21="", $I$64="", $J$64=""), "", IF($M$21 &gt;= $I$64, $I$64*$J$64, "NG"))</f>
        <v/>
      </c>
      <c r="D64" s="191" t="s">
        <v>205</v>
      </c>
      <c r="E64" s="176" t="s">
        <v>183</v>
      </c>
      <c r="F64" s="176" t="s">
        <v>176</v>
      </c>
      <c r="G64" s="404" t="s">
        <v>207</v>
      </c>
      <c r="H64" s="405"/>
      <c r="I64" s="159"/>
      <c r="J64" s="160"/>
    </row>
    <row r="65" spans="2:13" ht="38.4" customHeight="1">
      <c r="C65" s="187" t="str">
        <f>IF(OR($M$22="", $I$65="", $J$65=""), "", IF($M$22 &gt;= $I$65, $I$65*$J$65, "NG"))</f>
        <v/>
      </c>
      <c r="D65" s="191" t="s">
        <v>205</v>
      </c>
      <c r="E65" s="135" t="s">
        <v>183</v>
      </c>
      <c r="F65" s="135" t="s">
        <v>185</v>
      </c>
      <c r="G65" s="406" t="s">
        <v>208</v>
      </c>
      <c r="H65" s="407"/>
      <c r="I65" s="159"/>
      <c r="J65" s="160"/>
    </row>
    <row r="66" spans="2:13" ht="45" customHeight="1" thickBot="1">
      <c r="C66" s="80" t="str">
        <f>IF(OR($M$23="", $I$66="", $J$66=""), "", IF($M$23 &gt;= $I$66, $I$66*$J$66, "NG"))</f>
        <v/>
      </c>
      <c r="D66" s="191" t="s">
        <v>205</v>
      </c>
      <c r="E66" s="135" t="s">
        <v>183</v>
      </c>
      <c r="F66" s="135" t="s">
        <v>180</v>
      </c>
      <c r="G66" s="406" t="s">
        <v>209</v>
      </c>
      <c r="H66" s="407"/>
      <c r="I66" s="163"/>
      <c r="J66" s="164"/>
    </row>
    <row r="67" spans="2:13" ht="30" customHeight="1" thickBot="1">
      <c r="B67" s="136" t="s">
        <v>7</v>
      </c>
      <c r="C67" s="81">
        <f>SUM(C32:C66)</f>
        <v>0</v>
      </c>
      <c r="D67" s="102"/>
      <c r="E67" s="103"/>
      <c r="F67" s="104"/>
      <c r="G67" s="101"/>
      <c r="H67" s="101"/>
      <c r="I67" s="105"/>
      <c r="J67" s="106"/>
      <c r="K67" s="391"/>
      <c r="L67" s="392"/>
      <c r="M67" s="392"/>
    </row>
    <row r="68" spans="2:13" ht="18.45" customHeight="1">
      <c r="C68" s="137"/>
      <c r="D68" s="137"/>
      <c r="F68" s="112"/>
      <c r="G68" s="112"/>
    </row>
    <row r="69" spans="2:13" ht="16.5" customHeight="1">
      <c r="B69" s="136"/>
      <c r="C69" s="79"/>
      <c r="D69" s="138"/>
      <c r="F69" s="139"/>
      <c r="G69" s="139"/>
    </row>
    <row r="70" spans="2:13" ht="30" customHeight="1">
      <c r="C70" s="397" t="s">
        <v>224</v>
      </c>
      <c r="D70" s="397"/>
      <c r="E70" s="214">
        <f>C23+C67</f>
        <v>0</v>
      </c>
      <c r="F70" s="140" t="s">
        <v>10</v>
      </c>
      <c r="G70" s="112"/>
    </row>
    <row r="71" spans="2:13" ht="36" hidden="1" customHeight="1">
      <c r="C71" s="433" t="s">
        <v>225</v>
      </c>
      <c r="D71" s="433"/>
      <c r="E71" s="215"/>
      <c r="F71" s="216" t="s">
        <v>10</v>
      </c>
      <c r="G71" s="112"/>
    </row>
    <row r="72" spans="2:13" ht="26.4" hidden="1">
      <c r="C72" s="217"/>
      <c r="D72" s="202"/>
      <c r="E72" s="210" t="s">
        <v>235</v>
      </c>
      <c r="F72" s="216"/>
      <c r="G72" s="112"/>
    </row>
    <row r="73" spans="2:13" ht="36" customHeight="1">
      <c r="B73" s="7"/>
      <c r="C73" s="141"/>
      <c r="D73" s="141"/>
      <c r="E73" s="141"/>
      <c r="F73" s="109"/>
      <c r="G73" s="16"/>
      <c r="H73" s="16"/>
      <c r="I73" s="16"/>
      <c r="J73" s="16"/>
    </row>
    <row r="74" spans="2:13">
      <c r="B74" s="7" t="s">
        <v>24</v>
      </c>
      <c r="F74" s="112"/>
    </row>
    <row r="75" spans="2:13" hidden="1">
      <c r="B75" s="7"/>
      <c r="F75" s="112"/>
    </row>
    <row r="76" spans="2:13" hidden="1">
      <c r="B76" s="7"/>
      <c r="C76" s="202" t="s">
        <v>214</v>
      </c>
      <c r="D76" s="203"/>
      <c r="F76" s="112"/>
    </row>
    <row r="77" spans="2:13" hidden="1">
      <c r="B77" s="7"/>
      <c r="C77" s="204" t="s">
        <v>215</v>
      </c>
      <c r="D77" s="199"/>
      <c r="F77" s="112"/>
    </row>
    <row r="78" spans="2:13" hidden="1">
      <c r="B78" s="7"/>
      <c r="C78" s="204" t="s">
        <v>216</v>
      </c>
      <c r="D78" s="200"/>
      <c r="F78" s="112"/>
    </row>
    <row r="79" spans="2:13" hidden="1">
      <c r="B79" s="7"/>
      <c r="C79" s="204" t="s">
        <v>12</v>
      </c>
      <c r="D79" s="201"/>
      <c r="F79" s="112"/>
    </row>
    <row r="80" spans="2:13" hidden="1">
      <c r="B80" s="7"/>
      <c r="C80" s="203"/>
      <c r="D80" s="202" t="s">
        <v>199</v>
      </c>
      <c r="F80" s="112"/>
    </row>
    <row r="81" spans="2:23" hidden="1">
      <c r="B81" s="7"/>
      <c r="C81" s="202"/>
      <c r="D81" s="202" t="s">
        <v>200</v>
      </c>
      <c r="F81" s="112"/>
      <c r="G81" s="112"/>
    </row>
    <row r="82" spans="2:23" hidden="1">
      <c r="B82" s="7"/>
      <c r="C82" s="202"/>
      <c r="D82" s="202"/>
      <c r="F82" s="112"/>
      <c r="G82" s="112"/>
    </row>
    <row r="83" spans="2:23">
      <c r="B83" s="7"/>
      <c r="C83" s="3" t="s">
        <v>191</v>
      </c>
      <c r="E83" s="142"/>
      <c r="F83" s="3" t="s">
        <v>192</v>
      </c>
    </row>
    <row r="84" spans="2:23">
      <c r="B84" s="7"/>
      <c r="C84" s="13" t="s">
        <v>170</v>
      </c>
      <c r="D84" s="97" cm="1">
        <f t="array" ref="D84">SUMPRODUCT(
  ($E$13:$E$22="車載器") *
  ($F$13:$F$22="デジタル式運行記録計") *
  IFERROR(--$C$13:$C$22,0)
)
+SUMPRODUCT(
  ($E$32:$E$61="車載器付属費用") *
  ($F$32:$F$61="デジタル式運行記録計") *
  IFERROR(--$C$32:$C$61,0)
)
+IFERROR(--$C$63,0)</f>
        <v>0</v>
      </c>
      <c r="E84" s="14" t="s">
        <v>10</v>
      </c>
      <c r="F84" s="13" t="s">
        <v>170</v>
      </c>
      <c r="G84" s="97" cm="1">
        <f t="array" ref="G84">SUMPRODUCT(
  ($E$13:$E$22="車載器") *
  ($F$13:$F$22="映像記録型ドライブレコーダー") *
  IFERROR(--$C$13:$C$22,0)
)
+SUMPRODUCT(
  ($E$32:$E$61="車載器付属費用") *
  ($F$32:$F$61="映像記録型ドライブレコーダー") *
  IFERROR(--$C$32:$C$61,0)
)
+IFERROR(--$C$64,0)</f>
        <v>0</v>
      </c>
      <c r="H84" s="14" t="s">
        <v>10</v>
      </c>
      <c r="I84" s="5"/>
    </row>
    <row r="85" spans="2:23">
      <c r="C85" s="13" t="s">
        <v>171</v>
      </c>
      <c r="D85" s="98">
        <f>D84/3</f>
        <v>0</v>
      </c>
      <c r="E85" s="3" t="s">
        <v>10</v>
      </c>
      <c r="F85" s="13" t="s">
        <v>171</v>
      </c>
      <c r="G85" s="98">
        <f>G84/3</f>
        <v>0</v>
      </c>
      <c r="H85" s="3" t="s">
        <v>10</v>
      </c>
    </row>
    <row r="86" spans="2:23">
      <c r="C86" s="13" t="s">
        <v>11</v>
      </c>
      <c r="D86" s="99">
        <f>SUMIFS($I$13:$I$19, $E$13:$E$19, "車載器", $F$13:$F$19, "デジタル式運行記録計") * 30000</f>
        <v>0</v>
      </c>
      <c r="E86" s="3" t="s">
        <v>10</v>
      </c>
      <c r="F86" s="13" t="s">
        <v>11</v>
      </c>
      <c r="G86" s="99">
        <f>SUMIFS($I$13:$I$19, $E$13:$E$19, "車載器", $F$13:$F$19, "映像記録型ドライブレコーダー") * 10000</f>
        <v>0</v>
      </c>
      <c r="H86" s="3" t="s">
        <v>10</v>
      </c>
    </row>
    <row r="87" spans="2:23">
      <c r="B87" s="7"/>
      <c r="C87" s="13" t="s">
        <v>12</v>
      </c>
      <c r="D87" s="99">
        <f>IF(D85&lt;=D86, ROUNDDOWN(D85, -2), D86)</f>
        <v>0</v>
      </c>
      <c r="E87" s="3" t="s">
        <v>178</v>
      </c>
      <c r="F87" s="13" t="s">
        <v>12</v>
      </c>
      <c r="G87" s="99">
        <f>IF(G85&lt;=G86, ROUNDDOWN(G85, -2), G86)</f>
        <v>0</v>
      </c>
      <c r="H87" s="3" t="s">
        <v>178</v>
      </c>
    </row>
    <row r="88" spans="2:23">
      <c r="B88" s="7"/>
      <c r="D88" s="3" t="s">
        <v>199</v>
      </c>
      <c r="G88" s="3" t="s">
        <v>199</v>
      </c>
    </row>
    <row r="89" spans="2:23">
      <c r="B89" s="7"/>
      <c r="D89" s="3" t="s">
        <v>200</v>
      </c>
      <c r="G89" s="3" t="s">
        <v>200</v>
      </c>
    </row>
    <row r="90" spans="2:23">
      <c r="B90" s="7"/>
      <c r="D90" s="3" t="s">
        <v>201</v>
      </c>
      <c r="G90" s="3" t="s">
        <v>201</v>
      </c>
      <c r="V90" s="13"/>
      <c r="W90" s="182"/>
    </row>
    <row r="91" spans="2:23">
      <c r="B91" s="7"/>
      <c r="V91" s="13"/>
      <c r="W91" s="182"/>
    </row>
    <row r="92" spans="2:23">
      <c r="B92" s="7"/>
      <c r="C92" s="3" t="s">
        <v>193</v>
      </c>
      <c r="F92" s="3" t="s">
        <v>194</v>
      </c>
      <c r="V92" s="13"/>
      <c r="W92" s="182"/>
    </row>
    <row r="93" spans="2:23">
      <c r="B93" s="7"/>
      <c r="C93" s="13" t="s">
        <v>170</v>
      </c>
      <c r="D93" s="97" cm="1">
        <f t="array" ref="D93">SUMPRODUCT(
  ($E$13:$E$22="車載器") *
  ($F$13:$F$22="一体型") *
  IFERROR(--$C$13:$C$22,0)
)
+SUMPRODUCT(
  ($E$32:$E$61="車載器付属費用") *
  ($F$32:$F$61="一体型") *
  IFERROR(--$C$32:$C$61,0)
)
+IFERROR(--$C$65,0)</f>
        <v>0</v>
      </c>
      <c r="E93" s="14" t="s">
        <v>10</v>
      </c>
      <c r="F93" s="13" t="s">
        <v>170</v>
      </c>
      <c r="G93" s="97" cm="1">
        <f t="array" ref="G93">SUMPRODUCT(
  ($E$13:$E$22="車載器") *
  ($F$13:$F$22="通信機能付き一体型") *
  IFERROR(--$C$13:$C$22,0)
)
+SUMPRODUCT(
  ($E$32:$E$61="車載器付属費用") *
  ($F$32:$F$61="通信機能付き一体型") *
  IFERROR(--$C$32:$C$61,0)
)
+IFERROR(--$C$66,0)</f>
        <v>0</v>
      </c>
      <c r="H93" s="14" t="s">
        <v>10</v>
      </c>
      <c r="V93" s="13"/>
      <c r="W93" s="182"/>
    </row>
    <row r="94" spans="2:23">
      <c r="B94" s="7"/>
      <c r="C94" s="13" t="s">
        <v>171</v>
      </c>
      <c r="D94" s="98">
        <f>D93/3</f>
        <v>0</v>
      </c>
      <c r="E94" s="3" t="s">
        <v>10</v>
      </c>
      <c r="F94" s="13" t="s">
        <v>171</v>
      </c>
      <c r="G94" s="98">
        <f>G93/3</f>
        <v>0</v>
      </c>
      <c r="H94" s="3" t="s">
        <v>10</v>
      </c>
      <c r="V94" s="13"/>
      <c r="W94" s="182"/>
    </row>
    <row r="95" spans="2:23">
      <c r="B95" s="7"/>
      <c r="C95" s="13" t="s">
        <v>11</v>
      </c>
      <c r="D95" s="99">
        <f>SUMIFS($I$13:$I$19, $E$13:$E$19, "車載器", $F$13:$F$19, "一体型") * 40000</f>
        <v>0</v>
      </c>
      <c r="E95" s="3" t="s">
        <v>10</v>
      </c>
      <c r="F95" s="13" t="s">
        <v>11</v>
      </c>
      <c r="G95" s="99">
        <f>SUMIFS($I$13:$I$19, $E$13:$E$19, "車載器", $F$13:$F$19, "通信機能付き一体型") * 100000</f>
        <v>0</v>
      </c>
      <c r="H95" s="3" t="s">
        <v>10</v>
      </c>
      <c r="I95" s="5"/>
      <c r="V95" s="13"/>
      <c r="W95" s="182"/>
    </row>
    <row r="96" spans="2:23">
      <c r="B96" s="7"/>
      <c r="C96" s="13" t="s">
        <v>12</v>
      </c>
      <c r="D96" s="99">
        <f>IF(D94&lt;=D95, ROUNDDOWN(D94, -2), D95)</f>
        <v>0</v>
      </c>
      <c r="E96" s="3" t="s">
        <v>178</v>
      </c>
      <c r="F96" s="13" t="s">
        <v>12</v>
      </c>
      <c r="G96" s="99">
        <f>IF(G94&lt;=G95, ROUNDDOWN(G94, -2), G95)</f>
        <v>0</v>
      </c>
      <c r="H96" s="3" t="s">
        <v>178</v>
      </c>
      <c r="V96" s="13"/>
      <c r="W96" s="182"/>
    </row>
    <row r="97" spans="2:25">
      <c r="B97" s="7"/>
      <c r="D97" s="3" t="s">
        <v>199</v>
      </c>
      <c r="G97" s="3" t="s">
        <v>199</v>
      </c>
      <c r="V97" s="13"/>
      <c r="W97" s="182"/>
    </row>
    <row r="98" spans="2:25">
      <c r="B98" s="7"/>
      <c r="D98" s="3" t="s">
        <v>200</v>
      </c>
      <c r="G98" s="3" t="s">
        <v>200</v>
      </c>
      <c r="V98" s="13"/>
      <c r="W98" s="182"/>
    </row>
    <row r="99" spans="2:25">
      <c r="B99" s="7"/>
      <c r="D99" s="3" t="s">
        <v>201</v>
      </c>
      <c r="G99" s="3" t="s">
        <v>201</v>
      </c>
      <c r="V99" s="13"/>
      <c r="W99" s="182"/>
    </row>
    <row r="100" spans="2:25">
      <c r="B100" s="7"/>
      <c r="V100" s="13"/>
      <c r="W100" s="182"/>
    </row>
    <row r="101" spans="2:25">
      <c r="B101" s="7"/>
      <c r="C101" s="3" t="s">
        <v>195</v>
      </c>
      <c r="E101" s="14"/>
      <c r="F101" s="3" t="s">
        <v>196</v>
      </c>
      <c r="H101" s="14"/>
      <c r="I101" s="13"/>
      <c r="K101" s="177"/>
      <c r="M101" s="182"/>
      <c r="N101" s="177"/>
      <c r="O101" s="13"/>
      <c r="Q101" s="177"/>
      <c r="S101" s="13"/>
      <c r="U101" s="177"/>
      <c r="V101" s="13"/>
      <c r="W101" s="13"/>
      <c r="Y101" s="177"/>
    </row>
    <row r="102" spans="2:25">
      <c r="B102" s="7"/>
      <c r="C102" s="13" t="s">
        <v>170</v>
      </c>
      <c r="D102" s="97" cm="1">
        <f t="array" ref="D102">SUMPRODUCT(
  ($E$13:$E$22="事務所機器") *
  ($F$13:$F$22="デジタル式運行記録計") *
  IFERROR(--$C$13:$C$22,0)
)
+SUMPRODUCT(
  ISNUMBER(MATCH($E$32:$E$61,{"事務所機器","事務所機器付属費用"},0)) *
  ($F$32:$F$61="デジタル式運行記録計") *
  IFERROR(--$C$32:$C$61,0)
)</f>
        <v>0</v>
      </c>
      <c r="E102" s="14" t="s">
        <v>10</v>
      </c>
      <c r="F102" s="13" t="s">
        <v>170</v>
      </c>
      <c r="G102" s="97" cm="1">
        <f t="array" ref="G102">SUMPRODUCT(
  ($E$13:$E$22="事務所機器") *
  ($F$13:$F$22="映像記録型ドライブレコーダー") *
  IFERROR(--$C$13:$C$22,0)
)
+
SUMPRODUCT(
  ISNUMBER(MATCH($E$32:$E$61,{"事務所機器","事務所機器付属費用"},0)) *
  ($F$32:$F$61="映像記録型ドライブレコーダー") *
  IFERROR(--$C$32:$C$61,0)
)</f>
        <v>0</v>
      </c>
      <c r="H102" s="14" t="s">
        <v>10</v>
      </c>
      <c r="I102" s="13"/>
      <c r="M102" s="178"/>
      <c r="O102" s="13"/>
      <c r="S102" s="13"/>
      <c r="V102" s="13"/>
      <c r="W102" s="13"/>
    </row>
    <row r="103" spans="2:25">
      <c r="C103" s="13" t="s">
        <v>171</v>
      </c>
      <c r="D103" s="98">
        <f>D102/3</f>
        <v>0</v>
      </c>
      <c r="E103" s="3" t="s">
        <v>10</v>
      </c>
      <c r="F103" s="13" t="s">
        <v>171</v>
      </c>
      <c r="G103" s="98">
        <f>G102/3</f>
        <v>0</v>
      </c>
      <c r="H103" s="3" t="s">
        <v>10</v>
      </c>
      <c r="I103" s="13"/>
      <c r="M103" s="184"/>
      <c r="O103" s="185"/>
      <c r="Q103" s="186"/>
      <c r="S103" s="185"/>
      <c r="U103" s="186"/>
      <c r="V103" s="13"/>
      <c r="W103" s="185"/>
      <c r="Y103" s="186"/>
    </row>
    <row r="104" spans="2:25">
      <c r="C104" s="13" t="s">
        <v>11</v>
      </c>
      <c r="D104" s="99">
        <f>(
  SUMIFS($I$13:$I$19, $E$13:$E$19, "事務所機器", $F$13:$F$19, "デジタル式運行記録計")
  + SUMIFS($I$32:$I$56, $E$32:$E$56, "事務所機器", $F$32:$F$56, "デジタル式運行記録計")
) * 100000</f>
        <v>0</v>
      </c>
      <c r="E104" s="3" t="s">
        <v>10</v>
      </c>
      <c r="F104" s="13" t="s">
        <v>11</v>
      </c>
      <c r="G104" s="99">
        <f>(
  SUMIFS($I$13:$I$19, $E$13:$E$19, "事務所機器", $F$13:$F$19, "映像記録型ドライブレコーダー")
  + SUMIFS($I$32:$I$56, $E$32:$E$56, "事務所機器", $F$32:$F$56, "映像記録型ドライブレコーダー")
) * 30000</f>
        <v>0</v>
      </c>
      <c r="H104" s="3" t="s">
        <v>10</v>
      </c>
      <c r="I104" s="185"/>
      <c r="K104" s="186"/>
      <c r="M104" s="184"/>
      <c r="O104" s="13"/>
      <c r="S104" s="185"/>
      <c r="U104" s="186"/>
      <c r="V104" s="13"/>
      <c r="W104" s="185"/>
      <c r="Y104" s="186"/>
    </row>
    <row r="105" spans="2:25">
      <c r="B105" s="7"/>
      <c r="C105" s="13" t="s">
        <v>12</v>
      </c>
      <c r="D105" s="99">
        <f>IF(D103&lt;=D104, ROUNDDOWN(D103, -2), D104)</f>
        <v>0</v>
      </c>
      <c r="E105" s="3" t="s">
        <v>178</v>
      </c>
      <c r="F105" s="13" t="s">
        <v>12</v>
      </c>
      <c r="G105" s="99">
        <f>IF(G103&lt;=G104, ROUNDDOWN(G103, -2), G104)</f>
        <v>0</v>
      </c>
      <c r="H105" s="3" t="s">
        <v>178</v>
      </c>
      <c r="L105" s="181"/>
    </row>
    <row r="106" spans="2:25">
      <c r="B106" s="7"/>
      <c r="D106" s="3" t="s">
        <v>199</v>
      </c>
      <c r="G106" s="3" t="s">
        <v>199</v>
      </c>
    </row>
    <row r="107" spans="2:25">
      <c r="B107" s="7"/>
      <c r="D107" s="3" t="s">
        <v>200</v>
      </c>
      <c r="G107" s="3" t="s">
        <v>200</v>
      </c>
    </row>
    <row r="108" spans="2:25">
      <c r="B108" s="7"/>
      <c r="D108" s="3" t="s">
        <v>201</v>
      </c>
      <c r="G108" s="3" t="s">
        <v>201</v>
      </c>
      <c r="L108" s="181"/>
    </row>
    <row r="109" spans="2:25">
      <c r="B109" s="7"/>
      <c r="L109" s="181"/>
    </row>
    <row r="110" spans="2:25">
      <c r="B110" s="7"/>
      <c r="C110" s="3" t="s">
        <v>197</v>
      </c>
      <c r="F110" s="3" t="s">
        <v>198</v>
      </c>
      <c r="L110" s="181"/>
    </row>
    <row r="111" spans="2:25">
      <c r="B111" s="7"/>
      <c r="C111" s="13" t="s">
        <v>170</v>
      </c>
      <c r="D111" s="97" cm="1">
        <f t="array" ref="D111">SUMPRODUCT(
  ($E$13:$E$22="事務所機器") *
  ($F$13:$F$22="一体型") *
  IFERROR(--$C$13:$C$22,0)
)
+SUMPRODUCT(
  ISNUMBER(MATCH($E$32:$E$61, {"事務所機器","事務所機器付属費用"}, 0)) *
  ($F$32:$F$61="一体型") *
  IFERROR(--$C$32:$C$61,0)
)</f>
        <v>0</v>
      </c>
      <c r="E111" s="14" t="s">
        <v>10</v>
      </c>
      <c r="F111" s="13" t="s">
        <v>170</v>
      </c>
      <c r="G111" s="97" cm="1">
        <f t="array" ref="G111">SUMPRODUCT(
  ($E$13:$E$22="事務所機器") *
  ($F$13:$F$22="通信機能付き一体型") *
  IFERROR(--$C$13:$C$22,0)
)
+SUMPRODUCT(
  ISNUMBER(MATCH($E$32:$E$61, {"事務所機器","事務所機器付属費用"}, 0)) *
  ($F$32:$F$61="通信機能付き一体型") *
  IFERROR(--$C$32:$C$61,0)
)</f>
        <v>0</v>
      </c>
      <c r="H111" s="14" t="s">
        <v>10</v>
      </c>
      <c r="L111" s="181"/>
    </row>
    <row r="112" spans="2:25">
      <c r="B112" s="7"/>
      <c r="C112" s="13" t="s">
        <v>171</v>
      </c>
      <c r="D112" s="98">
        <f>D111/3</f>
        <v>0</v>
      </c>
      <c r="E112" s="3" t="s">
        <v>10</v>
      </c>
      <c r="F112" s="13" t="s">
        <v>171</v>
      </c>
      <c r="G112" s="98">
        <f>G111/3</f>
        <v>0</v>
      </c>
      <c r="H112" s="3" t="s">
        <v>10</v>
      </c>
      <c r="L112" s="181"/>
    </row>
    <row r="113" spans="2:23">
      <c r="B113" s="7"/>
      <c r="C113" s="13" t="s">
        <v>11</v>
      </c>
      <c r="D113" s="99">
        <f>(
  SUMIFS($I$13:$I$19, $E$13:$E$19, "事務所機器", $F$13:$F$19, "一体型")
  + SUMIFS($I$32:$I$56, $E$32:$E$56, "事務所機器", $F$32:$F$56, "一体型")
) * 130000</f>
        <v>0</v>
      </c>
      <c r="E113" s="3" t="s">
        <v>10</v>
      </c>
      <c r="F113" s="13" t="s">
        <v>11</v>
      </c>
      <c r="G113" s="99">
        <f>(
  SUMIFS($I$13:$I$19, $E$13:$E$19, "事務所機器", $F$13:$F$19, "通信機能付き一体型")
  + SUMIFS($I$32:$I$56, $E$32:$E$56, "事務所機器", $F$32:$F$56, "通信機能付き一体型")
) * 130000</f>
        <v>0</v>
      </c>
      <c r="H113" s="3" t="s">
        <v>10</v>
      </c>
      <c r="I113" s="5"/>
      <c r="L113" s="181"/>
    </row>
    <row r="114" spans="2:23">
      <c r="B114" s="7"/>
      <c r="C114" s="13" t="s">
        <v>12</v>
      </c>
      <c r="D114" s="99">
        <f>IF(D112&lt;=D113, ROUNDDOWN(D112, -2), D113)</f>
        <v>0</v>
      </c>
      <c r="E114" s="3" t="s">
        <v>178</v>
      </c>
      <c r="F114" s="13" t="s">
        <v>12</v>
      </c>
      <c r="G114" s="99">
        <f>IF(G112&lt;=G113, ROUNDDOWN(G112, -2), G113)</f>
        <v>0</v>
      </c>
      <c r="H114" s="3" t="s">
        <v>178</v>
      </c>
      <c r="L114" s="181"/>
    </row>
    <row r="115" spans="2:23">
      <c r="B115" s="7"/>
      <c r="D115" s="3" t="s">
        <v>199</v>
      </c>
      <c r="G115" s="3" t="s">
        <v>199</v>
      </c>
      <c r="L115" s="181"/>
    </row>
    <row r="116" spans="2:23">
      <c r="B116" s="7"/>
      <c r="D116" s="3" t="s">
        <v>200</v>
      </c>
      <c r="G116" s="3" t="s">
        <v>200</v>
      </c>
      <c r="L116" s="181"/>
    </row>
    <row r="117" spans="2:23">
      <c r="B117" s="7"/>
      <c r="D117" s="3" t="s">
        <v>201</v>
      </c>
      <c r="G117" s="3" t="s">
        <v>201</v>
      </c>
      <c r="L117" s="181"/>
    </row>
    <row r="118" spans="2:23">
      <c r="B118" s="7"/>
      <c r="G118" s="109"/>
      <c r="L118" s="181"/>
    </row>
    <row r="119" spans="2:23">
      <c r="B119" s="7" t="s">
        <v>25</v>
      </c>
      <c r="G119" s="109"/>
      <c r="L119" s="181"/>
    </row>
    <row r="120" spans="2:23" ht="36">
      <c r="B120" s="7"/>
      <c r="C120" s="3" t="s">
        <v>14</v>
      </c>
      <c r="F120" s="222" t="s">
        <v>237</v>
      </c>
      <c r="G120" s="223"/>
      <c r="H120" s="223"/>
      <c r="M120" s="181"/>
      <c r="V120" s="13"/>
      <c r="W120" s="182"/>
    </row>
    <row r="121" spans="2:23">
      <c r="C121" s="13" t="s">
        <v>230</v>
      </c>
      <c r="D121" s="98">
        <f>D87+G87+D96+G96+D105+G105+D114+G114</f>
        <v>0</v>
      </c>
      <c r="E121" s="3" t="s">
        <v>10</v>
      </c>
      <c r="F121" s="224" t="s">
        <v>230</v>
      </c>
      <c r="G121" s="229"/>
      <c r="H121" s="223" t="s">
        <v>10</v>
      </c>
      <c r="I121" s="13"/>
      <c r="K121" s="177"/>
      <c r="M121" s="182"/>
      <c r="N121" s="177"/>
      <c r="O121" s="13"/>
      <c r="Q121" s="177"/>
      <c r="S121" s="13"/>
      <c r="U121" s="177"/>
      <c r="V121" s="13"/>
      <c r="W121" s="13"/>
    </row>
    <row r="122" spans="2:23">
      <c r="B122" s="7"/>
      <c r="C122" s="13" t="s">
        <v>13</v>
      </c>
      <c r="D122" s="197">
        <f>IF(D7="通信機能付デジタル式運行記録計及び 映像記録型ドライブレコーダー一体型の取得",1200000,800000)</f>
        <v>800000</v>
      </c>
      <c r="E122" s="3" t="s">
        <v>10</v>
      </c>
      <c r="F122" s="224" t="s">
        <v>13</v>
      </c>
      <c r="G122" s="230"/>
      <c r="H122" s="223" t="s">
        <v>10</v>
      </c>
      <c r="I122" s="13"/>
      <c r="K122" s="177"/>
      <c r="M122" s="183"/>
      <c r="N122" s="177"/>
      <c r="O122" s="13"/>
      <c r="Q122" s="177"/>
      <c r="S122" s="13"/>
      <c r="U122" s="177"/>
      <c r="V122" s="13"/>
      <c r="W122" s="13"/>
    </row>
    <row r="123" spans="2:23" ht="40.200000000000003">
      <c r="B123" s="398" t="s">
        <v>14</v>
      </c>
      <c r="C123" s="399"/>
      <c r="D123" s="15">
        <f>IF(D121&lt;=D122,ROUNDDOWN(D121,-2),D122)</f>
        <v>0</v>
      </c>
      <c r="E123" s="208" t="s">
        <v>10</v>
      </c>
      <c r="F123" s="225" t="s">
        <v>238</v>
      </c>
      <c r="G123" s="231"/>
      <c r="H123" s="226" t="s">
        <v>10</v>
      </c>
      <c r="I123" s="13"/>
      <c r="M123" s="178"/>
      <c r="O123" s="13"/>
      <c r="S123" s="13"/>
      <c r="V123" s="13"/>
      <c r="W123" s="13"/>
    </row>
    <row r="124" spans="2:23" ht="26.4">
      <c r="B124" s="7"/>
      <c r="C124" s="207"/>
      <c r="D124" s="218" t="s">
        <v>234</v>
      </c>
      <c r="E124" s="1"/>
      <c r="F124" s="223"/>
      <c r="G124" s="227" t="s">
        <v>232</v>
      </c>
      <c r="H124" s="223"/>
      <c r="I124" s="13"/>
      <c r="M124" s="178"/>
      <c r="O124" s="13"/>
      <c r="S124" s="13"/>
      <c r="V124" s="13"/>
      <c r="W124" s="13"/>
    </row>
    <row r="125" spans="2:23">
      <c r="B125" s="7"/>
      <c r="D125" s="3" t="s">
        <v>202</v>
      </c>
      <c r="F125" s="228"/>
      <c r="G125" s="223" t="s">
        <v>202</v>
      </c>
      <c r="H125" s="223"/>
      <c r="I125" s="185"/>
      <c r="K125" s="186"/>
      <c r="M125" s="127"/>
      <c r="O125" s="185"/>
      <c r="Q125" s="186"/>
      <c r="S125" s="185"/>
      <c r="U125" s="186"/>
      <c r="V125" s="13"/>
      <c r="W125" s="185"/>
    </row>
    <row r="126" spans="2:23">
      <c r="B126" s="7"/>
      <c r="D126" s="3" t="s">
        <v>200</v>
      </c>
      <c r="F126" s="228"/>
      <c r="G126" s="223" t="s">
        <v>200</v>
      </c>
      <c r="H126" s="223"/>
      <c r="I126" s="185"/>
      <c r="K126" s="186"/>
      <c r="M126" s="127"/>
      <c r="O126" s="185"/>
      <c r="Q126" s="186"/>
      <c r="S126" s="185"/>
      <c r="U126" s="186"/>
      <c r="V126" s="13"/>
      <c r="W126" s="185"/>
    </row>
    <row r="127" spans="2:23">
      <c r="B127" s="7"/>
      <c r="D127" s="3" t="s">
        <v>201</v>
      </c>
      <c r="F127" s="228"/>
      <c r="G127" s="223" t="s">
        <v>201</v>
      </c>
      <c r="H127" s="223"/>
      <c r="I127" s="185"/>
      <c r="K127" s="186"/>
      <c r="M127" s="127"/>
      <c r="O127" s="185"/>
      <c r="Q127" s="186"/>
      <c r="S127" s="185"/>
      <c r="U127" s="186"/>
      <c r="V127" s="13"/>
      <c r="W127" s="185"/>
    </row>
    <row r="128" spans="2:23">
      <c r="B128" s="7"/>
      <c r="F128" s="112"/>
      <c r="G128" s="112"/>
      <c r="I128" s="13"/>
      <c r="M128" s="177"/>
      <c r="O128" s="13"/>
      <c r="S128" s="13"/>
      <c r="W128" s="13"/>
    </row>
    <row r="129" spans="2:12" ht="19.8">
      <c r="B129" s="209" t="s">
        <v>226</v>
      </c>
      <c r="C129" s="143"/>
      <c r="D129" s="143"/>
      <c r="F129" s="112"/>
      <c r="G129" s="112"/>
      <c r="L129" s="181"/>
    </row>
    <row r="130" spans="2:12">
      <c r="C130" s="3" t="s">
        <v>210</v>
      </c>
      <c r="F130" s="112"/>
      <c r="G130" s="112"/>
      <c r="L130" s="181"/>
    </row>
    <row r="131" spans="2:12">
      <c r="C131" s="3" t="s">
        <v>211</v>
      </c>
      <c r="F131" s="112"/>
      <c r="G131" s="112"/>
    </row>
    <row r="132" spans="2:12">
      <c r="C132" s="3" t="s">
        <v>245</v>
      </c>
      <c r="E132" s="165"/>
      <c r="F132" s="112" t="s">
        <v>244</v>
      </c>
      <c r="G132" s="112"/>
    </row>
    <row r="133" spans="2:12" ht="18.600000000000001" thickBot="1">
      <c r="C133" s="82"/>
      <c r="D133" s="82"/>
      <c r="E133" s="82"/>
      <c r="F133" s="144"/>
      <c r="G133" s="112"/>
    </row>
    <row r="134" spans="2:12" ht="30" customHeight="1" thickBot="1">
      <c r="C134" s="128" t="s">
        <v>164</v>
      </c>
      <c r="D134" s="383" t="str">
        <f>IF(D7="","",D7)</f>
        <v/>
      </c>
      <c r="E134" s="384"/>
      <c r="F134" s="384"/>
      <c r="G134" s="129"/>
      <c r="H134" s="127"/>
      <c r="I134" s="127"/>
    </row>
    <row r="135" spans="2:12" ht="13.95" customHeight="1" thickBot="1">
      <c r="C135" s="82"/>
      <c r="D135" s="145"/>
      <c r="E135" s="131"/>
      <c r="F135" s="131"/>
      <c r="G135" s="126"/>
      <c r="H135" s="127"/>
      <c r="I135" s="127"/>
    </row>
    <row r="136" spans="2:12" ht="30" customHeight="1" thickBot="1">
      <c r="C136" s="146" t="s">
        <v>166</v>
      </c>
      <c r="D136" s="385" t="str" cm="1">
        <f t="array" ref="D136">IF(
    SUMPRODUCT(--(TRIM($D$139:$D$238)&lt;&gt;""))=0,
    "",
    IF(
        SUMPRODUCT(--(TRIM($D$13:$D$22)&lt;&gt;""), --(COUNTIF($D$139:$D$238, TRIM($D$13:$D$22))=0)) +
        SUMPRODUCT(--(TRIM($D$13:$D$22)&lt;&gt;""), --(TRIM($I$13:$I$22)="")) +
        SUMPRODUCT(--(TRIM($D$13:$D$22)&lt;&gt;""), --(COUNTIF($D$139:$D$238, TRIM($D$13:$D$22)) &lt; IFERROR(VALUE($I$13:$I$22),0))) +
        SUMPRODUCT(--(TRIM($D$139:$D$238)&lt;&gt;""), --ISNA(MATCH(TRIM($D$139:$D$238), TRIM($D$13:$D$22),0))) &gt; 0,
        "２-1．補助対象経費で選択した「機器コード番号」と入力した「台数」の条件を満たしていません。",
        "OK"
    )
)</f>
        <v/>
      </c>
      <c r="E136" s="400"/>
      <c r="F136" s="401"/>
      <c r="G136" s="126"/>
      <c r="H136" s="127"/>
      <c r="I136" s="127"/>
    </row>
    <row r="137" spans="2:12" ht="18.600000000000001" thickBot="1">
      <c r="D137" s="147"/>
      <c r="E137" s="133"/>
      <c r="F137" s="112"/>
      <c r="G137" s="112"/>
    </row>
    <row r="138" spans="2:12" ht="49.95" customHeight="1">
      <c r="C138" s="148" t="s">
        <v>1</v>
      </c>
      <c r="D138" s="149" t="s">
        <v>159</v>
      </c>
      <c r="E138" s="149" t="s">
        <v>169</v>
      </c>
      <c r="F138" s="150" t="s">
        <v>227</v>
      </c>
      <c r="G138" s="149" t="s">
        <v>161</v>
      </c>
      <c r="H138" s="149" t="s">
        <v>162</v>
      </c>
      <c r="I138" s="196" t="s">
        <v>213</v>
      </c>
    </row>
    <row r="139" spans="2:12" ht="49.95" customHeight="1">
      <c r="C139" s="166"/>
      <c r="D139" s="168"/>
      <c r="E139" s="107" t="str">
        <f>IFERROR(VLOOKUP($D139, ALL!$A:$G, 2, FALSE), "")</f>
        <v/>
      </c>
      <c r="F139" s="192"/>
      <c r="G139" s="107" t="str">
        <f>IFERROR(VLOOKUP($D139, ALL!$A:$G, 3, FALSE), "")</f>
        <v/>
      </c>
      <c r="H139" s="107" t="str">
        <f>IFERROR(VLOOKUP($D139, ALL!$A:$G, 5, FALSE), "")</f>
        <v/>
      </c>
      <c r="I139" s="194"/>
      <c r="L139" s="151" t="str">
        <f t="shared" ref="L139:L170" si="2">IF(D139="","",
  IF(COUNTIF($D$13:$D$22,D139)=0,"コード不一致",
    IF(INDEX($I$13:$I$22,MATCH(D139,$D$13:$D$22,0))="","台数未入力",
      IF(COUNTIF($D$139:$D$238,D139)&lt;INDEX($I$13:$I$22,MATCH(D139,$D$13:$D$22,0)),"台数不足","OK")
    )
  )
)</f>
        <v/>
      </c>
    </row>
    <row r="140" spans="2:12" ht="49.95" customHeight="1">
      <c r="C140" s="166"/>
      <c r="D140" s="168"/>
      <c r="E140" s="107" t="str">
        <f>IFERROR(VLOOKUP($D140, ALL!$A:$G, 2, FALSE), "")</f>
        <v/>
      </c>
      <c r="F140" s="192"/>
      <c r="G140" s="107" t="str">
        <f>IFERROR(VLOOKUP($D140, ALL!$A:$G, 3, FALSE), "")</f>
        <v/>
      </c>
      <c r="H140" s="107" t="str">
        <f>IFERROR(VLOOKUP($D140, ALL!$A:$G, 5, FALSE), "")</f>
        <v/>
      </c>
      <c r="I140" s="194"/>
      <c r="L140" s="151" t="str">
        <f t="shared" si="2"/>
        <v/>
      </c>
    </row>
    <row r="141" spans="2:12" ht="49.95" customHeight="1">
      <c r="C141" s="166"/>
      <c r="D141" s="168"/>
      <c r="E141" s="107" t="str">
        <f>IFERROR(VLOOKUP($D141, ALL!$A:$G, 2, FALSE), "")</f>
        <v/>
      </c>
      <c r="F141" s="192"/>
      <c r="G141" s="107" t="str">
        <f>IFERROR(VLOOKUP($D141, ALL!$A:$G, 3, FALSE), "")</f>
        <v/>
      </c>
      <c r="H141" s="107" t="str">
        <f>IFERROR(VLOOKUP($D141, ALL!$A:$G, 5, FALSE), "")</f>
        <v/>
      </c>
      <c r="I141" s="194"/>
      <c r="L141" s="151" t="str">
        <f t="shared" si="2"/>
        <v/>
      </c>
    </row>
    <row r="142" spans="2:12" ht="49.95" customHeight="1">
      <c r="C142" s="166"/>
      <c r="D142" s="168"/>
      <c r="E142" s="107" t="str">
        <f>IFERROR(VLOOKUP($D142, ALL!$A:$G, 2, FALSE), "")</f>
        <v/>
      </c>
      <c r="F142" s="192"/>
      <c r="G142" s="107" t="str">
        <f>IFERROR(VLOOKUP($D142, ALL!$A:$G, 3, FALSE), "")</f>
        <v/>
      </c>
      <c r="H142" s="107" t="str">
        <f>IFERROR(VLOOKUP($D142, ALL!$A:$G, 5, FALSE), "")</f>
        <v/>
      </c>
      <c r="I142" s="194"/>
      <c r="L142" s="151" t="str">
        <f t="shared" si="2"/>
        <v/>
      </c>
    </row>
    <row r="143" spans="2:12" ht="49.95" customHeight="1">
      <c r="C143" s="166"/>
      <c r="D143" s="168"/>
      <c r="E143" s="107" t="str">
        <f>IFERROR(VLOOKUP($D143, ALL!$A:$G, 2, FALSE), "")</f>
        <v/>
      </c>
      <c r="F143" s="192"/>
      <c r="G143" s="107" t="str">
        <f>IFERROR(VLOOKUP($D143, ALL!$A:$G, 3, FALSE), "")</f>
        <v/>
      </c>
      <c r="H143" s="107" t="str">
        <f>IFERROR(VLOOKUP($D143, ALL!$A:$G, 5, FALSE), "")</f>
        <v/>
      </c>
      <c r="I143" s="194"/>
      <c r="L143" s="151" t="str">
        <f t="shared" si="2"/>
        <v/>
      </c>
    </row>
    <row r="144" spans="2:12" ht="49.95" customHeight="1">
      <c r="C144" s="166"/>
      <c r="D144" s="168"/>
      <c r="E144" s="107" t="str">
        <f>IFERROR(VLOOKUP($D144, ALL!$A:$G, 2, FALSE), "")</f>
        <v/>
      </c>
      <c r="F144" s="192"/>
      <c r="G144" s="107" t="str">
        <f>IFERROR(VLOOKUP($D144, ALL!$A:$G, 3, FALSE), "")</f>
        <v/>
      </c>
      <c r="H144" s="107" t="str">
        <f>IFERROR(VLOOKUP($D144, ALL!$A:$G, 5, FALSE), "")</f>
        <v/>
      </c>
      <c r="I144" s="194"/>
      <c r="L144" s="151" t="str">
        <f t="shared" si="2"/>
        <v/>
      </c>
    </row>
    <row r="145" spans="3:12" ht="49.95" customHeight="1">
      <c r="C145" s="166"/>
      <c r="D145" s="168"/>
      <c r="E145" s="107" t="str">
        <f>IFERROR(VLOOKUP($D145, ALL!$A:$G, 2, FALSE), "")</f>
        <v/>
      </c>
      <c r="F145" s="192"/>
      <c r="G145" s="107" t="str">
        <f>IFERROR(VLOOKUP($D145, ALL!$A:$G, 3, FALSE), "")</f>
        <v/>
      </c>
      <c r="H145" s="107" t="str">
        <f>IFERROR(VLOOKUP($D145, ALL!$A:$G, 5, FALSE), "")</f>
        <v/>
      </c>
      <c r="I145" s="194"/>
      <c r="L145" s="151" t="str">
        <f t="shared" si="2"/>
        <v/>
      </c>
    </row>
    <row r="146" spans="3:12" ht="49.95" customHeight="1">
      <c r="C146" s="166"/>
      <c r="D146" s="168"/>
      <c r="E146" s="107" t="str">
        <f>IFERROR(VLOOKUP($D146, ALL!$A:$G, 2, FALSE), "")</f>
        <v/>
      </c>
      <c r="F146" s="192"/>
      <c r="G146" s="107" t="str">
        <f>IFERROR(VLOOKUP($D146, ALL!$A:$G, 3, FALSE), "")</f>
        <v/>
      </c>
      <c r="H146" s="107" t="str">
        <f>IFERROR(VLOOKUP($D146, ALL!$A:$G, 5, FALSE), "")</f>
        <v/>
      </c>
      <c r="I146" s="194"/>
      <c r="L146" s="151" t="str">
        <f t="shared" si="2"/>
        <v/>
      </c>
    </row>
    <row r="147" spans="3:12" ht="49.95" customHeight="1">
      <c r="C147" s="166"/>
      <c r="D147" s="168"/>
      <c r="E147" s="107" t="str">
        <f>IFERROR(VLOOKUP($D147, ALL!$A:$G, 2, FALSE), "")</f>
        <v/>
      </c>
      <c r="F147" s="192"/>
      <c r="G147" s="107" t="str">
        <f>IFERROR(VLOOKUP($D147, ALL!$A:$G, 3, FALSE), "")</f>
        <v/>
      </c>
      <c r="H147" s="107" t="str">
        <f>IFERROR(VLOOKUP($D147, ALL!$A:$G, 5, FALSE), "")</f>
        <v/>
      </c>
      <c r="I147" s="194"/>
      <c r="L147" s="151" t="str">
        <f t="shared" si="2"/>
        <v/>
      </c>
    </row>
    <row r="148" spans="3:12" ht="49.95" customHeight="1">
      <c r="C148" s="166"/>
      <c r="D148" s="168"/>
      <c r="E148" s="107" t="str">
        <f>IFERROR(VLOOKUP($D148, ALL!$A:$G, 2, FALSE), "")</f>
        <v/>
      </c>
      <c r="F148" s="192"/>
      <c r="G148" s="107" t="str">
        <f>IFERROR(VLOOKUP($D148, ALL!$A:$G, 3, FALSE), "")</f>
        <v/>
      </c>
      <c r="H148" s="107" t="str">
        <f>IFERROR(VLOOKUP($D148, ALL!$A:$G, 5, FALSE), "")</f>
        <v/>
      </c>
      <c r="I148" s="194"/>
      <c r="L148" s="151" t="str">
        <f t="shared" si="2"/>
        <v/>
      </c>
    </row>
    <row r="149" spans="3:12" ht="49.95" customHeight="1">
      <c r="C149" s="166"/>
      <c r="D149" s="168"/>
      <c r="E149" s="107" t="str">
        <f>IFERROR(VLOOKUP($D149, ALL!$A:$G, 2, FALSE), "")</f>
        <v/>
      </c>
      <c r="F149" s="192"/>
      <c r="G149" s="107" t="str">
        <f>IFERROR(VLOOKUP($D149, ALL!$A:$G, 3, FALSE), "")</f>
        <v/>
      </c>
      <c r="H149" s="107" t="str">
        <f>IFERROR(VLOOKUP($D149, ALL!$A:$G, 5, FALSE), "")</f>
        <v/>
      </c>
      <c r="I149" s="194"/>
      <c r="L149" s="151" t="str">
        <f t="shared" si="2"/>
        <v/>
      </c>
    </row>
    <row r="150" spans="3:12" ht="49.95" customHeight="1">
      <c r="C150" s="166"/>
      <c r="D150" s="168"/>
      <c r="E150" s="107" t="str">
        <f>IFERROR(VLOOKUP($D150, ALL!$A:$G, 2, FALSE), "")</f>
        <v/>
      </c>
      <c r="F150" s="192"/>
      <c r="G150" s="107" t="str">
        <f>IFERROR(VLOOKUP($D150, ALL!$A:$G, 3, FALSE), "")</f>
        <v/>
      </c>
      <c r="H150" s="107" t="str">
        <f>IFERROR(VLOOKUP($D150, ALL!$A:$G, 5, FALSE), "")</f>
        <v/>
      </c>
      <c r="I150" s="194"/>
      <c r="L150" s="151" t="str">
        <f t="shared" si="2"/>
        <v/>
      </c>
    </row>
    <row r="151" spans="3:12" ht="49.95" customHeight="1">
      <c r="C151" s="166"/>
      <c r="D151" s="168"/>
      <c r="E151" s="107" t="str">
        <f>IFERROR(VLOOKUP($D151, ALL!$A:$G, 2, FALSE), "")</f>
        <v/>
      </c>
      <c r="F151" s="192"/>
      <c r="G151" s="107" t="str">
        <f>IFERROR(VLOOKUP($D151, ALL!$A:$G, 3, FALSE), "")</f>
        <v/>
      </c>
      <c r="H151" s="107" t="str">
        <f>IFERROR(VLOOKUP($D151, ALL!$A:$G, 5, FALSE), "")</f>
        <v/>
      </c>
      <c r="I151" s="194"/>
      <c r="L151" s="151" t="str">
        <f t="shared" si="2"/>
        <v/>
      </c>
    </row>
    <row r="152" spans="3:12" ht="49.95" customHeight="1">
      <c r="C152" s="166"/>
      <c r="D152" s="168"/>
      <c r="E152" s="107" t="str">
        <f>IFERROR(VLOOKUP($D152, ALL!$A:$G, 2, FALSE), "")</f>
        <v/>
      </c>
      <c r="F152" s="192"/>
      <c r="G152" s="107" t="str">
        <f>IFERROR(VLOOKUP($D152, ALL!$A:$G, 3, FALSE), "")</f>
        <v/>
      </c>
      <c r="H152" s="107" t="str">
        <f>IFERROR(VLOOKUP($D152, ALL!$A:$G, 5, FALSE), "")</f>
        <v/>
      </c>
      <c r="I152" s="194"/>
      <c r="L152" s="151" t="str">
        <f t="shared" si="2"/>
        <v/>
      </c>
    </row>
    <row r="153" spans="3:12" ht="49.95" customHeight="1">
      <c r="C153" s="166"/>
      <c r="D153" s="168"/>
      <c r="E153" s="107" t="str">
        <f>IFERROR(VLOOKUP($D153, ALL!$A:$G, 2, FALSE), "")</f>
        <v/>
      </c>
      <c r="F153" s="192"/>
      <c r="G153" s="107" t="str">
        <f>IFERROR(VLOOKUP($D153, ALL!$A:$G, 3, FALSE), "")</f>
        <v/>
      </c>
      <c r="H153" s="107" t="str">
        <f>IFERROR(VLOOKUP($D153, ALL!$A:$G, 5, FALSE), "")</f>
        <v/>
      </c>
      <c r="I153" s="194"/>
      <c r="L153" s="151" t="str">
        <f t="shared" si="2"/>
        <v/>
      </c>
    </row>
    <row r="154" spans="3:12" ht="49.95" customHeight="1">
      <c r="C154" s="166"/>
      <c r="D154" s="168"/>
      <c r="E154" s="107" t="str">
        <f>IFERROR(VLOOKUP($D154, ALL!$A:$G, 2, FALSE), "")</f>
        <v/>
      </c>
      <c r="F154" s="192"/>
      <c r="G154" s="107" t="str">
        <f>IFERROR(VLOOKUP($D154, ALL!$A:$G, 3, FALSE), "")</f>
        <v/>
      </c>
      <c r="H154" s="107" t="str">
        <f>IFERROR(VLOOKUP($D154, ALL!$A:$G, 5, FALSE), "")</f>
        <v/>
      </c>
      <c r="I154" s="194"/>
      <c r="L154" s="151" t="str">
        <f t="shared" si="2"/>
        <v/>
      </c>
    </row>
    <row r="155" spans="3:12" ht="49.95" customHeight="1">
      <c r="C155" s="166"/>
      <c r="D155" s="168"/>
      <c r="E155" s="107" t="str">
        <f>IFERROR(VLOOKUP($D155, ALL!$A:$G, 2, FALSE), "")</f>
        <v/>
      </c>
      <c r="F155" s="192"/>
      <c r="G155" s="107" t="str">
        <f>IFERROR(VLOOKUP($D155, ALL!$A:$G, 3, FALSE), "")</f>
        <v/>
      </c>
      <c r="H155" s="107" t="str">
        <f>IFERROR(VLOOKUP($D155, ALL!$A:$G, 5, FALSE), "")</f>
        <v/>
      </c>
      <c r="I155" s="194"/>
      <c r="L155" s="151" t="str">
        <f t="shared" si="2"/>
        <v/>
      </c>
    </row>
    <row r="156" spans="3:12" ht="49.95" customHeight="1">
      <c r="C156" s="166"/>
      <c r="D156" s="168"/>
      <c r="E156" s="107" t="str">
        <f>IFERROR(VLOOKUP($D156, ALL!$A:$G, 2, FALSE), "")</f>
        <v/>
      </c>
      <c r="F156" s="192"/>
      <c r="G156" s="107" t="str">
        <f>IFERROR(VLOOKUP($D156, ALL!$A:$G, 3, FALSE), "")</f>
        <v/>
      </c>
      <c r="H156" s="107" t="str">
        <f>IFERROR(VLOOKUP($D156, ALL!$A:$G, 5, FALSE), "")</f>
        <v/>
      </c>
      <c r="I156" s="194"/>
      <c r="L156" s="151" t="str">
        <f t="shared" si="2"/>
        <v/>
      </c>
    </row>
    <row r="157" spans="3:12" ht="49.95" customHeight="1">
      <c r="C157" s="166"/>
      <c r="D157" s="168"/>
      <c r="E157" s="107" t="str">
        <f>IFERROR(VLOOKUP($D157, ALL!$A:$G, 2, FALSE), "")</f>
        <v/>
      </c>
      <c r="F157" s="192"/>
      <c r="G157" s="107" t="str">
        <f>IFERROR(VLOOKUP($D157, ALL!$A:$G, 3, FALSE), "")</f>
        <v/>
      </c>
      <c r="H157" s="107" t="str">
        <f>IFERROR(VLOOKUP($D157, ALL!$A:$G, 5, FALSE), "")</f>
        <v/>
      </c>
      <c r="I157" s="194"/>
      <c r="L157" s="151" t="str">
        <f t="shared" si="2"/>
        <v/>
      </c>
    </row>
    <row r="158" spans="3:12" ht="49.95" customHeight="1">
      <c r="C158" s="166"/>
      <c r="D158" s="168"/>
      <c r="E158" s="107" t="str">
        <f>IFERROR(VLOOKUP($D158, ALL!$A:$G, 2, FALSE), "")</f>
        <v/>
      </c>
      <c r="F158" s="192"/>
      <c r="G158" s="107" t="str">
        <f>IFERROR(VLOOKUP($D158, ALL!$A:$G, 3, FALSE), "")</f>
        <v/>
      </c>
      <c r="H158" s="107" t="str">
        <f>IFERROR(VLOOKUP($D158, ALL!$A:$G, 5, FALSE), "")</f>
        <v/>
      </c>
      <c r="I158" s="194"/>
      <c r="L158" s="151" t="str">
        <f t="shared" si="2"/>
        <v/>
      </c>
    </row>
    <row r="159" spans="3:12" ht="49.95" customHeight="1">
      <c r="C159" s="166"/>
      <c r="D159" s="168"/>
      <c r="E159" s="107" t="str">
        <f>IFERROR(VLOOKUP($D159, ALL!$A:$G, 2, FALSE), "")</f>
        <v/>
      </c>
      <c r="F159" s="192"/>
      <c r="G159" s="107" t="str">
        <f>IFERROR(VLOOKUP($D159, ALL!$A:$G, 3, FALSE), "")</f>
        <v/>
      </c>
      <c r="H159" s="107" t="str">
        <f>IFERROR(VLOOKUP($D159, ALL!$A:$G, 5, FALSE), "")</f>
        <v/>
      </c>
      <c r="I159" s="194"/>
      <c r="L159" s="151" t="str">
        <f t="shared" si="2"/>
        <v/>
      </c>
    </row>
    <row r="160" spans="3:12" ht="49.95" customHeight="1">
      <c r="C160" s="166"/>
      <c r="D160" s="168"/>
      <c r="E160" s="107" t="str">
        <f>IFERROR(VLOOKUP($D160, ALL!$A:$G, 2, FALSE), "")</f>
        <v/>
      </c>
      <c r="F160" s="192"/>
      <c r="G160" s="107" t="str">
        <f>IFERROR(VLOOKUP($D160, ALL!$A:$G, 3, FALSE), "")</f>
        <v/>
      </c>
      <c r="H160" s="107" t="str">
        <f>IFERROR(VLOOKUP($D160, ALL!$A:$G, 5, FALSE), "")</f>
        <v/>
      </c>
      <c r="I160" s="194"/>
      <c r="L160" s="151" t="str">
        <f t="shared" si="2"/>
        <v/>
      </c>
    </row>
    <row r="161" spans="3:12" ht="49.95" customHeight="1">
      <c r="C161" s="166"/>
      <c r="D161" s="168"/>
      <c r="E161" s="107" t="str">
        <f>IFERROR(VLOOKUP($D161, ALL!$A:$G, 2, FALSE), "")</f>
        <v/>
      </c>
      <c r="F161" s="192"/>
      <c r="G161" s="107" t="str">
        <f>IFERROR(VLOOKUP($D161, ALL!$A:$G, 3, FALSE), "")</f>
        <v/>
      </c>
      <c r="H161" s="107" t="str">
        <f>IFERROR(VLOOKUP($D161, ALL!$A:$G, 5, FALSE), "")</f>
        <v/>
      </c>
      <c r="I161" s="194"/>
      <c r="L161" s="151" t="str">
        <f t="shared" si="2"/>
        <v/>
      </c>
    </row>
    <row r="162" spans="3:12" ht="49.95" customHeight="1">
      <c r="C162" s="166"/>
      <c r="D162" s="168"/>
      <c r="E162" s="107" t="str">
        <f>IFERROR(VLOOKUP($D162, ALL!$A:$G, 2, FALSE), "")</f>
        <v/>
      </c>
      <c r="F162" s="192"/>
      <c r="G162" s="107" t="str">
        <f>IFERROR(VLOOKUP($D162, ALL!$A:$G, 3, FALSE), "")</f>
        <v/>
      </c>
      <c r="H162" s="107" t="str">
        <f>IFERROR(VLOOKUP($D162, ALL!$A:$G, 5, FALSE), "")</f>
        <v/>
      </c>
      <c r="I162" s="194"/>
      <c r="L162" s="151" t="str">
        <f t="shared" si="2"/>
        <v/>
      </c>
    </row>
    <row r="163" spans="3:12" ht="49.95" customHeight="1">
      <c r="C163" s="166"/>
      <c r="D163" s="168"/>
      <c r="E163" s="107" t="str">
        <f>IFERROR(VLOOKUP($D163, ALL!$A:$G, 2, FALSE), "")</f>
        <v/>
      </c>
      <c r="F163" s="192"/>
      <c r="G163" s="107" t="str">
        <f>IFERROR(VLOOKUP($D163, ALL!$A:$G, 3, FALSE), "")</f>
        <v/>
      </c>
      <c r="H163" s="107" t="str">
        <f>IFERROR(VLOOKUP($D163, ALL!$A:$G, 5, FALSE), "")</f>
        <v/>
      </c>
      <c r="I163" s="194"/>
      <c r="L163" s="151" t="str">
        <f t="shared" si="2"/>
        <v/>
      </c>
    </row>
    <row r="164" spans="3:12" ht="49.95" customHeight="1">
      <c r="C164" s="166"/>
      <c r="D164" s="168"/>
      <c r="E164" s="107" t="str">
        <f>IFERROR(VLOOKUP($D164, ALL!$A:$G, 2, FALSE), "")</f>
        <v/>
      </c>
      <c r="F164" s="192"/>
      <c r="G164" s="107" t="str">
        <f>IFERROR(VLOOKUP($D164, ALL!$A:$G, 3, FALSE), "")</f>
        <v/>
      </c>
      <c r="H164" s="107" t="str">
        <f>IFERROR(VLOOKUP($D164, ALL!$A:$G, 5, FALSE), "")</f>
        <v/>
      </c>
      <c r="I164" s="194"/>
      <c r="L164" s="151" t="str">
        <f t="shared" si="2"/>
        <v/>
      </c>
    </row>
    <row r="165" spans="3:12" ht="49.95" customHeight="1">
      <c r="C165" s="166"/>
      <c r="D165" s="168"/>
      <c r="E165" s="107" t="str">
        <f>IFERROR(VLOOKUP($D165, ALL!$A:$G, 2, FALSE), "")</f>
        <v/>
      </c>
      <c r="F165" s="192"/>
      <c r="G165" s="107" t="str">
        <f>IFERROR(VLOOKUP($D165, ALL!$A:$G, 3, FALSE), "")</f>
        <v/>
      </c>
      <c r="H165" s="107" t="str">
        <f>IFERROR(VLOOKUP($D165, ALL!$A:$G, 5, FALSE), "")</f>
        <v/>
      </c>
      <c r="I165" s="194"/>
      <c r="L165" s="151" t="str">
        <f t="shared" si="2"/>
        <v/>
      </c>
    </row>
    <row r="166" spans="3:12" ht="49.95" customHeight="1">
      <c r="C166" s="166"/>
      <c r="D166" s="168"/>
      <c r="E166" s="107" t="str">
        <f>IFERROR(VLOOKUP($D166, ALL!$A:$G, 2, FALSE), "")</f>
        <v/>
      </c>
      <c r="F166" s="192"/>
      <c r="G166" s="107" t="str">
        <f>IFERROR(VLOOKUP($D166, ALL!$A:$G, 3, FALSE), "")</f>
        <v/>
      </c>
      <c r="H166" s="107" t="str">
        <f>IFERROR(VLOOKUP($D166, ALL!$A:$G, 5, FALSE), "")</f>
        <v/>
      </c>
      <c r="I166" s="194"/>
      <c r="L166" s="151" t="str">
        <f t="shared" si="2"/>
        <v/>
      </c>
    </row>
    <row r="167" spans="3:12" ht="49.95" customHeight="1">
      <c r="C167" s="166"/>
      <c r="D167" s="168"/>
      <c r="E167" s="107" t="str">
        <f>IFERROR(VLOOKUP($D167, ALL!$A:$G, 2, FALSE), "")</f>
        <v/>
      </c>
      <c r="F167" s="192"/>
      <c r="G167" s="107" t="str">
        <f>IFERROR(VLOOKUP($D167, ALL!$A:$G, 3, FALSE), "")</f>
        <v/>
      </c>
      <c r="H167" s="107" t="str">
        <f>IFERROR(VLOOKUP($D167, ALL!$A:$G, 5, FALSE), "")</f>
        <v/>
      </c>
      <c r="I167" s="194"/>
      <c r="L167" s="151" t="str">
        <f t="shared" si="2"/>
        <v/>
      </c>
    </row>
    <row r="168" spans="3:12" ht="49.95" customHeight="1">
      <c r="C168" s="166"/>
      <c r="D168" s="168"/>
      <c r="E168" s="107" t="str">
        <f>IFERROR(VLOOKUP($D168, ALL!$A:$G, 2, FALSE), "")</f>
        <v/>
      </c>
      <c r="F168" s="192"/>
      <c r="G168" s="107" t="str">
        <f>IFERROR(VLOOKUP($D168, ALL!$A:$G, 3, FALSE), "")</f>
        <v/>
      </c>
      <c r="H168" s="107" t="str">
        <f>IFERROR(VLOOKUP($D168, ALL!$A:$G, 5, FALSE), "")</f>
        <v/>
      </c>
      <c r="I168" s="194"/>
      <c r="L168" s="151" t="str">
        <f t="shared" si="2"/>
        <v/>
      </c>
    </row>
    <row r="169" spans="3:12" ht="49.95" customHeight="1">
      <c r="C169" s="166"/>
      <c r="D169" s="168"/>
      <c r="E169" s="107" t="str">
        <f>IFERROR(VLOOKUP($D169, ALL!$A:$G, 2, FALSE), "")</f>
        <v/>
      </c>
      <c r="F169" s="192"/>
      <c r="G169" s="107" t="str">
        <f>IFERROR(VLOOKUP($D169, ALL!$A:$G, 3, FALSE), "")</f>
        <v/>
      </c>
      <c r="H169" s="107" t="str">
        <f>IFERROR(VLOOKUP($D169, ALL!$A:$G, 5, FALSE), "")</f>
        <v/>
      </c>
      <c r="I169" s="194"/>
      <c r="L169" s="151" t="str">
        <f t="shared" si="2"/>
        <v/>
      </c>
    </row>
    <row r="170" spans="3:12" ht="49.95" customHeight="1">
      <c r="C170" s="166"/>
      <c r="D170" s="168"/>
      <c r="E170" s="107" t="str">
        <f>IFERROR(VLOOKUP($D170, ALL!$A:$G, 2, FALSE), "")</f>
        <v/>
      </c>
      <c r="F170" s="192"/>
      <c r="G170" s="107" t="str">
        <f>IFERROR(VLOOKUP($D170, ALL!$A:$G, 3, FALSE), "")</f>
        <v/>
      </c>
      <c r="H170" s="107" t="str">
        <f>IFERROR(VLOOKUP($D170, ALL!$A:$G, 5, FALSE), "")</f>
        <v/>
      </c>
      <c r="I170" s="194"/>
      <c r="L170" s="151" t="str">
        <f t="shared" si="2"/>
        <v/>
      </c>
    </row>
    <row r="171" spans="3:12" ht="49.95" customHeight="1">
      <c r="C171" s="166"/>
      <c r="D171" s="168"/>
      <c r="E171" s="107" t="str">
        <f>IFERROR(VLOOKUP($D171, ALL!$A:$G, 2, FALSE), "")</f>
        <v/>
      </c>
      <c r="F171" s="192"/>
      <c r="G171" s="107" t="str">
        <f>IFERROR(VLOOKUP($D171, ALL!$A:$G, 3, FALSE), "")</f>
        <v/>
      </c>
      <c r="H171" s="107" t="str">
        <f>IFERROR(VLOOKUP($D171, ALL!$A:$G, 5, FALSE), "")</f>
        <v/>
      </c>
      <c r="I171" s="194"/>
      <c r="L171" s="151" t="str">
        <f t="shared" ref="L171:L202" si="3">IF(D171="","",
  IF(COUNTIF($D$13:$D$22,D171)=0,"コード不一致",
    IF(INDEX($I$13:$I$22,MATCH(D171,$D$13:$D$22,0))="","台数未入力",
      IF(COUNTIF($D$139:$D$238,D171)&lt;INDEX($I$13:$I$22,MATCH(D171,$D$13:$D$22,0)),"台数不足","OK")
    )
  )
)</f>
        <v/>
      </c>
    </row>
    <row r="172" spans="3:12" ht="49.95" customHeight="1">
      <c r="C172" s="166"/>
      <c r="D172" s="168"/>
      <c r="E172" s="107" t="str">
        <f>IFERROR(VLOOKUP($D172, ALL!$A:$G, 2, FALSE), "")</f>
        <v/>
      </c>
      <c r="F172" s="192"/>
      <c r="G172" s="107" t="str">
        <f>IFERROR(VLOOKUP($D172, ALL!$A:$G, 3, FALSE), "")</f>
        <v/>
      </c>
      <c r="H172" s="107" t="str">
        <f>IFERROR(VLOOKUP($D172, ALL!$A:$G, 5, FALSE), "")</f>
        <v/>
      </c>
      <c r="I172" s="194"/>
      <c r="L172" s="151" t="str">
        <f t="shared" si="3"/>
        <v/>
      </c>
    </row>
    <row r="173" spans="3:12" ht="49.95" customHeight="1">
      <c r="C173" s="166"/>
      <c r="D173" s="168"/>
      <c r="E173" s="107" t="str">
        <f>IFERROR(VLOOKUP($D173, ALL!$A:$G, 2, FALSE), "")</f>
        <v/>
      </c>
      <c r="F173" s="192"/>
      <c r="G173" s="107" t="str">
        <f>IFERROR(VLOOKUP($D173, ALL!$A:$G, 3, FALSE), "")</f>
        <v/>
      </c>
      <c r="H173" s="107" t="str">
        <f>IFERROR(VLOOKUP($D173, ALL!$A:$G, 5, FALSE), "")</f>
        <v/>
      </c>
      <c r="I173" s="194"/>
      <c r="L173" s="151" t="str">
        <f t="shared" si="3"/>
        <v/>
      </c>
    </row>
    <row r="174" spans="3:12" ht="49.95" customHeight="1">
      <c r="C174" s="166"/>
      <c r="D174" s="168"/>
      <c r="E174" s="107" t="str">
        <f>IFERROR(VLOOKUP($D174, ALL!$A:$G, 2, FALSE), "")</f>
        <v/>
      </c>
      <c r="F174" s="192"/>
      <c r="G174" s="107" t="str">
        <f>IFERROR(VLOOKUP($D174, ALL!$A:$G, 3, FALSE), "")</f>
        <v/>
      </c>
      <c r="H174" s="107" t="str">
        <f>IFERROR(VLOOKUP($D174, ALL!$A:$G, 5, FALSE), "")</f>
        <v/>
      </c>
      <c r="I174" s="194"/>
      <c r="L174" s="151" t="str">
        <f t="shared" si="3"/>
        <v/>
      </c>
    </row>
    <row r="175" spans="3:12" ht="49.95" customHeight="1">
      <c r="C175" s="166"/>
      <c r="D175" s="168"/>
      <c r="E175" s="107" t="str">
        <f>IFERROR(VLOOKUP($D175, ALL!$A:$G, 2, FALSE), "")</f>
        <v/>
      </c>
      <c r="F175" s="192"/>
      <c r="G175" s="107" t="str">
        <f>IFERROR(VLOOKUP($D175, ALL!$A:$G, 3, FALSE), "")</f>
        <v/>
      </c>
      <c r="H175" s="107" t="str">
        <f>IFERROR(VLOOKUP($D175, ALL!$A:$G, 5, FALSE), "")</f>
        <v/>
      </c>
      <c r="I175" s="194"/>
      <c r="L175" s="151" t="str">
        <f t="shared" si="3"/>
        <v/>
      </c>
    </row>
    <row r="176" spans="3:12" ht="49.95" customHeight="1">
      <c r="C176" s="166"/>
      <c r="D176" s="168"/>
      <c r="E176" s="107" t="str">
        <f>IFERROR(VLOOKUP($D176, ALL!$A:$G, 2, FALSE), "")</f>
        <v/>
      </c>
      <c r="F176" s="192"/>
      <c r="G176" s="107" t="str">
        <f>IFERROR(VLOOKUP($D176, ALL!$A:$G, 3, FALSE), "")</f>
        <v/>
      </c>
      <c r="H176" s="107" t="str">
        <f>IFERROR(VLOOKUP($D176, ALL!$A:$G, 5, FALSE), "")</f>
        <v/>
      </c>
      <c r="I176" s="194"/>
      <c r="L176" s="151" t="str">
        <f t="shared" si="3"/>
        <v/>
      </c>
    </row>
    <row r="177" spans="3:12" ht="49.95" customHeight="1">
      <c r="C177" s="166"/>
      <c r="D177" s="168"/>
      <c r="E177" s="107" t="str">
        <f>IFERROR(VLOOKUP($D177, ALL!$A:$G, 2, FALSE), "")</f>
        <v/>
      </c>
      <c r="F177" s="192"/>
      <c r="G177" s="107" t="str">
        <f>IFERROR(VLOOKUP($D177, ALL!$A:$G, 3, FALSE), "")</f>
        <v/>
      </c>
      <c r="H177" s="107" t="str">
        <f>IFERROR(VLOOKUP($D177, ALL!$A:$G, 5, FALSE), "")</f>
        <v/>
      </c>
      <c r="I177" s="194"/>
      <c r="L177" s="151" t="str">
        <f t="shared" si="3"/>
        <v/>
      </c>
    </row>
    <row r="178" spans="3:12" ht="49.95" customHeight="1">
      <c r="C178" s="166"/>
      <c r="D178" s="168"/>
      <c r="E178" s="107" t="str">
        <f>IFERROR(VLOOKUP($D178, ALL!$A:$G, 2, FALSE), "")</f>
        <v/>
      </c>
      <c r="F178" s="192"/>
      <c r="G178" s="107" t="str">
        <f>IFERROR(VLOOKUP($D178, ALL!$A:$G, 3, FALSE), "")</f>
        <v/>
      </c>
      <c r="H178" s="107" t="str">
        <f>IFERROR(VLOOKUP($D178, ALL!$A:$G, 5, FALSE), "")</f>
        <v/>
      </c>
      <c r="I178" s="194"/>
      <c r="L178" s="151" t="str">
        <f t="shared" si="3"/>
        <v/>
      </c>
    </row>
    <row r="179" spans="3:12" ht="49.95" customHeight="1">
      <c r="C179" s="166"/>
      <c r="D179" s="168"/>
      <c r="E179" s="107" t="str">
        <f>IFERROR(VLOOKUP($D179, ALL!$A:$G, 2, FALSE), "")</f>
        <v/>
      </c>
      <c r="F179" s="192"/>
      <c r="G179" s="107" t="str">
        <f>IFERROR(VLOOKUP($D179, ALL!$A:$G, 3, FALSE), "")</f>
        <v/>
      </c>
      <c r="H179" s="107" t="str">
        <f>IFERROR(VLOOKUP($D179, ALL!$A:$G, 5, FALSE), "")</f>
        <v/>
      </c>
      <c r="I179" s="194"/>
      <c r="L179" s="151" t="str">
        <f t="shared" si="3"/>
        <v/>
      </c>
    </row>
    <row r="180" spans="3:12" ht="49.95" customHeight="1">
      <c r="C180" s="166"/>
      <c r="D180" s="168"/>
      <c r="E180" s="107" t="str">
        <f>IFERROR(VLOOKUP($D180, ALL!$A:$G, 2, FALSE), "")</f>
        <v/>
      </c>
      <c r="F180" s="192"/>
      <c r="G180" s="107" t="str">
        <f>IFERROR(VLOOKUP($D180, ALL!$A:$G, 3, FALSE), "")</f>
        <v/>
      </c>
      <c r="H180" s="107" t="str">
        <f>IFERROR(VLOOKUP($D180, ALL!$A:$G, 5, FALSE), "")</f>
        <v/>
      </c>
      <c r="I180" s="194"/>
      <c r="L180" s="151" t="str">
        <f t="shared" si="3"/>
        <v/>
      </c>
    </row>
    <row r="181" spans="3:12" ht="49.95" customHeight="1">
      <c r="C181" s="166"/>
      <c r="D181" s="168"/>
      <c r="E181" s="107" t="str">
        <f>IFERROR(VLOOKUP($D181, ALL!$A:$G, 2, FALSE), "")</f>
        <v/>
      </c>
      <c r="F181" s="192"/>
      <c r="G181" s="107" t="str">
        <f>IFERROR(VLOOKUP($D181, ALL!$A:$G, 3, FALSE), "")</f>
        <v/>
      </c>
      <c r="H181" s="107" t="str">
        <f>IFERROR(VLOOKUP($D181, ALL!$A:$G, 5, FALSE), "")</f>
        <v/>
      </c>
      <c r="I181" s="194"/>
      <c r="L181" s="151" t="str">
        <f t="shared" si="3"/>
        <v/>
      </c>
    </row>
    <row r="182" spans="3:12" ht="49.95" customHeight="1">
      <c r="C182" s="166"/>
      <c r="D182" s="168"/>
      <c r="E182" s="107" t="str">
        <f>IFERROR(VLOOKUP($D182, ALL!$A:$G, 2, FALSE), "")</f>
        <v/>
      </c>
      <c r="F182" s="192"/>
      <c r="G182" s="107" t="str">
        <f>IFERROR(VLOOKUP($D182, ALL!$A:$G, 3, FALSE), "")</f>
        <v/>
      </c>
      <c r="H182" s="107" t="str">
        <f>IFERROR(VLOOKUP($D182, ALL!$A:$G, 5, FALSE), "")</f>
        <v/>
      </c>
      <c r="I182" s="194"/>
      <c r="L182" s="151" t="str">
        <f t="shared" si="3"/>
        <v/>
      </c>
    </row>
    <row r="183" spans="3:12" ht="49.95" customHeight="1">
      <c r="C183" s="166"/>
      <c r="D183" s="168"/>
      <c r="E183" s="107" t="str">
        <f>IFERROR(VLOOKUP($D183, ALL!$A:$G, 2, FALSE), "")</f>
        <v/>
      </c>
      <c r="F183" s="192"/>
      <c r="G183" s="107" t="str">
        <f>IFERROR(VLOOKUP($D183, ALL!$A:$G, 3, FALSE), "")</f>
        <v/>
      </c>
      <c r="H183" s="107" t="str">
        <f>IFERROR(VLOOKUP($D183, ALL!$A:$G, 5, FALSE), "")</f>
        <v/>
      </c>
      <c r="I183" s="194"/>
      <c r="L183" s="151" t="str">
        <f t="shared" si="3"/>
        <v/>
      </c>
    </row>
    <row r="184" spans="3:12" ht="49.95" customHeight="1">
      <c r="C184" s="166"/>
      <c r="D184" s="168"/>
      <c r="E184" s="107" t="str">
        <f>IFERROR(VLOOKUP($D184, ALL!$A:$G, 2, FALSE), "")</f>
        <v/>
      </c>
      <c r="F184" s="192"/>
      <c r="G184" s="107" t="str">
        <f>IFERROR(VLOOKUP($D184, ALL!$A:$G, 3, FALSE), "")</f>
        <v/>
      </c>
      <c r="H184" s="107" t="str">
        <f>IFERROR(VLOOKUP($D184, ALL!$A:$G, 5, FALSE), "")</f>
        <v/>
      </c>
      <c r="I184" s="194"/>
      <c r="L184" s="151" t="str">
        <f t="shared" si="3"/>
        <v/>
      </c>
    </row>
    <row r="185" spans="3:12" ht="49.95" customHeight="1">
      <c r="C185" s="166"/>
      <c r="D185" s="168"/>
      <c r="E185" s="107" t="str">
        <f>IFERROR(VLOOKUP($D185, ALL!$A:$G, 2, FALSE), "")</f>
        <v/>
      </c>
      <c r="F185" s="192"/>
      <c r="G185" s="107" t="str">
        <f>IFERROR(VLOOKUP($D185, ALL!$A:$G, 3, FALSE), "")</f>
        <v/>
      </c>
      <c r="H185" s="107" t="str">
        <f>IFERROR(VLOOKUP($D185, ALL!$A:$G, 5, FALSE), "")</f>
        <v/>
      </c>
      <c r="I185" s="194"/>
      <c r="L185" s="151" t="str">
        <f t="shared" si="3"/>
        <v/>
      </c>
    </row>
    <row r="186" spans="3:12" ht="49.95" customHeight="1">
      <c r="C186" s="166"/>
      <c r="D186" s="168"/>
      <c r="E186" s="107" t="str">
        <f>IFERROR(VLOOKUP($D186, ALL!$A:$G, 2, FALSE), "")</f>
        <v/>
      </c>
      <c r="F186" s="192"/>
      <c r="G186" s="107" t="str">
        <f>IFERROR(VLOOKUP($D186, ALL!$A:$G, 3, FALSE), "")</f>
        <v/>
      </c>
      <c r="H186" s="107" t="str">
        <f>IFERROR(VLOOKUP($D186, ALL!$A:$G, 5, FALSE), "")</f>
        <v/>
      </c>
      <c r="I186" s="194"/>
      <c r="L186" s="151" t="str">
        <f t="shared" si="3"/>
        <v/>
      </c>
    </row>
    <row r="187" spans="3:12" ht="49.95" customHeight="1">
      <c r="C187" s="166"/>
      <c r="D187" s="168"/>
      <c r="E187" s="107" t="str">
        <f>IFERROR(VLOOKUP($D187, ALL!$A:$G, 2, FALSE), "")</f>
        <v/>
      </c>
      <c r="F187" s="192"/>
      <c r="G187" s="107" t="str">
        <f>IFERROR(VLOOKUP($D187, ALL!$A:$G, 3, FALSE), "")</f>
        <v/>
      </c>
      <c r="H187" s="107" t="str">
        <f>IFERROR(VLOOKUP($D187, ALL!$A:$G, 5, FALSE), "")</f>
        <v/>
      </c>
      <c r="I187" s="194"/>
      <c r="L187" s="151" t="str">
        <f t="shared" si="3"/>
        <v/>
      </c>
    </row>
    <row r="188" spans="3:12" ht="49.95" customHeight="1">
      <c r="C188" s="166"/>
      <c r="D188" s="168"/>
      <c r="E188" s="107" t="str">
        <f>IFERROR(VLOOKUP($D188, ALL!$A:$G, 2, FALSE), "")</f>
        <v/>
      </c>
      <c r="F188" s="192"/>
      <c r="G188" s="107" t="str">
        <f>IFERROR(VLOOKUP($D188, ALL!$A:$G, 3, FALSE), "")</f>
        <v/>
      </c>
      <c r="H188" s="107" t="str">
        <f>IFERROR(VLOOKUP($D188, ALL!$A:$G, 5, FALSE), "")</f>
        <v/>
      </c>
      <c r="I188" s="194"/>
      <c r="L188" s="151" t="str">
        <f t="shared" si="3"/>
        <v/>
      </c>
    </row>
    <row r="189" spans="3:12" ht="49.95" customHeight="1">
      <c r="C189" s="166"/>
      <c r="D189" s="168"/>
      <c r="E189" s="107" t="str">
        <f>IFERROR(VLOOKUP($D189, ALL!$A:$G, 2, FALSE), "")</f>
        <v/>
      </c>
      <c r="F189" s="192"/>
      <c r="G189" s="107" t="str">
        <f>IFERROR(VLOOKUP($D189, ALL!$A:$G, 3, FALSE), "")</f>
        <v/>
      </c>
      <c r="H189" s="107" t="str">
        <f>IFERROR(VLOOKUP($D189, ALL!$A:$G, 5, FALSE), "")</f>
        <v/>
      </c>
      <c r="I189" s="194"/>
      <c r="L189" s="151" t="str">
        <f t="shared" si="3"/>
        <v/>
      </c>
    </row>
    <row r="190" spans="3:12" ht="49.95" customHeight="1">
      <c r="C190" s="166"/>
      <c r="D190" s="168"/>
      <c r="E190" s="107" t="str">
        <f>IFERROR(VLOOKUP($D190, ALL!$A:$G, 2, FALSE), "")</f>
        <v/>
      </c>
      <c r="F190" s="192"/>
      <c r="G190" s="107" t="str">
        <f>IFERROR(VLOOKUP($D190, ALL!$A:$G, 3, FALSE), "")</f>
        <v/>
      </c>
      <c r="H190" s="107" t="str">
        <f>IFERROR(VLOOKUP($D190, ALL!$A:$G, 5, FALSE), "")</f>
        <v/>
      </c>
      <c r="I190" s="194"/>
      <c r="L190" s="151" t="str">
        <f t="shared" si="3"/>
        <v/>
      </c>
    </row>
    <row r="191" spans="3:12" ht="49.95" customHeight="1">
      <c r="C191" s="166"/>
      <c r="D191" s="168"/>
      <c r="E191" s="107" t="str">
        <f>IFERROR(VLOOKUP($D191, ALL!$A:$G, 2, FALSE), "")</f>
        <v/>
      </c>
      <c r="F191" s="192"/>
      <c r="G191" s="107" t="str">
        <f>IFERROR(VLOOKUP($D191, ALL!$A:$G, 3, FALSE), "")</f>
        <v/>
      </c>
      <c r="H191" s="107" t="str">
        <f>IFERROR(VLOOKUP($D191, ALL!$A:$G, 5, FALSE), "")</f>
        <v/>
      </c>
      <c r="I191" s="194"/>
      <c r="L191" s="151" t="str">
        <f t="shared" si="3"/>
        <v/>
      </c>
    </row>
    <row r="192" spans="3:12" ht="49.95" customHeight="1">
      <c r="C192" s="166"/>
      <c r="D192" s="168"/>
      <c r="E192" s="107" t="str">
        <f>IFERROR(VLOOKUP($D192, ALL!$A:$G, 2, FALSE), "")</f>
        <v/>
      </c>
      <c r="F192" s="192"/>
      <c r="G192" s="107" t="str">
        <f>IFERROR(VLOOKUP($D192, ALL!$A:$G, 3, FALSE), "")</f>
        <v/>
      </c>
      <c r="H192" s="107" t="str">
        <f>IFERROR(VLOOKUP($D192, ALL!$A:$G, 5, FALSE), "")</f>
        <v/>
      </c>
      <c r="I192" s="194"/>
      <c r="L192" s="151" t="str">
        <f t="shared" si="3"/>
        <v/>
      </c>
    </row>
    <row r="193" spans="3:12" ht="49.95" customHeight="1">
      <c r="C193" s="166"/>
      <c r="D193" s="168"/>
      <c r="E193" s="107" t="str">
        <f>IFERROR(VLOOKUP($D193, ALL!$A:$G, 2, FALSE), "")</f>
        <v/>
      </c>
      <c r="F193" s="192"/>
      <c r="G193" s="107" t="str">
        <f>IFERROR(VLOOKUP($D193, ALL!$A:$G, 3, FALSE), "")</f>
        <v/>
      </c>
      <c r="H193" s="107" t="str">
        <f>IFERROR(VLOOKUP($D193, ALL!$A:$G, 5, FALSE), "")</f>
        <v/>
      </c>
      <c r="I193" s="194"/>
      <c r="L193" s="151" t="str">
        <f t="shared" si="3"/>
        <v/>
      </c>
    </row>
    <row r="194" spans="3:12" ht="49.95" customHeight="1">
      <c r="C194" s="166"/>
      <c r="D194" s="168"/>
      <c r="E194" s="107" t="str">
        <f>IFERROR(VLOOKUP($D194, ALL!$A:$G, 2, FALSE), "")</f>
        <v/>
      </c>
      <c r="F194" s="192"/>
      <c r="G194" s="107" t="str">
        <f>IFERROR(VLOOKUP($D194, ALL!$A:$G, 3, FALSE), "")</f>
        <v/>
      </c>
      <c r="H194" s="107" t="str">
        <f>IFERROR(VLOOKUP($D194, ALL!$A:$G, 5, FALSE), "")</f>
        <v/>
      </c>
      <c r="I194" s="194"/>
      <c r="L194" s="151" t="str">
        <f t="shared" si="3"/>
        <v/>
      </c>
    </row>
    <row r="195" spans="3:12" ht="49.95" customHeight="1">
      <c r="C195" s="166"/>
      <c r="D195" s="168"/>
      <c r="E195" s="107" t="str">
        <f>IFERROR(VLOOKUP($D195, ALL!$A:$G, 2, FALSE), "")</f>
        <v/>
      </c>
      <c r="F195" s="192"/>
      <c r="G195" s="107" t="str">
        <f>IFERROR(VLOOKUP($D195, ALL!$A:$G, 3, FALSE), "")</f>
        <v/>
      </c>
      <c r="H195" s="107" t="str">
        <f>IFERROR(VLOOKUP($D195, ALL!$A:$G, 5, FALSE), "")</f>
        <v/>
      </c>
      <c r="I195" s="194"/>
      <c r="L195" s="151" t="str">
        <f t="shared" si="3"/>
        <v/>
      </c>
    </row>
    <row r="196" spans="3:12" ht="49.95" customHeight="1">
      <c r="C196" s="166"/>
      <c r="D196" s="168"/>
      <c r="E196" s="107" t="str">
        <f>IFERROR(VLOOKUP($D196, ALL!$A:$G, 2, FALSE), "")</f>
        <v/>
      </c>
      <c r="F196" s="192"/>
      <c r="G196" s="107" t="str">
        <f>IFERROR(VLOOKUP($D196, ALL!$A:$G, 3, FALSE), "")</f>
        <v/>
      </c>
      <c r="H196" s="107" t="str">
        <f>IFERROR(VLOOKUP($D196, ALL!$A:$G, 5, FALSE), "")</f>
        <v/>
      </c>
      <c r="I196" s="194"/>
      <c r="L196" s="151" t="str">
        <f t="shared" si="3"/>
        <v/>
      </c>
    </row>
    <row r="197" spans="3:12" ht="49.95" customHeight="1">
      <c r="C197" s="166"/>
      <c r="D197" s="168"/>
      <c r="E197" s="107" t="str">
        <f>IFERROR(VLOOKUP($D197, ALL!$A:$G, 2, FALSE), "")</f>
        <v/>
      </c>
      <c r="F197" s="192"/>
      <c r="G197" s="107" t="str">
        <f>IFERROR(VLOOKUP($D197, ALL!$A:$G, 3, FALSE), "")</f>
        <v/>
      </c>
      <c r="H197" s="107" t="str">
        <f>IFERROR(VLOOKUP($D197, ALL!$A:$G, 5, FALSE), "")</f>
        <v/>
      </c>
      <c r="I197" s="194"/>
      <c r="L197" s="151" t="str">
        <f t="shared" si="3"/>
        <v/>
      </c>
    </row>
    <row r="198" spans="3:12" ht="49.95" customHeight="1">
      <c r="C198" s="166"/>
      <c r="D198" s="168"/>
      <c r="E198" s="107" t="str">
        <f>IFERROR(VLOOKUP($D198, ALL!$A:$G, 2, FALSE), "")</f>
        <v/>
      </c>
      <c r="F198" s="192"/>
      <c r="G198" s="107" t="str">
        <f>IFERROR(VLOOKUP($D198, ALL!$A:$G, 3, FALSE), "")</f>
        <v/>
      </c>
      <c r="H198" s="107" t="str">
        <f>IFERROR(VLOOKUP($D198, ALL!$A:$G, 5, FALSE), "")</f>
        <v/>
      </c>
      <c r="I198" s="194"/>
      <c r="L198" s="151" t="str">
        <f t="shared" si="3"/>
        <v/>
      </c>
    </row>
    <row r="199" spans="3:12" ht="49.95" customHeight="1">
      <c r="C199" s="166"/>
      <c r="D199" s="168"/>
      <c r="E199" s="107" t="str">
        <f>IFERROR(VLOOKUP($D199, ALL!$A:$G, 2, FALSE), "")</f>
        <v/>
      </c>
      <c r="F199" s="192"/>
      <c r="G199" s="107" t="str">
        <f>IFERROR(VLOOKUP($D199, ALL!$A:$G, 3, FALSE), "")</f>
        <v/>
      </c>
      <c r="H199" s="107" t="str">
        <f>IFERROR(VLOOKUP($D199, ALL!$A:$G, 5, FALSE), "")</f>
        <v/>
      </c>
      <c r="I199" s="194"/>
      <c r="L199" s="151" t="str">
        <f t="shared" si="3"/>
        <v/>
      </c>
    </row>
    <row r="200" spans="3:12" ht="49.95" customHeight="1">
      <c r="C200" s="166"/>
      <c r="D200" s="168"/>
      <c r="E200" s="107" t="str">
        <f>IFERROR(VLOOKUP($D200, ALL!$A:$G, 2, FALSE), "")</f>
        <v/>
      </c>
      <c r="F200" s="192"/>
      <c r="G200" s="107" t="str">
        <f>IFERROR(VLOOKUP($D200, ALL!$A:$G, 3, FALSE), "")</f>
        <v/>
      </c>
      <c r="H200" s="107" t="str">
        <f>IFERROR(VLOOKUP($D200, ALL!$A:$G, 5, FALSE), "")</f>
        <v/>
      </c>
      <c r="I200" s="194"/>
      <c r="L200" s="151" t="str">
        <f t="shared" si="3"/>
        <v/>
      </c>
    </row>
    <row r="201" spans="3:12" ht="49.95" customHeight="1">
      <c r="C201" s="166"/>
      <c r="D201" s="168"/>
      <c r="E201" s="107" t="str">
        <f>IFERROR(VLOOKUP($D201, ALL!$A:$G, 2, FALSE), "")</f>
        <v/>
      </c>
      <c r="F201" s="192"/>
      <c r="G201" s="107" t="str">
        <f>IFERROR(VLOOKUP($D201, ALL!$A:$G, 3, FALSE), "")</f>
        <v/>
      </c>
      <c r="H201" s="107" t="str">
        <f>IFERROR(VLOOKUP($D201, ALL!$A:$G, 5, FALSE), "")</f>
        <v/>
      </c>
      <c r="I201" s="194"/>
      <c r="L201" s="151" t="str">
        <f t="shared" si="3"/>
        <v/>
      </c>
    </row>
    <row r="202" spans="3:12" ht="49.95" customHeight="1">
      <c r="C202" s="166"/>
      <c r="D202" s="168"/>
      <c r="E202" s="107" t="str">
        <f>IFERROR(VLOOKUP($D202, ALL!$A:$G, 2, FALSE), "")</f>
        <v/>
      </c>
      <c r="F202" s="192"/>
      <c r="G202" s="107" t="str">
        <f>IFERROR(VLOOKUP($D202, ALL!$A:$G, 3, FALSE), "")</f>
        <v/>
      </c>
      <c r="H202" s="107" t="str">
        <f>IFERROR(VLOOKUP($D202, ALL!$A:$G, 5, FALSE), "")</f>
        <v/>
      </c>
      <c r="I202" s="194"/>
      <c r="L202" s="151" t="str">
        <f t="shared" si="3"/>
        <v/>
      </c>
    </row>
    <row r="203" spans="3:12" ht="49.95" customHeight="1">
      <c r="C203" s="166"/>
      <c r="D203" s="168"/>
      <c r="E203" s="107" t="str">
        <f>IFERROR(VLOOKUP($D203, ALL!$A:$G, 2, FALSE), "")</f>
        <v/>
      </c>
      <c r="F203" s="192"/>
      <c r="G203" s="107" t="str">
        <f>IFERROR(VLOOKUP($D203, ALL!$A:$G, 3, FALSE), "")</f>
        <v/>
      </c>
      <c r="H203" s="107" t="str">
        <f>IFERROR(VLOOKUP($D203, ALL!$A:$G, 5, FALSE), "")</f>
        <v/>
      </c>
      <c r="I203" s="194"/>
      <c r="L203" s="151" t="str">
        <f t="shared" ref="L203:L238" si="4">IF(D203="","",
  IF(COUNTIF($D$13:$D$22,D203)=0,"コード不一致",
    IF(INDEX($I$13:$I$22,MATCH(D203,$D$13:$D$22,0))="","台数未入力",
      IF(COUNTIF($D$139:$D$238,D203)&lt;INDEX($I$13:$I$22,MATCH(D203,$D$13:$D$22,0)),"台数不足","OK")
    )
  )
)</f>
        <v/>
      </c>
    </row>
    <row r="204" spans="3:12" ht="49.95" customHeight="1">
      <c r="C204" s="166"/>
      <c r="D204" s="168"/>
      <c r="E204" s="107" t="str">
        <f>IFERROR(VLOOKUP($D204, ALL!$A:$G, 2, FALSE), "")</f>
        <v/>
      </c>
      <c r="F204" s="192"/>
      <c r="G204" s="107" t="str">
        <f>IFERROR(VLOOKUP($D204, ALL!$A:$G, 3, FALSE), "")</f>
        <v/>
      </c>
      <c r="H204" s="107" t="str">
        <f>IFERROR(VLOOKUP($D204, ALL!$A:$G, 5, FALSE), "")</f>
        <v/>
      </c>
      <c r="I204" s="194"/>
      <c r="L204" s="151" t="str">
        <f t="shared" si="4"/>
        <v/>
      </c>
    </row>
    <row r="205" spans="3:12" ht="49.95" customHeight="1">
      <c r="C205" s="166"/>
      <c r="D205" s="168"/>
      <c r="E205" s="107" t="str">
        <f>IFERROR(VLOOKUP($D205, ALL!$A:$G, 2, FALSE), "")</f>
        <v/>
      </c>
      <c r="F205" s="192"/>
      <c r="G205" s="107" t="str">
        <f>IFERROR(VLOOKUP($D205, ALL!$A:$G, 3, FALSE), "")</f>
        <v/>
      </c>
      <c r="H205" s="107" t="str">
        <f>IFERROR(VLOOKUP($D205, ALL!$A:$G, 5, FALSE), "")</f>
        <v/>
      </c>
      <c r="I205" s="194"/>
      <c r="L205" s="151" t="str">
        <f t="shared" si="4"/>
        <v/>
      </c>
    </row>
    <row r="206" spans="3:12" ht="49.95" customHeight="1">
      <c r="C206" s="166"/>
      <c r="D206" s="168"/>
      <c r="E206" s="107" t="str">
        <f>IFERROR(VLOOKUP($D206, ALL!$A:$G, 2, FALSE), "")</f>
        <v/>
      </c>
      <c r="F206" s="192"/>
      <c r="G206" s="107" t="str">
        <f>IFERROR(VLOOKUP($D206, ALL!$A:$G, 3, FALSE), "")</f>
        <v/>
      </c>
      <c r="H206" s="107" t="str">
        <f>IFERROR(VLOOKUP($D206, ALL!$A:$G, 5, FALSE), "")</f>
        <v/>
      </c>
      <c r="I206" s="194"/>
      <c r="L206" s="151" t="str">
        <f t="shared" si="4"/>
        <v/>
      </c>
    </row>
    <row r="207" spans="3:12" ht="49.95" customHeight="1">
      <c r="C207" s="166"/>
      <c r="D207" s="168"/>
      <c r="E207" s="107" t="str">
        <f>IFERROR(VLOOKUP($D207, ALL!$A:$G, 2, FALSE), "")</f>
        <v/>
      </c>
      <c r="F207" s="192"/>
      <c r="G207" s="107" t="str">
        <f>IFERROR(VLOOKUP($D207, ALL!$A:$G, 3, FALSE), "")</f>
        <v/>
      </c>
      <c r="H207" s="107" t="str">
        <f>IFERROR(VLOOKUP($D207, ALL!$A:$G, 5, FALSE), "")</f>
        <v/>
      </c>
      <c r="I207" s="194"/>
      <c r="L207" s="151" t="str">
        <f t="shared" si="4"/>
        <v/>
      </c>
    </row>
    <row r="208" spans="3:12" ht="49.95" customHeight="1">
      <c r="C208" s="166"/>
      <c r="D208" s="168"/>
      <c r="E208" s="107" t="str">
        <f>IFERROR(VLOOKUP($D208, ALL!$A:$G, 2, FALSE), "")</f>
        <v/>
      </c>
      <c r="F208" s="192"/>
      <c r="G208" s="107" t="str">
        <f>IFERROR(VLOOKUP($D208, ALL!$A:$G, 3, FALSE), "")</f>
        <v/>
      </c>
      <c r="H208" s="107" t="str">
        <f>IFERROR(VLOOKUP($D208, ALL!$A:$G, 5, FALSE), "")</f>
        <v/>
      </c>
      <c r="I208" s="194"/>
      <c r="L208" s="151" t="str">
        <f t="shared" si="4"/>
        <v/>
      </c>
    </row>
    <row r="209" spans="3:12" ht="49.95" customHeight="1">
      <c r="C209" s="166"/>
      <c r="D209" s="168"/>
      <c r="E209" s="107" t="str">
        <f>IFERROR(VLOOKUP($D209, ALL!$A:$G, 2, FALSE), "")</f>
        <v/>
      </c>
      <c r="F209" s="192"/>
      <c r="G209" s="107" t="str">
        <f>IFERROR(VLOOKUP($D209, ALL!$A:$G, 3, FALSE), "")</f>
        <v/>
      </c>
      <c r="H209" s="107" t="str">
        <f>IFERROR(VLOOKUP($D209, ALL!$A:$G, 5, FALSE), "")</f>
        <v/>
      </c>
      <c r="I209" s="194"/>
      <c r="L209" s="151" t="str">
        <f t="shared" si="4"/>
        <v/>
      </c>
    </row>
    <row r="210" spans="3:12" ht="49.95" customHeight="1">
      <c r="C210" s="166"/>
      <c r="D210" s="168"/>
      <c r="E210" s="107" t="str">
        <f>IFERROR(VLOOKUP($D210, ALL!$A:$G, 2, FALSE), "")</f>
        <v/>
      </c>
      <c r="F210" s="192"/>
      <c r="G210" s="107" t="str">
        <f>IFERROR(VLOOKUP($D210, ALL!$A:$G, 3, FALSE), "")</f>
        <v/>
      </c>
      <c r="H210" s="107" t="str">
        <f>IFERROR(VLOOKUP($D210, ALL!$A:$G, 5, FALSE), "")</f>
        <v/>
      </c>
      <c r="I210" s="194"/>
      <c r="L210" s="151" t="str">
        <f t="shared" si="4"/>
        <v/>
      </c>
    </row>
    <row r="211" spans="3:12" ht="49.95" customHeight="1">
      <c r="C211" s="166"/>
      <c r="D211" s="168"/>
      <c r="E211" s="107" t="str">
        <f>IFERROR(VLOOKUP($D211, ALL!$A:$G, 2, FALSE), "")</f>
        <v/>
      </c>
      <c r="F211" s="192"/>
      <c r="G211" s="107" t="str">
        <f>IFERROR(VLOOKUP($D211, ALL!$A:$G, 3, FALSE), "")</f>
        <v/>
      </c>
      <c r="H211" s="107" t="str">
        <f>IFERROR(VLOOKUP($D211, ALL!$A:$G, 5, FALSE), "")</f>
        <v/>
      </c>
      <c r="I211" s="194"/>
      <c r="L211" s="151" t="str">
        <f t="shared" si="4"/>
        <v/>
      </c>
    </row>
    <row r="212" spans="3:12" ht="49.95" customHeight="1">
      <c r="C212" s="166"/>
      <c r="D212" s="168"/>
      <c r="E212" s="107" t="str">
        <f>IFERROR(VLOOKUP($D212, ALL!$A:$G, 2, FALSE), "")</f>
        <v/>
      </c>
      <c r="F212" s="192"/>
      <c r="G212" s="107" t="str">
        <f>IFERROR(VLOOKUP($D212, ALL!$A:$G, 3, FALSE), "")</f>
        <v/>
      </c>
      <c r="H212" s="107" t="str">
        <f>IFERROR(VLOOKUP($D212, ALL!$A:$G, 5, FALSE), "")</f>
        <v/>
      </c>
      <c r="I212" s="194"/>
      <c r="L212" s="151" t="str">
        <f t="shared" si="4"/>
        <v/>
      </c>
    </row>
    <row r="213" spans="3:12" ht="49.95" customHeight="1">
      <c r="C213" s="166"/>
      <c r="D213" s="168"/>
      <c r="E213" s="107" t="str">
        <f>IFERROR(VLOOKUP($D213, ALL!$A:$G, 2, FALSE), "")</f>
        <v/>
      </c>
      <c r="F213" s="192"/>
      <c r="G213" s="107" t="str">
        <f>IFERROR(VLOOKUP($D213, ALL!$A:$G, 3, FALSE), "")</f>
        <v/>
      </c>
      <c r="H213" s="107" t="str">
        <f>IFERROR(VLOOKUP($D213, ALL!$A:$G, 5, FALSE), "")</f>
        <v/>
      </c>
      <c r="I213" s="194"/>
      <c r="L213" s="151" t="str">
        <f t="shared" si="4"/>
        <v/>
      </c>
    </row>
    <row r="214" spans="3:12" ht="49.95" customHeight="1">
      <c r="C214" s="166"/>
      <c r="D214" s="168"/>
      <c r="E214" s="107" t="str">
        <f>IFERROR(VLOOKUP($D214, ALL!$A:$G, 2, FALSE), "")</f>
        <v/>
      </c>
      <c r="F214" s="192"/>
      <c r="G214" s="107" t="str">
        <f>IFERROR(VLOOKUP($D214, ALL!$A:$G, 3, FALSE), "")</f>
        <v/>
      </c>
      <c r="H214" s="107" t="str">
        <f>IFERROR(VLOOKUP($D214, ALL!$A:$G, 5, FALSE), "")</f>
        <v/>
      </c>
      <c r="I214" s="194"/>
      <c r="L214" s="151" t="str">
        <f t="shared" si="4"/>
        <v/>
      </c>
    </row>
    <row r="215" spans="3:12" ht="49.95" customHeight="1">
      <c r="C215" s="166"/>
      <c r="D215" s="168"/>
      <c r="E215" s="107" t="str">
        <f>IFERROR(VLOOKUP($D215, ALL!$A:$G, 2, FALSE), "")</f>
        <v/>
      </c>
      <c r="F215" s="192"/>
      <c r="G215" s="107" t="str">
        <f>IFERROR(VLOOKUP($D215, ALL!$A:$G, 3, FALSE), "")</f>
        <v/>
      </c>
      <c r="H215" s="107" t="str">
        <f>IFERROR(VLOOKUP($D215, ALL!$A:$G, 5, FALSE), "")</f>
        <v/>
      </c>
      <c r="I215" s="194"/>
      <c r="L215" s="151" t="str">
        <f t="shared" si="4"/>
        <v/>
      </c>
    </row>
    <row r="216" spans="3:12" ht="49.95" customHeight="1">
      <c r="C216" s="166"/>
      <c r="D216" s="168"/>
      <c r="E216" s="107" t="str">
        <f>IFERROR(VLOOKUP($D216, ALL!$A:$G, 2, FALSE), "")</f>
        <v/>
      </c>
      <c r="F216" s="192"/>
      <c r="G216" s="107" t="str">
        <f>IFERROR(VLOOKUP($D216, ALL!$A:$G, 3, FALSE), "")</f>
        <v/>
      </c>
      <c r="H216" s="107" t="str">
        <f>IFERROR(VLOOKUP($D216, ALL!$A:$G, 5, FALSE), "")</f>
        <v/>
      </c>
      <c r="I216" s="194"/>
      <c r="L216" s="151" t="str">
        <f t="shared" si="4"/>
        <v/>
      </c>
    </row>
    <row r="217" spans="3:12" ht="49.95" customHeight="1">
      <c r="C217" s="166"/>
      <c r="D217" s="168"/>
      <c r="E217" s="107" t="str">
        <f>IFERROR(VLOOKUP($D217, ALL!$A:$G, 2, FALSE), "")</f>
        <v/>
      </c>
      <c r="F217" s="192"/>
      <c r="G217" s="107" t="str">
        <f>IFERROR(VLOOKUP($D217, ALL!$A:$G, 3, FALSE), "")</f>
        <v/>
      </c>
      <c r="H217" s="107" t="str">
        <f>IFERROR(VLOOKUP($D217, ALL!$A:$G, 5, FALSE), "")</f>
        <v/>
      </c>
      <c r="I217" s="194"/>
      <c r="L217" s="151" t="str">
        <f t="shared" si="4"/>
        <v/>
      </c>
    </row>
    <row r="218" spans="3:12" ht="49.95" customHeight="1">
      <c r="C218" s="166"/>
      <c r="D218" s="168"/>
      <c r="E218" s="107" t="str">
        <f>IFERROR(VLOOKUP($D218, ALL!$A:$G, 2, FALSE), "")</f>
        <v/>
      </c>
      <c r="F218" s="192"/>
      <c r="G218" s="107" t="str">
        <f>IFERROR(VLOOKUP($D218, ALL!$A:$G, 3, FALSE), "")</f>
        <v/>
      </c>
      <c r="H218" s="107" t="str">
        <f>IFERROR(VLOOKUP($D218, ALL!$A:$G, 5, FALSE), "")</f>
        <v/>
      </c>
      <c r="I218" s="194"/>
      <c r="L218" s="151" t="str">
        <f t="shared" si="4"/>
        <v/>
      </c>
    </row>
    <row r="219" spans="3:12" ht="49.95" customHeight="1">
      <c r="C219" s="166"/>
      <c r="D219" s="168"/>
      <c r="E219" s="107" t="str">
        <f>IFERROR(VLOOKUP($D219, ALL!$A:$G, 2, FALSE), "")</f>
        <v/>
      </c>
      <c r="F219" s="192"/>
      <c r="G219" s="107" t="str">
        <f>IFERROR(VLOOKUP($D219, ALL!$A:$G, 3, FALSE), "")</f>
        <v/>
      </c>
      <c r="H219" s="107" t="str">
        <f>IFERROR(VLOOKUP($D219, ALL!$A:$G, 5, FALSE), "")</f>
        <v/>
      </c>
      <c r="I219" s="194"/>
      <c r="L219" s="151" t="str">
        <f t="shared" si="4"/>
        <v/>
      </c>
    </row>
    <row r="220" spans="3:12" ht="49.95" customHeight="1">
      <c r="C220" s="166"/>
      <c r="D220" s="168"/>
      <c r="E220" s="107" t="str">
        <f>IFERROR(VLOOKUP($D220, ALL!$A:$G, 2, FALSE), "")</f>
        <v/>
      </c>
      <c r="F220" s="192"/>
      <c r="G220" s="107" t="str">
        <f>IFERROR(VLOOKUP($D220, ALL!$A:$G, 3, FALSE), "")</f>
        <v/>
      </c>
      <c r="H220" s="107" t="str">
        <f>IFERROR(VLOOKUP($D220, ALL!$A:$G, 5, FALSE), "")</f>
        <v/>
      </c>
      <c r="I220" s="194"/>
      <c r="L220" s="151" t="str">
        <f t="shared" si="4"/>
        <v/>
      </c>
    </row>
    <row r="221" spans="3:12" ht="49.95" customHeight="1">
      <c r="C221" s="166"/>
      <c r="D221" s="168"/>
      <c r="E221" s="107" t="str">
        <f>IFERROR(VLOOKUP($D221, ALL!$A:$G, 2, FALSE), "")</f>
        <v/>
      </c>
      <c r="F221" s="192"/>
      <c r="G221" s="107" t="str">
        <f>IFERROR(VLOOKUP($D221, ALL!$A:$G, 3, FALSE), "")</f>
        <v/>
      </c>
      <c r="H221" s="107" t="str">
        <f>IFERROR(VLOOKUP($D221, ALL!$A:$G, 5, FALSE), "")</f>
        <v/>
      </c>
      <c r="I221" s="194"/>
      <c r="L221" s="151" t="str">
        <f t="shared" si="4"/>
        <v/>
      </c>
    </row>
    <row r="222" spans="3:12" ht="49.95" customHeight="1">
      <c r="C222" s="166"/>
      <c r="D222" s="168"/>
      <c r="E222" s="107" t="str">
        <f>IFERROR(VLOOKUP($D222, ALL!$A:$G, 2, FALSE), "")</f>
        <v/>
      </c>
      <c r="F222" s="192"/>
      <c r="G222" s="107" t="str">
        <f>IFERROR(VLOOKUP($D222, ALL!$A:$G, 3, FALSE), "")</f>
        <v/>
      </c>
      <c r="H222" s="107" t="str">
        <f>IFERROR(VLOOKUP($D222, ALL!$A:$G, 5, FALSE), "")</f>
        <v/>
      </c>
      <c r="I222" s="194"/>
      <c r="L222" s="151" t="str">
        <f t="shared" si="4"/>
        <v/>
      </c>
    </row>
    <row r="223" spans="3:12" ht="49.95" customHeight="1">
      <c r="C223" s="166"/>
      <c r="D223" s="168"/>
      <c r="E223" s="107" t="str">
        <f>IFERROR(VLOOKUP($D223, ALL!$A:$G, 2, FALSE), "")</f>
        <v/>
      </c>
      <c r="F223" s="192"/>
      <c r="G223" s="107" t="str">
        <f>IFERROR(VLOOKUP($D223, ALL!$A:$G, 3, FALSE), "")</f>
        <v/>
      </c>
      <c r="H223" s="107" t="str">
        <f>IFERROR(VLOOKUP($D223, ALL!$A:$G, 5, FALSE), "")</f>
        <v/>
      </c>
      <c r="I223" s="194"/>
      <c r="L223" s="151" t="str">
        <f t="shared" si="4"/>
        <v/>
      </c>
    </row>
    <row r="224" spans="3:12" ht="49.95" customHeight="1">
      <c r="C224" s="166"/>
      <c r="D224" s="168"/>
      <c r="E224" s="107" t="str">
        <f>IFERROR(VLOOKUP($D224, ALL!$A:$G, 2, FALSE), "")</f>
        <v/>
      </c>
      <c r="F224" s="192"/>
      <c r="G224" s="107" t="str">
        <f>IFERROR(VLOOKUP($D224, ALL!$A:$G, 3, FALSE), "")</f>
        <v/>
      </c>
      <c r="H224" s="107" t="str">
        <f>IFERROR(VLOOKUP($D224, ALL!$A:$G, 5, FALSE), "")</f>
        <v/>
      </c>
      <c r="I224" s="194"/>
      <c r="L224" s="151" t="str">
        <f t="shared" si="4"/>
        <v/>
      </c>
    </row>
    <row r="225" spans="3:12" ht="49.95" customHeight="1">
      <c r="C225" s="166"/>
      <c r="D225" s="168"/>
      <c r="E225" s="107" t="str">
        <f>IFERROR(VLOOKUP($D225, ALL!$A:$G, 2, FALSE), "")</f>
        <v/>
      </c>
      <c r="F225" s="192"/>
      <c r="G225" s="107" t="str">
        <f>IFERROR(VLOOKUP($D225, ALL!$A:$G, 3, FALSE), "")</f>
        <v/>
      </c>
      <c r="H225" s="107" t="str">
        <f>IFERROR(VLOOKUP($D225, ALL!$A:$G, 5, FALSE), "")</f>
        <v/>
      </c>
      <c r="I225" s="194"/>
      <c r="L225" s="151" t="str">
        <f t="shared" si="4"/>
        <v/>
      </c>
    </row>
    <row r="226" spans="3:12" ht="49.95" customHeight="1">
      <c r="C226" s="166"/>
      <c r="D226" s="168"/>
      <c r="E226" s="107" t="str">
        <f>IFERROR(VLOOKUP($D226, ALL!$A:$G, 2, FALSE), "")</f>
        <v/>
      </c>
      <c r="F226" s="192"/>
      <c r="G226" s="107" t="str">
        <f>IFERROR(VLOOKUP($D226, ALL!$A:$G, 3, FALSE), "")</f>
        <v/>
      </c>
      <c r="H226" s="107" t="str">
        <f>IFERROR(VLOOKUP($D226, ALL!$A:$G, 5, FALSE), "")</f>
        <v/>
      </c>
      <c r="I226" s="194"/>
      <c r="L226" s="151" t="str">
        <f t="shared" si="4"/>
        <v/>
      </c>
    </row>
    <row r="227" spans="3:12" ht="49.95" customHeight="1">
      <c r="C227" s="166"/>
      <c r="D227" s="168"/>
      <c r="E227" s="107" t="str">
        <f>IFERROR(VLOOKUP($D227, ALL!$A:$G, 2, FALSE), "")</f>
        <v/>
      </c>
      <c r="F227" s="192"/>
      <c r="G227" s="107" t="str">
        <f>IFERROR(VLOOKUP($D227, ALL!$A:$G, 3, FALSE), "")</f>
        <v/>
      </c>
      <c r="H227" s="107" t="str">
        <f>IFERROR(VLOOKUP($D227, ALL!$A:$G, 5, FALSE), "")</f>
        <v/>
      </c>
      <c r="I227" s="194"/>
      <c r="L227" s="151" t="str">
        <f t="shared" si="4"/>
        <v/>
      </c>
    </row>
    <row r="228" spans="3:12" ht="49.95" customHeight="1">
      <c r="C228" s="166"/>
      <c r="D228" s="168"/>
      <c r="E228" s="107" t="str">
        <f>IFERROR(VLOOKUP($D228, ALL!$A:$G, 2, FALSE), "")</f>
        <v/>
      </c>
      <c r="F228" s="192"/>
      <c r="G228" s="107" t="str">
        <f>IFERROR(VLOOKUP($D228, ALL!$A:$G, 3, FALSE), "")</f>
        <v/>
      </c>
      <c r="H228" s="107" t="str">
        <f>IFERROR(VLOOKUP($D228, ALL!$A:$G, 5, FALSE), "")</f>
        <v/>
      </c>
      <c r="I228" s="194"/>
      <c r="L228" s="151" t="str">
        <f t="shared" si="4"/>
        <v/>
      </c>
    </row>
    <row r="229" spans="3:12" ht="49.95" customHeight="1">
      <c r="C229" s="166"/>
      <c r="D229" s="168"/>
      <c r="E229" s="107" t="str">
        <f>IFERROR(VLOOKUP($D229, ALL!$A:$G, 2, FALSE), "")</f>
        <v/>
      </c>
      <c r="F229" s="192"/>
      <c r="G229" s="107" t="str">
        <f>IFERROR(VLOOKUP($D229, ALL!$A:$G, 3, FALSE), "")</f>
        <v/>
      </c>
      <c r="H229" s="107" t="str">
        <f>IFERROR(VLOOKUP($D229, ALL!$A:$G, 5, FALSE), "")</f>
        <v/>
      </c>
      <c r="I229" s="194"/>
      <c r="L229" s="151" t="str">
        <f t="shared" si="4"/>
        <v/>
      </c>
    </row>
    <row r="230" spans="3:12" ht="49.95" customHeight="1">
      <c r="C230" s="166"/>
      <c r="D230" s="168"/>
      <c r="E230" s="107" t="str">
        <f>IFERROR(VLOOKUP($D230, ALL!$A:$G, 2, FALSE), "")</f>
        <v/>
      </c>
      <c r="F230" s="192"/>
      <c r="G230" s="107" t="str">
        <f>IFERROR(VLOOKUP($D230, ALL!$A:$G, 3, FALSE), "")</f>
        <v/>
      </c>
      <c r="H230" s="107" t="str">
        <f>IFERROR(VLOOKUP($D230, ALL!$A:$G, 5, FALSE), "")</f>
        <v/>
      </c>
      <c r="I230" s="194"/>
      <c r="L230" s="151" t="str">
        <f t="shared" si="4"/>
        <v/>
      </c>
    </row>
    <row r="231" spans="3:12" ht="49.95" customHeight="1">
      <c r="C231" s="166"/>
      <c r="D231" s="168"/>
      <c r="E231" s="107" t="str">
        <f>IFERROR(VLOOKUP($D231, ALL!$A:$G, 2, FALSE), "")</f>
        <v/>
      </c>
      <c r="F231" s="192"/>
      <c r="G231" s="107" t="str">
        <f>IFERROR(VLOOKUP($D231, ALL!$A:$G, 3, FALSE), "")</f>
        <v/>
      </c>
      <c r="H231" s="107" t="str">
        <f>IFERROR(VLOOKUP($D231, ALL!$A:$G, 5, FALSE), "")</f>
        <v/>
      </c>
      <c r="I231" s="194"/>
      <c r="L231" s="151" t="str">
        <f t="shared" si="4"/>
        <v/>
      </c>
    </row>
    <row r="232" spans="3:12" ht="49.95" customHeight="1">
      <c r="C232" s="166"/>
      <c r="D232" s="168"/>
      <c r="E232" s="107" t="str">
        <f>IFERROR(VLOOKUP($D232, ALL!$A:$G, 2, FALSE), "")</f>
        <v/>
      </c>
      <c r="F232" s="192"/>
      <c r="G232" s="107" t="str">
        <f>IFERROR(VLOOKUP($D232, ALL!$A:$G, 3, FALSE), "")</f>
        <v/>
      </c>
      <c r="H232" s="107" t="str">
        <f>IFERROR(VLOOKUP($D232, ALL!$A:$G, 5, FALSE), "")</f>
        <v/>
      </c>
      <c r="I232" s="194"/>
      <c r="L232" s="151" t="str">
        <f t="shared" si="4"/>
        <v/>
      </c>
    </row>
    <row r="233" spans="3:12" ht="49.95" customHeight="1">
      <c r="C233" s="166"/>
      <c r="D233" s="168"/>
      <c r="E233" s="107" t="str">
        <f>IFERROR(VLOOKUP($D233, ALL!$A:$G, 2, FALSE), "")</f>
        <v/>
      </c>
      <c r="F233" s="192"/>
      <c r="G233" s="107" t="str">
        <f>IFERROR(VLOOKUP($D233, ALL!$A:$G, 3, FALSE), "")</f>
        <v/>
      </c>
      <c r="H233" s="107" t="str">
        <f>IFERROR(VLOOKUP($D233, ALL!$A:$G, 5, FALSE), "")</f>
        <v/>
      </c>
      <c r="I233" s="194"/>
      <c r="L233" s="151" t="str">
        <f t="shared" si="4"/>
        <v/>
      </c>
    </row>
    <row r="234" spans="3:12" ht="49.95" customHeight="1">
      <c r="C234" s="166"/>
      <c r="D234" s="168"/>
      <c r="E234" s="107" t="str">
        <f>IFERROR(VLOOKUP($D234, ALL!$A:$G, 2, FALSE), "")</f>
        <v/>
      </c>
      <c r="F234" s="192"/>
      <c r="G234" s="107" t="str">
        <f>IFERROR(VLOOKUP($D234, ALL!$A:$G, 3, FALSE), "")</f>
        <v/>
      </c>
      <c r="H234" s="107" t="str">
        <f>IFERROR(VLOOKUP($D234, ALL!$A:$G, 5, FALSE), "")</f>
        <v/>
      </c>
      <c r="I234" s="194"/>
      <c r="L234" s="151" t="str">
        <f t="shared" si="4"/>
        <v/>
      </c>
    </row>
    <row r="235" spans="3:12" ht="49.95" customHeight="1">
      <c r="C235" s="166"/>
      <c r="D235" s="168"/>
      <c r="E235" s="107" t="str">
        <f>IFERROR(VLOOKUP($D235, ALL!$A:$G, 2, FALSE), "")</f>
        <v/>
      </c>
      <c r="F235" s="192"/>
      <c r="G235" s="107" t="str">
        <f>IFERROR(VLOOKUP($D235, ALL!$A:$G, 3, FALSE), "")</f>
        <v/>
      </c>
      <c r="H235" s="107" t="str">
        <f>IFERROR(VLOOKUP($D235, ALL!$A:$G, 5, FALSE), "")</f>
        <v/>
      </c>
      <c r="I235" s="194"/>
      <c r="L235" s="151" t="str">
        <f t="shared" si="4"/>
        <v/>
      </c>
    </row>
    <row r="236" spans="3:12" ht="49.95" customHeight="1">
      <c r="C236" s="166"/>
      <c r="D236" s="168"/>
      <c r="E236" s="107" t="str">
        <f>IFERROR(VLOOKUP($D236, ALL!$A:$G, 2, FALSE), "")</f>
        <v/>
      </c>
      <c r="F236" s="192"/>
      <c r="G236" s="107" t="str">
        <f>IFERROR(VLOOKUP($D236, ALL!$A:$G, 3, FALSE), "")</f>
        <v/>
      </c>
      <c r="H236" s="107" t="str">
        <f>IFERROR(VLOOKUP($D236, ALL!$A:$G, 5, FALSE), "")</f>
        <v/>
      </c>
      <c r="I236" s="194"/>
      <c r="L236" s="151" t="str">
        <f t="shared" si="4"/>
        <v/>
      </c>
    </row>
    <row r="237" spans="3:12" ht="49.95" customHeight="1">
      <c r="C237" s="166"/>
      <c r="D237" s="168"/>
      <c r="E237" s="107" t="str">
        <f>IFERROR(VLOOKUP($D237, ALL!$A:$G, 2, FALSE), "")</f>
        <v/>
      </c>
      <c r="F237" s="192"/>
      <c r="G237" s="107" t="str">
        <f>IFERROR(VLOOKUP($D237, ALL!$A:$G, 3, FALSE), "")</f>
        <v/>
      </c>
      <c r="H237" s="107" t="str">
        <f>IFERROR(VLOOKUP($D237, ALL!$A:$G, 5, FALSE), "")</f>
        <v/>
      </c>
      <c r="I237" s="194"/>
      <c r="L237" s="151" t="str">
        <f t="shared" si="4"/>
        <v/>
      </c>
    </row>
    <row r="238" spans="3:12" ht="49.95" customHeight="1" thickBot="1">
      <c r="C238" s="167"/>
      <c r="D238" s="169"/>
      <c r="E238" s="108" t="str">
        <f>IFERROR(VLOOKUP($D238, ALL!$A:$G, 2, FALSE), "")</f>
        <v/>
      </c>
      <c r="F238" s="193"/>
      <c r="G238" s="108" t="str">
        <f>IFERROR(VLOOKUP($D238, ALL!$A:$G, 3, FALSE), "")</f>
        <v/>
      </c>
      <c r="H238" s="108" t="str">
        <f>IFERROR(VLOOKUP($D238, ALL!$A:$G, 5, FALSE), "")</f>
        <v/>
      </c>
      <c r="I238" s="195"/>
      <c r="L238" s="151" t="str">
        <f t="shared" si="4"/>
        <v/>
      </c>
    </row>
    <row r="239" spans="3:12">
      <c r="E239" s="152"/>
      <c r="F239" s="153"/>
      <c r="G239" s="112"/>
    </row>
  </sheetData>
  <sheetProtection algorithmName="SHA-512" hashValue="XEjK1U+CX6UrAjG8vDALtYg0dr61ulv5z/KJdSU6Em+hqjZZpl1XU5kVaxlkU4yLOMiC84qBh4g7Brpssgt5DA==" saltValue="KqE5bpqgfzo08R5ro+rAsA==" spinCount="100000" sheet="1" objects="1" scenarios="1" selectLockedCells="1"/>
  <mergeCells count="57">
    <mergeCell ref="C70:D70"/>
    <mergeCell ref="C71:D71"/>
    <mergeCell ref="B123:C123"/>
    <mergeCell ref="D134:F134"/>
    <mergeCell ref="D136:F136"/>
    <mergeCell ref="K67:M67"/>
    <mergeCell ref="G56:H56"/>
    <mergeCell ref="G57:H57"/>
    <mergeCell ref="G58:H58"/>
    <mergeCell ref="G59:H59"/>
    <mergeCell ref="G60:H60"/>
    <mergeCell ref="G61:H61"/>
    <mergeCell ref="G62:H62"/>
    <mergeCell ref="G63:H63"/>
    <mergeCell ref="G64:H64"/>
    <mergeCell ref="G65:H65"/>
    <mergeCell ref="G66:H66"/>
    <mergeCell ref="G55:H55"/>
    <mergeCell ref="G44:H44"/>
    <mergeCell ref="G45:H45"/>
    <mergeCell ref="G46:H46"/>
    <mergeCell ref="G47:H47"/>
    <mergeCell ref="G48:H48"/>
    <mergeCell ref="G49:H49"/>
    <mergeCell ref="G50:H50"/>
    <mergeCell ref="G51:H51"/>
    <mergeCell ref="G52:H52"/>
    <mergeCell ref="G53:H53"/>
    <mergeCell ref="G54:H54"/>
    <mergeCell ref="G43:H43"/>
    <mergeCell ref="G32:H32"/>
    <mergeCell ref="G33:H33"/>
    <mergeCell ref="G34:H34"/>
    <mergeCell ref="G35:H35"/>
    <mergeCell ref="G36:H36"/>
    <mergeCell ref="G37:H37"/>
    <mergeCell ref="G38:H38"/>
    <mergeCell ref="G39:H39"/>
    <mergeCell ref="G40:H40"/>
    <mergeCell ref="G41:H41"/>
    <mergeCell ref="G42:H42"/>
    <mergeCell ref="B57:B61"/>
    <mergeCell ref="B20:B22"/>
    <mergeCell ref="D8:F8"/>
    <mergeCell ref="G8:J8"/>
    <mergeCell ref="E2:E3"/>
    <mergeCell ref="F2:J3"/>
    <mergeCell ref="C5:C6"/>
    <mergeCell ref="D7:F7"/>
    <mergeCell ref="G7:I7"/>
    <mergeCell ref="C11:C12"/>
    <mergeCell ref="D11:J11"/>
    <mergeCell ref="D26:F26"/>
    <mergeCell ref="D28:F28"/>
    <mergeCell ref="C30:C31"/>
    <mergeCell ref="D30:J30"/>
    <mergeCell ref="G31:H31"/>
  </mergeCells>
  <phoneticPr fontId="3"/>
  <conditionalFormatting sqref="B10:J19 C20:J22 B23:J56 C57:J61 B62:J239">
    <cfRule type="expression" dxfId="18" priority="1">
      <formula>AND(OR($E$6="✓", $F$6="✓", $G$6="✓"), $D$7="映像記録型ドライブレコーダーの取得")</formula>
    </cfRule>
  </conditionalFormatting>
  <conditionalFormatting sqref="C63">
    <cfRule type="expression" dxfId="17" priority="15">
      <formula>$C$63="NG"</formula>
    </cfRule>
  </conditionalFormatting>
  <conditionalFormatting sqref="C64">
    <cfRule type="expression" dxfId="16" priority="13">
      <formula>$C$64="NG"</formula>
    </cfRule>
  </conditionalFormatting>
  <conditionalFormatting sqref="C65">
    <cfRule type="expression" dxfId="15" priority="11">
      <formula>$C$65="NG"</formula>
    </cfRule>
  </conditionalFormatting>
  <conditionalFormatting sqref="C66">
    <cfRule type="expression" dxfId="14" priority="17">
      <formula>$C$66="NG"</formula>
    </cfRule>
  </conditionalFormatting>
  <conditionalFormatting sqref="C63:J63">
    <cfRule type="expression" dxfId="13" priority="8">
      <formula>AND($D$7="映像記録型ドライブレコーダーの取得",$D$7&lt;&gt;"")</formula>
    </cfRule>
  </conditionalFormatting>
  <conditionalFormatting sqref="C63:J64">
    <cfRule type="expression" dxfId="12" priority="6">
      <formula>AND($D$7="デジタル式運行記録計及び 映像記録型ドライブレコーダー一体型の取得",$D$7&lt;&gt;"")</formula>
    </cfRule>
  </conditionalFormatting>
  <conditionalFormatting sqref="C63:J65">
    <cfRule type="expression" dxfId="11" priority="4">
      <formula>AND($D$7="通信機能付デジタル式運行記録計及び 映像記録型ドライブレコーダー一体型の取得",$D$7&lt;&gt;"")</formula>
    </cfRule>
  </conditionalFormatting>
  <conditionalFormatting sqref="C64:J66">
    <cfRule type="expression" dxfId="10" priority="9">
      <formula>AND($D$7="デジタル式運行記録計の取得",$D$7&lt;&gt;"")</formula>
    </cfRule>
  </conditionalFormatting>
  <conditionalFormatting sqref="C65:J66">
    <cfRule type="expression" dxfId="9" priority="7">
      <formula>AND($D$7="映像記録型ドライブレコーダーの取得",$D$7&lt;&gt;"")</formula>
    </cfRule>
  </conditionalFormatting>
  <conditionalFormatting sqref="C66:J66">
    <cfRule type="expression" dxfId="8" priority="5">
      <formula>AND($D$7="デジタル式運行記録計及び 映像記録型ドライブレコーダー一体型の取得",$D$7&lt;&gt;"")</formula>
    </cfRule>
  </conditionalFormatting>
  <conditionalFormatting sqref="D32:D61">
    <cfRule type="expression" dxfId="7" priority="19">
      <formula>AND(D32&lt;&gt;"", ISNA(MATCH(D32, $D$13:$D$22, 0)))</formula>
    </cfRule>
  </conditionalFormatting>
  <conditionalFormatting sqref="D139:D238">
    <cfRule type="expression" dxfId="6" priority="21">
      <formula>OR($L139="台数不足", $L139="コード不一致", $L139="台数未入力")</formula>
    </cfRule>
  </conditionalFormatting>
  <conditionalFormatting sqref="F139:F238">
    <cfRule type="expression" dxfId="5" priority="18">
      <formula>AND($E139&gt;"", $E139&lt;&gt;"車載器")</formula>
    </cfRule>
  </conditionalFormatting>
  <conditionalFormatting sqref="G8:J8">
    <cfRule type="expression" dxfId="4" priority="20">
      <formula>AND(OR($E$6="✓", $F$6="✓", $G$6="✓"), $D$7="映像記録型ドライブレコーダーの取得")</formula>
    </cfRule>
  </conditionalFormatting>
  <conditionalFormatting sqref="I63">
    <cfRule type="expression" dxfId="3" priority="14">
      <formula>$C$63="NG"</formula>
    </cfRule>
  </conditionalFormatting>
  <conditionalFormatting sqref="I64">
    <cfRule type="expression" dxfId="2" priority="12">
      <formula>$C$64="NG"</formula>
    </cfRule>
  </conditionalFormatting>
  <conditionalFormatting sqref="I65">
    <cfRule type="expression" dxfId="1" priority="10">
      <formula>$C$65="NG"</formula>
    </cfRule>
  </conditionalFormatting>
  <conditionalFormatting sqref="I66">
    <cfRule type="expression" dxfId="0" priority="16">
      <formula>$C$66="NG"</formula>
    </cfRule>
  </conditionalFormatting>
  <dataValidations count="6">
    <dataValidation type="list" allowBlank="1" showInputMessage="1" showErrorMessage="1" sqref="E32:E61" xr:uid="{5A2FDCBB-7F2F-48B4-B1FA-E086CED706D1}">
      <formula1>"車載器付属費用,事務所機器,事務所機器付属費用"</formula1>
    </dataValidation>
    <dataValidation type="whole" allowBlank="1" showInputMessage="1" showErrorMessage="1" sqref="I13:I22 I32:I66 J62:J66 J13:J19 J32:J56" xr:uid="{50D31DC2-4AE6-47E7-8625-86C1E24457BD}">
      <formula1>0</formula1>
      <formula2>2147483647</formula2>
    </dataValidation>
    <dataValidation type="list" allowBlank="1" showInputMessage="1" showErrorMessage="1" sqref="D13:D22 D32:D61 D139:D238" xr:uid="{EDB8CD04-E982-424F-B106-9B303FA2B5C5}">
      <formula1>候補リスト</formula1>
    </dataValidation>
    <dataValidation type="list" allowBlank="1" showInputMessage="1" showErrorMessage="1" sqref="D6:G6" xr:uid="{6ACAB9A3-5B8A-4A13-9C59-0A94FAAC2C77}">
      <formula1>"✓,　"</formula1>
    </dataValidation>
    <dataValidation type="list" showInputMessage="1" showErrorMessage="1" sqref="D7:F7" xr:uid="{EDB22AF5-D88E-4C4C-A584-2400E6F812BE}">
      <formula1>"デジタル式運行記録計の取得,映像記録型ドライブレコーダーの取得,デジタル式運行記録計及び 映像記録型ドライブレコーダー一体型の取得,通信機能付デジタル式運行記録計及び 映像記録型ドライブレコーダー一体型の取得,　"</formula1>
    </dataValidation>
    <dataValidation type="whole" allowBlank="1" showInputMessage="1" showErrorMessage="1" sqref="J57:J61 J20:J22" xr:uid="{EFDF1A5E-0DB0-472C-9874-BE841F95AAE7}">
      <formula1>-10000000</formula1>
      <formula2>0</formula2>
    </dataValidation>
  </dataValidations>
  <pageMargins left="0.7" right="0.7" top="0.75" bottom="0.75" header="0.3" footer="0.3"/>
  <pageSetup paperSize="9" scale="2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5AD9B-D4E1-435D-AEE5-5813BDCC4340}">
  <dimension ref="A1:G122"/>
  <sheetViews>
    <sheetView zoomScaleNormal="100" workbookViewId="0">
      <pane xSplit="1" ySplit="5" topLeftCell="B6" activePane="bottomRight" state="frozen"/>
      <selection activeCell="D7" sqref="D7:F7"/>
      <selection pane="topRight" activeCell="D7" sqref="D7:F7"/>
      <selection pane="bottomLeft" activeCell="D7" sqref="D7:F7"/>
      <selection pane="bottomRight" activeCell="D7" sqref="D7:F7"/>
    </sheetView>
  </sheetViews>
  <sheetFormatPr defaultColWidth="8.09765625" defaultRowHeight="16.2"/>
  <cols>
    <col min="1" max="1" width="6.69921875" style="31" bestFit="1" customWidth="1"/>
    <col min="2" max="2" width="18.69921875" style="31" customWidth="1"/>
    <col min="3" max="3" width="23.3984375" style="32" customWidth="1"/>
    <col min="4" max="4" width="41.19921875" style="32" customWidth="1"/>
    <col min="5" max="5" width="23.3984375" style="32" customWidth="1"/>
    <col min="6" max="6" width="13.69921875" style="34" customWidth="1"/>
    <col min="7" max="7" width="17.5" style="31" customWidth="1"/>
    <col min="8" max="16384" width="8.09765625" style="31"/>
  </cols>
  <sheetData>
    <row r="1" spans="1:7">
      <c r="E1" s="33"/>
    </row>
    <row r="2" spans="1:7" ht="18.75" customHeight="1">
      <c r="A2" s="35"/>
      <c r="B2" s="35"/>
      <c r="C2" s="36" t="s">
        <v>249</v>
      </c>
      <c r="D2" s="37"/>
      <c r="E2" s="37"/>
      <c r="F2" s="38"/>
    </row>
    <row r="3" spans="1:7" ht="18.75" customHeight="1">
      <c r="A3" s="35"/>
      <c r="B3" s="35"/>
      <c r="C3" s="36"/>
      <c r="D3" s="39"/>
      <c r="E3" s="39"/>
      <c r="F3" s="38"/>
    </row>
    <row r="4" spans="1:7" ht="15" customHeight="1">
      <c r="A4" s="83"/>
      <c r="B4" s="434" t="s">
        <v>173</v>
      </c>
      <c r="C4" s="440" t="s">
        <v>39</v>
      </c>
      <c r="D4" s="437" t="s">
        <v>40</v>
      </c>
      <c r="E4" s="438" t="s">
        <v>41</v>
      </c>
      <c r="F4" s="439" t="s">
        <v>42</v>
      </c>
      <c r="G4" s="436" t="s">
        <v>173</v>
      </c>
    </row>
    <row r="5" spans="1:7">
      <c r="A5" s="84"/>
      <c r="B5" s="435"/>
      <c r="C5" s="441"/>
      <c r="D5" s="437"/>
      <c r="E5" s="438"/>
      <c r="F5" s="439"/>
      <c r="G5" s="436"/>
    </row>
    <row r="6" spans="1:7" ht="150" customHeight="1">
      <c r="A6" s="41" t="s">
        <v>434</v>
      </c>
      <c r="B6" s="41" t="s">
        <v>174</v>
      </c>
      <c r="C6" s="42" t="s">
        <v>250</v>
      </c>
      <c r="D6" s="43" t="s">
        <v>251</v>
      </c>
      <c r="E6" s="44" t="s">
        <v>252</v>
      </c>
      <c r="F6" s="91"/>
      <c r="G6" s="75" t="s">
        <v>175</v>
      </c>
    </row>
    <row r="7" spans="1:7" ht="150" customHeight="1">
      <c r="A7" s="41" t="s">
        <v>43</v>
      </c>
      <c r="B7" s="41" t="s">
        <v>174</v>
      </c>
      <c r="C7" s="45" t="s">
        <v>253</v>
      </c>
      <c r="D7" s="46" t="s">
        <v>254</v>
      </c>
      <c r="E7" s="45" t="s">
        <v>252</v>
      </c>
      <c r="F7" s="86"/>
      <c r="G7" s="75" t="s">
        <v>175</v>
      </c>
    </row>
    <row r="8" spans="1:7" ht="150" customHeight="1">
      <c r="A8" s="41" t="s">
        <v>44</v>
      </c>
      <c r="B8" s="41" t="s">
        <v>174</v>
      </c>
      <c r="C8" s="45" t="s">
        <v>255</v>
      </c>
      <c r="D8" s="46" t="s">
        <v>256</v>
      </c>
      <c r="E8" s="45" t="s">
        <v>257</v>
      </c>
      <c r="F8" s="86"/>
      <c r="G8" s="75" t="s">
        <v>175</v>
      </c>
    </row>
    <row r="9" spans="1:7" ht="150" customHeight="1">
      <c r="A9" s="41" t="s">
        <v>45</v>
      </c>
      <c r="B9" s="41" t="s">
        <v>174</v>
      </c>
      <c r="C9" s="44" t="s">
        <v>258</v>
      </c>
      <c r="D9" s="48" t="s">
        <v>259</v>
      </c>
      <c r="E9" s="44" t="s">
        <v>257</v>
      </c>
      <c r="F9" s="91"/>
      <c r="G9" s="75" t="s">
        <v>175</v>
      </c>
    </row>
    <row r="10" spans="1:7" ht="150" customHeight="1">
      <c r="A10" s="41" t="s">
        <v>46</v>
      </c>
      <c r="B10" s="41" t="s">
        <v>174</v>
      </c>
      <c r="C10" s="44" t="s">
        <v>260</v>
      </c>
      <c r="D10" s="49" t="s">
        <v>261</v>
      </c>
      <c r="E10" s="44" t="s">
        <v>262</v>
      </c>
      <c r="F10" s="91"/>
      <c r="G10" s="75" t="s">
        <v>175</v>
      </c>
    </row>
    <row r="11" spans="1:7" ht="64.8">
      <c r="A11" s="41" t="s">
        <v>48</v>
      </c>
      <c r="B11" s="41" t="s">
        <v>174</v>
      </c>
      <c r="C11" s="44" t="s">
        <v>263</v>
      </c>
      <c r="D11" s="50" t="s">
        <v>264</v>
      </c>
      <c r="E11" s="44" t="s">
        <v>262</v>
      </c>
      <c r="F11" s="92"/>
      <c r="G11" s="75" t="s">
        <v>175</v>
      </c>
    </row>
    <row r="12" spans="1:7" ht="150" customHeight="1">
      <c r="A12" s="41" t="s">
        <v>49</v>
      </c>
      <c r="B12" s="41" t="s">
        <v>174</v>
      </c>
      <c r="C12" s="44" t="s">
        <v>265</v>
      </c>
      <c r="D12" s="49" t="s">
        <v>266</v>
      </c>
      <c r="E12" s="44" t="s">
        <v>267</v>
      </c>
      <c r="F12" s="87"/>
      <c r="G12" s="75" t="s">
        <v>175</v>
      </c>
    </row>
    <row r="13" spans="1:7" ht="150" customHeight="1">
      <c r="A13" s="41" t="s">
        <v>50</v>
      </c>
      <c r="B13" s="41" t="s">
        <v>174</v>
      </c>
      <c r="C13" s="44" t="s">
        <v>268</v>
      </c>
      <c r="D13" s="50" t="s">
        <v>269</v>
      </c>
      <c r="E13" s="44" t="s">
        <v>270</v>
      </c>
      <c r="F13" s="87"/>
      <c r="G13" s="75" t="s">
        <v>175</v>
      </c>
    </row>
    <row r="14" spans="1:7" ht="178.2">
      <c r="A14" s="41" t="s">
        <v>51</v>
      </c>
      <c r="B14" s="41" t="s">
        <v>174</v>
      </c>
      <c r="C14" s="44" t="s">
        <v>271</v>
      </c>
      <c r="D14" s="50" t="s">
        <v>272</v>
      </c>
      <c r="E14" s="44" t="s">
        <v>273</v>
      </c>
      <c r="F14" s="88"/>
      <c r="G14" s="75" t="s">
        <v>175</v>
      </c>
    </row>
    <row r="15" spans="1:7" ht="150" customHeight="1">
      <c r="A15" s="41" t="s">
        <v>52</v>
      </c>
      <c r="B15" s="41" t="s">
        <v>174</v>
      </c>
      <c r="C15" s="44" t="s">
        <v>274</v>
      </c>
      <c r="D15" s="50" t="s">
        <v>275</v>
      </c>
      <c r="E15" s="54" t="s">
        <v>273</v>
      </c>
      <c r="F15" s="88"/>
      <c r="G15" s="75" t="s">
        <v>175</v>
      </c>
    </row>
    <row r="16" spans="1:7" ht="150" customHeight="1">
      <c r="A16" s="41" t="s">
        <v>53</v>
      </c>
      <c r="B16" s="41" t="s">
        <v>174</v>
      </c>
      <c r="C16" s="44" t="s">
        <v>276</v>
      </c>
      <c r="D16" s="50" t="s">
        <v>277</v>
      </c>
      <c r="E16" s="54" t="s">
        <v>278</v>
      </c>
      <c r="F16" s="88"/>
      <c r="G16" s="75" t="s">
        <v>175</v>
      </c>
    </row>
    <row r="17" spans="1:7" ht="150" customHeight="1">
      <c r="A17" s="41" t="s">
        <v>54</v>
      </c>
      <c r="B17" s="41" t="s">
        <v>174</v>
      </c>
      <c r="C17" s="44" t="s">
        <v>279</v>
      </c>
      <c r="D17" s="49" t="s">
        <v>280</v>
      </c>
      <c r="E17" s="54" t="s">
        <v>281</v>
      </c>
      <c r="F17" s="87"/>
      <c r="G17" s="75" t="s">
        <v>175</v>
      </c>
    </row>
    <row r="18" spans="1:7" ht="150" customHeight="1">
      <c r="A18" s="41" t="s">
        <v>55</v>
      </c>
      <c r="B18" s="41" t="s">
        <v>174</v>
      </c>
      <c r="C18" s="44" t="s">
        <v>282</v>
      </c>
      <c r="D18" s="50" t="s">
        <v>283</v>
      </c>
      <c r="E18" s="54" t="s">
        <v>284</v>
      </c>
      <c r="F18" s="87"/>
      <c r="G18" s="75" t="s">
        <v>175</v>
      </c>
    </row>
    <row r="19" spans="1:7" ht="150" customHeight="1">
      <c r="A19" s="41" t="s">
        <v>56</v>
      </c>
      <c r="B19" s="41" t="s">
        <v>174</v>
      </c>
      <c r="C19" s="44" t="s">
        <v>285</v>
      </c>
      <c r="D19" s="50" t="s">
        <v>286</v>
      </c>
      <c r="E19" s="54" t="s">
        <v>281</v>
      </c>
      <c r="F19" s="92"/>
      <c r="G19" s="75" t="s">
        <v>175</v>
      </c>
    </row>
    <row r="20" spans="1:7" ht="150" customHeight="1">
      <c r="A20" s="41" t="s">
        <v>57</v>
      </c>
      <c r="B20" s="41" t="s">
        <v>174</v>
      </c>
      <c r="C20" s="44" t="s">
        <v>287</v>
      </c>
      <c r="D20" s="49" t="s">
        <v>288</v>
      </c>
      <c r="E20" s="44" t="s">
        <v>281</v>
      </c>
      <c r="F20" s="91"/>
      <c r="G20" s="75" t="s">
        <v>175</v>
      </c>
    </row>
    <row r="21" spans="1:7" ht="150" customHeight="1">
      <c r="A21" s="41" t="s">
        <v>58</v>
      </c>
      <c r="B21" s="41" t="s">
        <v>174</v>
      </c>
      <c r="C21" s="44" t="s">
        <v>289</v>
      </c>
      <c r="D21" s="49" t="s">
        <v>290</v>
      </c>
      <c r="E21" s="44" t="s">
        <v>291</v>
      </c>
      <c r="F21" s="87"/>
      <c r="G21" s="75" t="s">
        <v>175</v>
      </c>
    </row>
    <row r="22" spans="1:7" ht="150" customHeight="1">
      <c r="A22" s="41" t="s">
        <v>59</v>
      </c>
      <c r="B22" s="41" t="s">
        <v>174</v>
      </c>
      <c r="C22" s="44" t="s">
        <v>76</v>
      </c>
      <c r="D22" s="55" t="s">
        <v>292</v>
      </c>
      <c r="E22" s="44" t="s">
        <v>293</v>
      </c>
      <c r="F22" s="87"/>
      <c r="G22" s="75" t="s">
        <v>175</v>
      </c>
    </row>
    <row r="23" spans="1:7" ht="150" customHeight="1">
      <c r="A23" s="41" t="s">
        <v>60</v>
      </c>
      <c r="B23" s="41" t="s">
        <v>174</v>
      </c>
      <c r="C23" s="44" t="s">
        <v>74</v>
      </c>
      <c r="D23" s="49" t="s">
        <v>294</v>
      </c>
      <c r="E23" s="44" t="s">
        <v>293</v>
      </c>
      <c r="F23" s="87"/>
      <c r="G23" s="75" t="s">
        <v>175</v>
      </c>
    </row>
    <row r="24" spans="1:7" ht="150" customHeight="1">
      <c r="A24" s="41" t="s">
        <v>61</v>
      </c>
      <c r="B24" s="41" t="s">
        <v>174</v>
      </c>
      <c r="C24" s="44" t="s">
        <v>66</v>
      </c>
      <c r="D24" s="49" t="s">
        <v>295</v>
      </c>
      <c r="E24" s="44" t="s">
        <v>296</v>
      </c>
      <c r="F24" s="87"/>
      <c r="G24" s="75" t="s">
        <v>175</v>
      </c>
    </row>
    <row r="25" spans="1:7" ht="150" customHeight="1">
      <c r="A25" s="41" t="s">
        <v>62</v>
      </c>
      <c r="B25" s="41" t="s">
        <v>174</v>
      </c>
      <c r="C25" s="44" t="s">
        <v>297</v>
      </c>
      <c r="D25" s="49" t="s">
        <v>298</v>
      </c>
      <c r="E25" s="44" t="s">
        <v>299</v>
      </c>
      <c r="F25" s="87"/>
      <c r="G25" s="75" t="s">
        <v>175</v>
      </c>
    </row>
    <row r="26" spans="1:7" ht="150" customHeight="1">
      <c r="A26" s="41" t="s">
        <v>63</v>
      </c>
      <c r="B26" s="41" t="s">
        <v>174</v>
      </c>
      <c r="C26" s="44" t="s">
        <v>300</v>
      </c>
      <c r="D26" s="43" t="s">
        <v>301</v>
      </c>
      <c r="E26" s="44" t="s">
        <v>299</v>
      </c>
      <c r="F26" s="87"/>
      <c r="G26" s="75" t="s">
        <v>175</v>
      </c>
    </row>
    <row r="27" spans="1:7" ht="150" customHeight="1">
      <c r="A27" s="41" t="s">
        <v>64</v>
      </c>
      <c r="B27" s="41" t="s">
        <v>174</v>
      </c>
      <c r="C27" s="44" t="s">
        <v>302</v>
      </c>
      <c r="D27" s="49" t="s">
        <v>303</v>
      </c>
      <c r="E27" s="54" t="s">
        <v>299</v>
      </c>
      <c r="F27" s="91"/>
      <c r="G27" s="75" t="s">
        <v>175</v>
      </c>
    </row>
    <row r="28" spans="1:7" ht="150" customHeight="1">
      <c r="A28" s="41" t="s">
        <v>65</v>
      </c>
      <c r="B28" s="41" t="s">
        <v>174</v>
      </c>
      <c r="C28" s="44" t="s">
        <v>304</v>
      </c>
      <c r="D28" s="49" t="s">
        <v>305</v>
      </c>
      <c r="E28" s="54" t="s">
        <v>299</v>
      </c>
      <c r="F28" s="91"/>
      <c r="G28" s="75" t="s">
        <v>175</v>
      </c>
    </row>
    <row r="29" spans="1:7" ht="150" customHeight="1">
      <c r="A29" s="41" t="s">
        <v>67</v>
      </c>
      <c r="B29" s="41" t="s">
        <v>174</v>
      </c>
      <c r="C29" s="44" t="s">
        <v>306</v>
      </c>
      <c r="D29" s="56" t="s">
        <v>307</v>
      </c>
      <c r="E29" s="44" t="s">
        <v>299</v>
      </c>
      <c r="F29" s="87"/>
      <c r="G29" s="75" t="s">
        <v>175</v>
      </c>
    </row>
    <row r="30" spans="1:7" ht="150" customHeight="1">
      <c r="A30" s="41" t="s">
        <v>68</v>
      </c>
      <c r="B30" s="41" t="s">
        <v>174</v>
      </c>
      <c r="C30" s="44" t="s">
        <v>308</v>
      </c>
      <c r="D30" s="57" t="s">
        <v>309</v>
      </c>
      <c r="E30" s="44" t="s">
        <v>299</v>
      </c>
      <c r="F30" s="87"/>
      <c r="G30" s="75" t="s">
        <v>175</v>
      </c>
    </row>
    <row r="31" spans="1:7" ht="150" customHeight="1">
      <c r="A31" s="41" t="s">
        <v>69</v>
      </c>
      <c r="B31" s="41" t="s">
        <v>174</v>
      </c>
      <c r="C31" s="44" t="s">
        <v>310</v>
      </c>
      <c r="D31" s="57" t="s">
        <v>311</v>
      </c>
      <c r="E31" s="44" t="s">
        <v>312</v>
      </c>
      <c r="F31" s="87"/>
      <c r="G31" s="75" t="s">
        <v>175</v>
      </c>
    </row>
    <row r="32" spans="1:7" ht="150" customHeight="1">
      <c r="A32" s="41" t="s">
        <v>70</v>
      </c>
      <c r="B32" s="41" t="s">
        <v>174</v>
      </c>
      <c r="C32" s="54" t="s">
        <v>313</v>
      </c>
      <c r="D32" s="57" t="s">
        <v>314</v>
      </c>
      <c r="E32" s="44" t="s">
        <v>312</v>
      </c>
      <c r="F32" s="87"/>
      <c r="G32" s="75" t="s">
        <v>175</v>
      </c>
    </row>
    <row r="33" spans="1:7" ht="150" customHeight="1">
      <c r="A33" s="41" t="s">
        <v>71</v>
      </c>
      <c r="B33" s="41" t="s">
        <v>174</v>
      </c>
      <c r="C33" s="54" t="s">
        <v>315</v>
      </c>
      <c r="D33" s="57" t="s">
        <v>316</v>
      </c>
      <c r="E33" s="44" t="s">
        <v>312</v>
      </c>
      <c r="F33" s="87"/>
      <c r="G33" s="75" t="s">
        <v>175</v>
      </c>
    </row>
    <row r="34" spans="1:7" ht="150" customHeight="1">
      <c r="A34" s="41" t="s">
        <v>72</v>
      </c>
      <c r="B34" s="41" t="s">
        <v>174</v>
      </c>
      <c r="C34" s="54" t="s">
        <v>317</v>
      </c>
      <c r="D34" s="57" t="s">
        <v>318</v>
      </c>
      <c r="E34" s="44" t="s">
        <v>312</v>
      </c>
      <c r="F34" s="87"/>
      <c r="G34" s="75" t="s">
        <v>175</v>
      </c>
    </row>
    <row r="35" spans="1:7" ht="150" customHeight="1">
      <c r="A35" s="41" t="s">
        <v>73</v>
      </c>
      <c r="B35" s="41" t="s">
        <v>174</v>
      </c>
      <c r="C35" s="44" t="s">
        <v>47</v>
      </c>
      <c r="D35" s="49" t="s">
        <v>319</v>
      </c>
      <c r="E35" s="43" t="s">
        <v>320</v>
      </c>
      <c r="F35" s="91"/>
      <c r="G35" s="75" t="s">
        <v>175</v>
      </c>
    </row>
    <row r="36" spans="1:7" ht="150" customHeight="1">
      <c r="A36" s="41" t="s">
        <v>75</v>
      </c>
      <c r="B36" s="41" t="s">
        <v>174</v>
      </c>
      <c r="C36" s="44" t="s">
        <v>321</v>
      </c>
      <c r="D36" s="49" t="s">
        <v>322</v>
      </c>
      <c r="E36" s="43" t="s">
        <v>320</v>
      </c>
      <c r="F36" s="91"/>
      <c r="G36" s="75" t="s">
        <v>175</v>
      </c>
    </row>
    <row r="37" spans="1:7" ht="150" customHeight="1">
      <c r="A37" s="41" t="s">
        <v>77</v>
      </c>
      <c r="B37" s="41" t="s">
        <v>174</v>
      </c>
      <c r="C37" s="44" t="s">
        <v>323</v>
      </c>
      <c r="D37" s="50" t="s">
        <v>324</v>
      </c>
      <c r="E37" s="44" t="s">
        <v>320</v>
      </c>
      <c r="F37" s="87"/>
      <c r="G37" s="75" t="s">
        <v>175</v>
      </c>
    </row>
    <row r="38" spans="1:7" ht="150" customHeight="1">
      <c r="A38" s="41" t="s">
        <v>78</v>
      </c>
      <c r="B38" s="41" t="s">
        <v>174</v>
      </c>
      <c r="C38" s="44" t="s">
        <v>325</v>
      </c>
      <c r="D38" s="50" t="s">
        <v>326</v>
      </c>
      <c r="E38" s="44" t="s">
        <v>320</v>
      </c>
      <c r="F38" s="87"/>
      <c r="G38" s="75" t="s">
        <v>175</v>
      </c>
    </row>
    <row r="39" spans="1:7" ht="150" customHeight="1">
      <c r="A39" s="41" t="s">
        <v>79</v>
      </c>
      <c r="B39" s="41" t="s">
        <v>174</v>
      </c>
      <c r="C39" s="44" t="s">
        <v>327</v>
      </c>
      <c r="D39" s="50" t="s">
        <v>328</v>
      </c>
      <c r="E39" s="44" t="s">
        <v>320</v>
      </c>
      <c r="F39" s="87"/>
      <c r="G39" s="75" t="s">
        <v>175</v>
      </c>
    </row>
    <row r="40" spans="1:7" ht="150" customHeight="1">
      <c r="A40" s="41" t="s">
        <v>80</v>
      </c>
      <c r="B40" s="41" t="s">
        <v>174</v>
      </c>
      <c r="C40" s="44" t="s">
        <v>329</v>
      </c>
      <c r="D40" s="50" t="s">
        <v>330</v>
      </c>
      <c r="E40" s="44" t="s">
        <v>331</v>
      </c>
      <c r="F40" s="87"/>
      <c r="G40" s="75" t="s">
        <v>175</v>
      </c>
    </row>
    <row r="41" spans="1:7" ht="150" customHeight="1">
      <c r="A41" s="41" t="s">
        <v>81</v>
      </c>
      <c r="B41" s="41" t="s">
        <v>174</v>
      </c>
      <c r="C41" s="44" t="s">
        <v>332</v>
      </c>
      <c r="D41" s="50" t="s">
        <v>333</v>
      </c>
      <c r="E41" s="44" t="s">
        <v>331</v>
      </c>
      <c r="F41" s="87"/>
      <c r="G41" s="75" t="s">
        <v>175</v>
      </c>
    </row>
    <row r="42" spans="1:7" s="32" customFormat="1" ht="150" customHeight="1">
      <c r="A42" s="40" t="s">
        <v>334</v>
      </c>
      <c r="B42" s="41" t="s">
        <v>174</v>
      </c>
      <c r="C42" s="44" t="s">
        <v>335</v>
      </c>
      <c r="D42" s="64" t="s">
        <v>336</v>
      </c>
      <c r="E42" s="44" t="s">
        <v>337</v>
      </c>
      <c r="F42" s="90"/>
      <c r="G42" s="75" t="s">
        <v>176</v>
      </c>
    </row>
    <row r="43" spans="1:7" s="32" customFormat="1" ht="150" customHeight="1">
      <c r="A43" s="40" t="s">
        <v>83</v>
      </c>
      <c r="B43" s="41" t="s">
        <v>174</v>
      </c>
      <c r="C43" s="44" t="s">
        <v>338</v>
      </c>
      <c r="D43" s="64" t="s">
        <v>339</v>
      </c>
      <c r="E43" s="44" t="s">
        <v>340</v>
      </c>
      <c r="F43" s="90"/>
      <c r="G43" s="75" t="s">
        <v>176</v>
      </c>
    </row>
    <row r="44" spans="1:7" s="32" customFormat="1" ht="150" customHeight="1">
      <c r="A44" s="40" t="s">
        <v>84</v>
      </c>
      <c r="B44" s="41" t="s">
        <v>174</v>
      </c>
      <c r="C44" s="44" t="s">
        <v>341</v>
      </c>
      <c r="D44" s="65" t="s">
        <v>342</v>
      </c>
      <c r="E44" s="44" t="s">
        <v>343</v>
      </c>
      <c r="F44" s="90"/>
      <c r="G44" s="75" t="s">
        <v>176</v>
      </c>
    </row>
    <row r="45" spans="1:7" s="32" customFormat="1" ht="202.8" customHeight="1">
      <c r="A45" s="40" t="s">
        <v>85</v>
      </c>
      <c r="B45" s="41" t="s">
        <v>174</v>
      </c>
      <c r="C45" s="44" t="s">
        <v>344</v>
      </c>
      <c r="D45" s="64" t="s">
        <v>345</v>
      </c>
      <c r="E45" s="44" t="s">
        <v>343</v>
      </c>
      <c r="F45" s="90"/>
      <c r="G45" s="75" t="s">
        <v>176</v>
      </c>
    </row>
    <row r="46" spans="1:7" s="32" customFormat="1" ht="150" customHeight="1">
      <c r="A46" s="40" t="s">
        <v>86</v>
      </c>
      <c r="B46" s="41" t="s">
        <v>174</v>
      </c>
      <c r="C46" s="54" t="s">
        <v>346</v>
      </c>
      <c r="D46" s="50" t="s">
        <v>347</v>
      </c>
      <c r="E46" s="54" t="s">
        <v>348</v>
      </c>
      <c r="F46" s="64"/>
      <c r="G46" s="75" t="s">
        <v>176</v>
      </c>
    </row>
    <row r="47" spans="1:7" s="32" customFormat="1" ht="150" customHeight="1">
      <c r="A47" s="40" t="s">
        <v>87</v>
      </c>
      <c r="B47" s="41" t="s">
        <v>174</v>
      </c>
      <c r="C47" s="54" t="s">
        <v>271</v>
      </c>
      <c r="D47" s="50" t="s">
        <v>272</v>
      </c>
      <c r="E47" s="54" t="s">
        <v>273</v>
      </c>
      <c r="F47" s="93"/>
      <c r="G47" s="75" t="s">
        <v>176</v>
      </c>
    </row>
    <row r="48" spans="1:7" s="32" customFormat="1" ht="150" customHeight="1">
      <c r="A48" s="40" t="s">
        <v>88</v>
      </c>
      <c r="B48" s="41" t="s">
        <v>174</v>
      </c>
      <c r="C48" s="54" t="s">
        <v>349</v>
      </c>
      <c r="D48" s="50" t="s">
        <v>350</v>
      </c>
      <c r="E48" s="54" t="s">
        <v>273</v>
      </c>
      <c r="F48" s="64"/>
      <c r="G48" s="75" t="s">
        <v>176</v>
      </c>
    </row>
    <row r="49" spans="1:7" s="32" customFormat="1" ht="150" customHeight="1">
      <c r="A49" s="40" t="s">
        <v>89</v>
      </c>
      <c r="B49" s="41" t="s">
        <v>174</v>
      </c>
      <c r="C49" s="54" t="s">
        <v>351</v>
      </c>
      <c r="D49" s="50" t="s">
        <v>352</v>
      </c>
      <c r="E49" s="54" t="s">
        <v>353</v>
      </c>
      <c r="F49" s="64"/>
      <c r="G49" s="75" t="s">
        <v>176</v>
      </c>
    </row>
    <row r="50" spans="1:7" s="32" customFormat="1" ht="150" customHeight="1">
      <c r="A50" s="40" t="s">
        <v>90</v>
      </c>
      <c r="B50" s="41" t="s">
        <v>174</v>
      </c>
      <c r="C50" s="54" t="s">
        <v>354</v>
      </c>
      <c r="D50" s="50" t="s">
        <v>352</v>
      </c>
      <c r="E50" s="54" t="s">
        <v>353</v>
      </c>
      <c r="F50" s="64"/>
      <c r="G50" s="75" t="s">
        <v>176</v>
      </c>
    </row>
    <row r="51" spans="1:7" s="32" customFormat="1" ht="150" customHeight="1">
      <c r="A51" s="40" t="s">
        <v>91</v>
      </c>
      <c r="B51" s="41" t="s">
        <v>174</v>
      </c>
      <c r="C51" s="54" t="s">
        <v>355</v>
      </c>
      <c r="D51" s="50" t="s">
        <v>352</v>
      </c>
      <c r="E51" s="54" t="s">
        <v>353</v>
      </c>
      <c r="F51" s="64"/>
      <c r="G51" s="75" t="s">
        <v>176</v>
      </c>
    </row>
    <row r="52" spans="1:7" s="32" customFormat="1" ht="150" customHeight="1">
      <c r="A52" s="40" t="s">
        <v>92</v>
      </c>
      <c r="B52" s="41" t="s">
        <v>174</v>
      </c>
      <c r="C52" s="54" t="s">
        <v>356</v>
      </c>
      <c r="D52" s="50" t="s">
        <v>352</v>
      </c>
      <c r="E52" s="54" t="s">
        <v>357</v>
      </c>
      <c r="F52" s="64"/>
      <c r="G52" s="75" t="s">
        <v>176</v>
      </c>
    </row>
    <row r="53" spans="1:7" s="32" customFormat="1" ht="150" customHeight="1">
      <c r="A53" s="40" t="s">
        <v>93</v>
      </c>
      <c r="B53" s="41" t="s">
        <v>174</v>
      </c>
      <c r="C53" s="54" t="s">
        <v>358</v>
      </c>
      <c r="D53" s="50" t="s">
        <v>359</v>
      </c>
      <c r="E53" s="54" t="s">
        <v>353</v>
      </c>
      <c r="F53" s="64"/>
      <c r="G53" s="75" t="s">
        <v>176</v>
      </c>
    </row>
    <row r="54" spans="1:7" s="32" customFormat="1" ht="150" customHeight="1">
      <c r="A54" s="40" t="s">
        <v>94</v>
      </c>
      <c r="B54" s="41" t="s">
        <v>174</v>
      </c>
      <c r="C54" s="50" t="s">
        <v>360</v>
      </c>
      <c r="D54" s="64" t="s">
        <v>359</v>
      </c>
      <c r="E54" s="44" t="s">
        <v>361</v>
      </c>
      <c r="F54" s="64"/>
      <c r="G54" s="75" t="s">
        <v>176</v>
      </c>
    </row>
    <row r="55" spans="1:7" s="32" customFormat="1" ht="150" customHeight="1">
      <c r="A55" s="40" t="s">
        <v>95</v>
      </c>
      <c r="B55" s="41" t="s">
        <v>174</v>
      </c>
      <c r="C55" s="44" t="s">
        <v>362</v>
      </c>
      <c r="D55" s="64" t="s">
        <v>359</v>
      </c>
      <c r="E55" s="44" t="s">
        <v>363</v>
      </c>
      <c r="F55" s="64"/>
      <c r="G55" s="75" t="s">
        <v>176</v>
      </c>
    </row>
    <row r="56" spans="1:7" s="32" customFormat="1" ht="150" customHeight="1">
      <c r="A56" s="40" t="s">
        <v>96</v>
      </c>
      <c r="B56" s="41" t="s">
        <v>174</v>
      </c>
      <c r="C56" s="44" t="s">
        <v>364</v>
      </c>
      <c r="D56" s="64" t="s">
        <v>365</v>
      </c>
      <c r="E56" s="44" t="s">
        <v>361</v>
      </c>
      <c r="F56" s="64"/>
      <c r="G56" s="75" t="s">
        <v>176</v>
      </c>
    </row>
    <row r="57" spans="1:7" s="32" customFormat="1" ht="150" customHeight="1">
      <c r="A57" s="40" t="s">
        <v>97</v>
      </c>
      <c r="B57" s="41" t="s">
        <v>174</v>
      </c>
      <c r="C57" s="44" t="s">
        <v>366</v>
      </c>
      <c r="D57" s="55" t="s">
        <v>367</v>
      </c>
      <c r="E57" s="44" t="s">
        <v>368</v>
      </c>
      <c r="F57" s="64"/>
      <c r="G57" s="75" t="s">
        <v>176</v>
      </c>
    </row>
    <row r="58" spans="1:7" s="32" customFormat="1" ht="150" customHeight="1">
      <c r="A58" s="40" t="s">
        <v>98</v>
      </c>
      <c r="B58" s="41" t="s">
        <v>174</v>
      </c>
      <c r="C58" s="44" t="s">
        <v>369</v>
      </c>
      <c r="D58" s="50" t="s">
        <v>370</v>
      </c>
      <c r="E58" s="44" t="s">
        <v>371</v>
      </c>
      <c r="F58" s="64"/>
      <c r="G58" s="75" t="s">
        <v>176</v>
      </c>
    </row>
    <row r="59" spans="1:7" s="32" customFormat="1" ht="150" customHeight="1">
      <c r="A59" s="40" t="s">
        <v>99</v>
      </c>
      <c r="B59" s="41" t="s">
        <v>174</v>
      </c>
      <c r="C59" s="44" t="s">
        <v>372</v>
      </c>
      <c r="D59" s="50" t="s">
        <v>373</v>
      </c>
      <c r="E59" s="44" t="s">
        <v>371</v>
      </c>
      <c r="F59" s="64"/>
      <c r="G59" s="75" t="s">
        <v>176</v>
      </c>
    </row>
    <row r="60" spans="1:7" s="32" customFormat="1" ht="150" customHeight="1">
      <c r="A60" s="40" t="s">
        <v>101</v>
      </c>
      <c r="B60" s="41" t="s">
        <v>174</v>
      </c>
      <c r="C60" s="44" t="s">
        <v>374</v>
      </c>
      <c r="D60" s="49" t="s">
        <v>375</v>
      </c>
      <c r="E60" s="44" t="s">
        <v>371</v>
      </c>
      <c r="F60" s="64"/>
      <c r="G60" s="75" t="s">
        <v>179</v>
      </c>
    </row>
    <row r="61" spans="1:7" s="32" customFormat="1" ht="150" customHeight="1">
      <c r="A61" s="40" t="s">
        <v>103</v>
      </c>
      <c r="B61" s="41" t="s">
        <v>174</v>
      </c>
      <c r="C61" s="44" t="s">
        <v>376</v>
      </c>
      <c r="D61" s="50" t="s">
        <v>377</v>
      </c>
      <c r="E61" s="44" t="s">
        <v>371</v>
      </c>
      <c r="F61" s="94"/>
      <c r="G61" s="75" t="s">
        <v>176</v>
      </c>
    </row>
    <row r="62" spans="1:7" s="32" customFormat="1" ht="150" customHeight="1">
      <c r="A62" s="40" t="s">
        <v>105</v>
      </c>
      <c r="B62" s="41" t="s">
        <v>174</v>
      </c>
      <c r="C62" s="44" t="s">
        <v>378</v>
      </c>
      <c r="D62" s="50" t="s">
        <v>379</v>
      </c>
      <c r="E62" s="44" t="s">
        <v>380</v>
      </c>
      <c r="F62" s="94"/>
      <c r="G62" s="75" t="s">
        <v>176</v>
      </c>
    </row>
    <row r="63" spans="1:7" s="32" customFormat="1" ht="150" customHeight="1">
      <c r="A63" s="40" t="s">
        <v>107</v>
      </c>
      <c r="B63" s="41" t="s">
        <v>174</v>
      </c>
      <c r="C63" s="44" t="s">
        <v>381</v>
      </c>
      <c r="D63" s="50" t="s">
        <v>382</v>
      </c>
      <c r="E63" s="44" t="s">
        <v>380</v>
      </c>
      <c r="F63" s="64"/>
      <c r="G63" s="75" t="s">
        <v>176</v>
      </c>
    </row>
    <row r="64" spans="1:7" s="32" customFormat="1" ht="150" customHeight="1">
      <c r="A64" s="40" t="s">
        <v>108</v>
      </c>
      <c r="B64" s="41" t="s">
        <v>174</v>
      </c>
      <c r="C64" s="44" t="s">
        <v>383</v>
      </c>
      <c r="D64" s="44" t="s">
        <v>384</v>
      </c>
      <c r="E64" s="44" t="s">
        <v>380</v>
      </c>
      <c r="F64" s="64"/>
      <c r="G64" s="75" t="s">
        <v>176</v>
      </c>
    </row>
    <row r="65" spans="1:7" s="32" customFormat="1" ht="150" customHeight="1">
      <c r="A65" s="40" t="s">
        <v>109</v>
      </c>
      <c r="B65" s="41" t="s">
        <v>174</v>
      </c>
      <c r="C65" s="44" t="s">
        <v>385</v>
      </c>
      <c r="D65" s="50" t="s">
        <v>386</v>
      </c>
      <c r="E65" s="44" t="s">
        <v>380</v>
      </c>
      <c r="F65" s="64"/>
      <c r="G65" s="75" t="s">
        <v>176</v>
      </c>
    </row>
    <row r="66" spans="1:7" s="32" customFormat="1" ht="150" customHeight="1">
      <c r="A66" s="40" t="s">
        <v>110</v>
      </c>
      <c r="B66" s="41" t="s">
        <v>174</v>
      </c>
      <c r="C66" s="44" t="s">
        <v>387</v>
      </c>
      <c r="D66" s="50" t="s">
        <v>388</v>
      </c>
      <c r="E66" s="44" t="s">
        <v>389</v>
      </c>
      <c r="F66" s="64"/>
      <c r="G66" s="75" t="s">
        <v>176</v>
      </c>
    </row>
    <row r="67" spans="1:7" s="32" customFormat="1" ht="283.2" customHeight="1">
      <c r="A67" s="40" t="s">
        <v>111</v>
      </c>
      <c r="B67" s="41" t="s">
        <v>174</v>
      </c>
      <c r="C67" s="44" t="s">
        <v>390</v>
      </c>
      <c r="D67" s="54" t="s">
        <v>391</v>
      </c>
      <c r="E67" s="54" t="s">
        <v>392</v>
      </c>
      <c r="F67"/>
      <c r="G67" s="75" t="s">
        <v>176</v>
      </c>
    </row>
    <row r="68" spans="1:7" s="32" customFormat="1" ht="150" customHeight="1">
      <c r="A68" s="40" t="s">
        <v>112</v>
      </c>
      <c r="B68" s="41" t="s">
        <v>174</v>
      </c>
      <c r="C68" s="44" t="s">
        <v>393</v>
      </c>
      <c r="D68" s="50" t="s">
        <v>394</v>
      </c>
      <c r="E68" s="44" t="s">
        <v>395</v>
      </c>
      <c r="F68" s="68"/>
      <c r="G68" s="75" t="s">
        <v>176</v>
      </c>
    </row>
    <row r="69" spans="1:7" s="32" customFormat="1" ht="150" customHeight="1">
      <c r="A69" s="40" t="s">
        <v>113</v>
      </c>
      <c r="B69" s="41" t="s">
        <v>174</v>
      </c>
      <c r="C69" s="44" t="s">
        <v>396</v>
      </c>
      <c r="D69" s="50" t="s">
        <v>397</v>
      </c>
      <c r="E69" s="44" t="s">
        <v>395</v>
      </c>
      <c r="F69" s="68"/>
      <c r="G69" s="75" t="s">
        <v>176</v>
      </c>
    </row>
    <row r="70" spans="1:7" s="32" customFormat="1" ht="150" customHeight="1">
      <c r="A70" s="40" t="s">
        <v>114</v>
      </c>
      <c r="B70" s="41" t="s">
        <v>174</v>
      </c>
      <c r="C70" s="44" t="s">
        <v>398</v>
      </c>
      <c r="D70" s="50" t="s">
        <v>399</v>
      </c>
      <c r="E70" s="44" t="s">
        <v>395</v>
      </c>
      <c r="F70" s="68"/>
      <c r="G70" s="75" t="s">
        <v>176</v>
      </c>
    </row>
    <row r="71" spans="1:7" s="32" customFormat="1" ht="150" customHeight="1">
      <c r="A71" s="40" t="s">
        <v>115</v>
      </c>
      <c r="B71" s="41" t="s">
        <v>174</v>
      </c>
      <c r="C71" s="44" t="s">
        <v>400</v>
      </c>
      <c r="D71" s="56" t="s">
        <v>401</v>
      </c>
      <c r="E71" s="44" t="s">
        <v>395</v>
      </c>
      <c r="F71" s="68"/>
      <c r="G71" s="75" t="s">
        <v>176</v>
      </c>
    </row>
    <row r="72" spans="1:7" s="32" customFormat="1" ht="150" customHeight="1">
      <c r="A72" s="40" t="s">
        <v>116</v>
      </c>
      <c r="B72" s="41" t="s">
        <v>174</v>
      </c>
      <c r="C72" s="44" t="s">
        <v>402</v>
      </c>
      <c r="D72" s="50" t="s">
        <v>403</v>
      </c>
      <c r="E72" s="44" t="s">
        <v>395</v>
      </c>
      <c r="F72" s="68"/>
      <c r="G72" s="75" t="s">
        <v>176</v>
      </c>
    </row>
    <row r="73" spans="1:7" s="32" customFormat="1" ht="150" customHeight="1">
      <c r="A73" s="40" t="s">
        <v>117</v>
      </c>
      <c r="B73" s="41" t="s">
        <v>174</v>
      </c>
      <c r="C73" s="44" t="s">
        <v>404</v>
      </c>
      <c r="D73" s="50" t="s">
        <v>405</v>
      </c>
      <c r="E73" s="44" t="s">
        <v>299</v>
      </c>
      <c r="F73" s="68"/>
      <c r="G73" s="75" t="s">
        <v>176</v>
      </c>
    </row>
    <row r="74" spans="1:7" s="32" customFormat="1" ht="150" customHeight="1">
      <c r="A74" s="40" t="s">
        <v>118</v>
      </c>
      <c r="B74" s="41" t="s">
        <v>174</v>
      </c>
      <c r="C74" s="44" t="s">
        <v>406</v>
      </c>
      <c r="D74" s="50" t="s">
        <v>407</v>
      </c>
      <c r="E74" s="44" t="s">
        <v>299</v>
      </c>
      <c r="F74" s="64"/>
      <c r="G74" s="75" t="s">
        <v>176</v>
      </c>
    </row>
    <row r="75" spans="1:7" s="32" customFormat="1" ht="150" customHeight="1">
      <c r="A75" s="40" t="s">
        <v>119</v>
      </c>
      <c r="B75" s="41" t="s">
        <v>174</v>
      </c>
      <c r="C75" s="44" t="s">
        <v>408</v>
      </c>
      <c r="D75" s="50" t="s">
        <v>409</v>
      </c>
      <c r="E75" s="44" t="s">
        <v>299</v>
      </c>
      <c r="F75" s="64"/>
      <c r="G75" s="75" t="s">
        <v>176</v>
      </c>
    </row>
    <row r="76" spans="1:7" s="32" customFormat="1" ht="150" customHeight="1">
      <c r="A76" s="40" t="s">
        <v>120</v>
      </c>
      <c r="B76" s="41" t="s">
        <v>174</v>
      </c>
      <c r="C76" s="44" t="s">
        <v>410</v>
      </c>
      <c r="D76" s="50" t="s">
        <v>411</v>
      </c>
      <c r="E76" s="44" t="s">
        <v>412</v>
      </c>
      <c r="F76" s="64"/>
      <c r="G76" s="75" t="s">
        <v>176</v>
      </c>
    </row>
    <row r="77" spans="1:7" s="32" customFormat="1" ht="150" customHeight="1">
      <c r="A77" s="40" t="s">
        <v>121</v>
      </c>
      <c r="B77" s="41" t="s">
        <v>174</v>
      </c>
      <c r="C77" s="44" t="s">
        <v>100</v>
      </c>
      <c r="D77" s="64" t="s">
        <v>413</v>
      </c>
      <c r="E77" s="44" t="s">
        <v>414</v>
      </c>
      <c r="F77" s="64"/>
      <c r="G77" s="75" t="s">
        <v>176</v>
      </c>
    </row>
    <row r="78" spans="1:7" s="32" customFormat="1" ht="150" customHeight="1">
      <c r="A78" s="40" t="s">
        <v>122</v>
      </c>
      <c r="B78" s="41" t="s">
        <v>174</v>
      </c>
      <c r="C78" s="44" t="s">
        <v>104</v>
      </c>
      <c r="D78" s="50" t="s">
        <v>415</v>
      </c>
      <c r="E78" s="44" t="s">
        <v>414</v>
      </c>
      <c r="F78" s="95"/>
      <c r="G78" s="75" t="s">
        <v>176</v>
      </c>
    </row>
    <row r="79" spans="1:7" s="32" customFormat="1" ht="208.2" customHeight="1">
      <c r="A79" s="40" t="s">
        <v>123</v>
      </c>
      <c r="B79" s="41" t="s">
        <v>174</v>
      </c>
      <c r="C79" s="44" t="s">
        <v>106</v>
      </c>
      <c r="D79" s="70" t="s">
        <v>416</v>
      </c>
      <c r="E79" s="44" t="s">
        <v>414</v>
      </c>
      <c r="F79" s="64"/>
      <c r="G79" s="75" t="s">
        <v>241</v>
      </c>
    </row>
    <row r="80" spans="1:7" s="32" customFormat="1" ht="150" customHeight="1">
      <c r="A80" s="40" t="s">
        <v>124</v>
      </c>
      <c r="B80" s="41" t="s">
        <v>174</v>
      </c>
      <c r="C80" s="44" t="s">
        <v>102</v>
      </c>
      <c r="D80" s="71" t="s">
        <v>417</v>
      </c>
      <c r="E80" s="44" t="s">
        <v>414</v>
      </c>
      <c r="F80" s="96"/>
      <c r="G80" s="75" t="s">
        <v>176</v>
      </c>
    </row>
    <row r="81" spans="1:7" s="32" customFormat="1" ht="150" customHeight="1">
      <c r="A81" s="40" t="s">
        <v>125</v>
      </c>
      <c r="B81" s="41" t="s">
        <v>174</v>
      </c>
      <c r="C81" s="44" t="s">
        <v>418</v>
      </c>
      <c r="D81" s="73" t="s">
        <v>419</v>
      </c>
      <c r="E81" s="44" t="s">
        <v>420</v>
      </c>
      <c r="F81" s="96"/>
      <c r="G81" s="75" t="s">
        <v>176</v>
      </c>
    </row>
    <row r="82" spans="1:7" s="32" customFormat="1" ht="165" customHeight="1">
      <c r="A82" s="40" t="s">
        <v>126</v>
      </c>
      <c r="B82" s="41" t="s">
        <v>174</v>
      </c>
      <c r="C82" s="44" t="s">
        <v>421</v>
      </c>
      <c r="D82" s="50"/>
      <c r="E82" s="44" t="s">
        <v>420</v>
      </c>
      <c r="F82" s="64"/>
      <c r="G82" s="75" t="s">
        <v>176</v>
      </c>
    </row>
    <row r="83" spans="1:7" s="32" customFormat="1" ht="181.8" customHeight="1">
      <c r="A83" s="40" t="s">
        <v>422</v>
      </c>
      <c r="B83" s="41" t="s">
        <v>174</v>
      </c>
      <c r="C83" s="54" t="s">
        <v>423</v>
      </c>
      <c r="D83" s="50" t="s">
        <v>424</v>
      </c>
      <c r="E83" s="54" t="s">
        <v>425</v>
      </c>
      <c r="F83" s="64"/>
      <c r="G83" s="75" t="s">
        <v>176</v>
      </c>
    </row>
    <row r="84" spans="1:7" ht="150" customHeight="1">
      <c r="A84" s="41" t="s">
        <v>426</v>
      </c>
      <c r="B84" s="41" t="s">
        <v>174</v>
      </c>
      <c r="C84" s="42" t="s">
        <v>427</v>
      </c>
      <c r="D84" s="54" t="s">
        <v>428</v>
      </c>
      <c r="E84" s="44" t="s">
        <v>429</v>
      </c>
      <c r="F84" s="85"/>
      <c r="G84" s="75" t="s">
        <v>176</v>
      </c>
    </row>
    <row r="85" spans="1:7" ht="150" customHeight="1">
      <c r="A85" s="41" t="s">
        <v>430</v>
      </c>
      <c r="B85" s="41" t="s">
        <v>174</v>
      </c>
      <c r="C85" s="42" t="s">
        <v>431</v>
      </c>
      <c r="D85" s="49" t="s">
        <v>432</v>
      </c>
      <c r="E85" s="44" t="s">
        <v>433</v>
      </c>
      <c r="F85" s="55"/>
      <c r="G85" s="75" t="s">
        <v>176</v>
      </c>
    </row>
    <row r="86" spans="1:7" ht="150" customHeight="1">
      <c r="A86" s="41" t="s">
        <v>435</v>
      </c>
      <c r="B86" s="41" t="s">
        <v>174</v>
      </c>
      <c r="C86" s="44" t="s">
        <v>436</v>
      </c>
      <c r="D86" s="46" t="s">
        <v>261</v>
      </c>
      <c r="E86" s="45" t="s">
        <v>262</v>
      </c>
      <c r="F86" s="86"/>
      <c r="G86" s="75" t="s">
        <v>172</v>
      </c>
    </row>
    <row r="87" spans="1:7" ht="150" customHeight="1">
      <c r="A87" s="41" t="s">
        <v>128</v>
      </c>
      <c r="B87" s="41" t="s">
        <v>174</v>
      </c>
      <c r="C87" s="54" t="s">
        <v>271</v>
      </c>
      <c r="D87" s="49" t="s">
        <v>272</v>
      </c>
      <c r="E87" s="54" t="s">
        <v>273</v>
      </c>
      <c r="F87" s="55"/>
      <c r="G87" s="75" t="s">
        <v>172</v>
      </c>
    </row>
    <row r="88" spans="1:7" ht="154.80000000000001" customHeight="1">
      <c r="A88" s="41" t="s">
        <v>129</v>
      </c>
      <c r="B88" s="41" t="s">
        <v>174</v>
      </c>
      <c r="C88" s="44" t="s">
        <v>274</v>
      </c>
      <c r="D88" s="49" t="s">
        <v>275</v>
      </c>
      <c r="E88" s="44" t="s">
        <v>273</v>
      </c>
      <c r="F88" s="87"/>
      <c r="G88" s="75" t="s">
        <v>172</v>
      </c>
    </row>
    <row r="89" spans="1:7" ht="182.4" customHeight="1">
      <c r="A89" s="41" t="s">
        <v>130</v>
      </c>
      <c r="B89" s="41" t="s">
        <v>174</v>
      </c>
      <c r="C89" s="44" t="s">
        <v>437</v>
      </c>
      <c r="D89" s="50" t="s">
        <v>438</v>
      </c>
      <c r="E89" s="44" t="s">
        <v>353</v>
      </c>
      <c r="F89" s="87"/>
      <c r="G89" s="75" t="s">
        <v>172</v>
      </c>
    </row>
    <row r="90" spans="1:7" ht="213.6" customHeight="1">
      <c r="A90" s="41" t="s">
        <v>131</v>
      </c>
      <c r="B90" s="41" t="s">
        <v>174</v>
      </c>
      <c r="C90" s="44" t="s">
        <v>439</v>
      </c>
      <c r="D90" s="50" t="s">
        <v>405</v>
      </c>
      <c r="E90" s="44" t="s">
        <v>299</v>
      </c>
      <c r="F90" s="88"/>
      <c r="G90" s="75" t="s">
        <v>172</v>
      </c>
    </row>
    <row r="91" spans="1:7" ht="150" customHeight="1">
      <c r="A91" s="41" t="s">
        <v>132</v>
      </c>
      <c r="B91" s="41" t="s">
        <v>174</v>
      </c>
      <c r="C91" s="44" t="s">
        <v>306</v>
      </c>
      <c r="D91" s="49" t="s">
        <v>307</v>
      </c>
      <c r="E91" s="44" t="s">
        <v>299</v>
      </c>
      <c r="F91" s="89"/>
      <c r="G91" s="75" t="s">
        <v>172</v>
      </c>
    </row>
    <row r="92" spans="1:7" ht="150" customHeight="1">
      <c r="A92" s="41" t="s">
        <v>133</v>
      </c>
      <c r="B92" s="41" t="s">
        <v>174</v>
      </c>
      <c r="C92" s="44" t="s">
        <v>308</v>
      </c>
      <c r="D92" s="49" t="s">
        <v>309</v>
      </c>
      <c r="E92" s="44" t="s">
        <v>299</v>
      </c>
      <c r="F92" s="89"/>
      <c r="G92" s="75" t="s">
        <v>172</v>
      </c>
    </row>
    <row r="93" spans="1:7" ht="150" customHeight="1">
      <c r="A93" s="41" t="s">
        <v>134</v>
      </c>
      <c r="B93" s="41" t="s">
        <v>174</v>
      </c>
      <c r="C93" s="44" t="s">
        <v>323</v>
      </c>
      <c r="D93" s="49" t="s">
        <v>324</v>
      </c>
      <c r="E93" s="44" t="s">
        <v>320</v>
      </c>
      <c r="F93" s="85"/>
      <c r="G93" s="75" t="s">
        <v>172</v>
      </c>
    </row>
    <row r="94" spans="1:7" ht="150" customHeight="1">
      <c r="A94" s="41" t="s">
        <v>135</v>
      </c>
      <c r="B94" s="41" t="s">
        <v>174</v>
      </c>
      <c r="C94" s="42" t="s">
        <v>325</v>
      </c>
      <c r="D94" s="54" t="s">
        <v>326</v>
      </c>
      <c r="E94" s="44" t="s">
        <v>320</v>
      </c>
      <c r="F94" s="85"/>
      <c r="G94" s="75" t="s">
        <v>172</v>
      </c>
    </row>
    <row r="95" spans="1:7" ht="150" customHeight="1">
      <c r="A95" s="41" t="s">
        <v>136</v>
      </c>
      <c r="B95" s="41" t="s">
        <v>174</v>
      </c>
      <c r="C95" s="42" t="s">
        <v>327</v>
      </c>
      <c r="D95" s="49" t="s">
        <v>328</v>
      </c>
      <c r="E95" s="44" t="s">
        <v>320</v>
      </c>
      <c r="F95" s="85"/>
      <c r="G95" s="75" t="s">
        <v>172</v>
      </c>
    </row>
    <row r="96" spans="1:7" ht="150" customHeight="1">
      <c r="A96" s="41" t="s">
        <v>440</v>
      </c>
      <c r="B96" s="41" t="s">
        <v>174</v>
      </c>
      <c r="C96" s="44" t="s">
        <v>441</v>
      </c>
      <c r="D96" s="46" t="s">
        <v>442</v>
      </c>
      <c r="E96" s="45" t="s">
        <v>270</v>
      </c>
      <c r="F96" s="86"/>
      <c r="G96" s="75" t="s">
        <v>172</v>
      </c>
    </row>
    <row r="97" spans="1:7" ht="150" customHeight="1">
      <c r="A97" s="41" t="s">
        <v>443</v>
      </c>
      <c r="B97" s="41" t="s">
        <v>174</v>
      </c>
      <c r="C97" s="44" t="s">
        <v>436</v>
      </c>
      <c r="D97" s="50" t="s">
        <v>261</v>
      </c>
      <c r="E97" s="44" t="s">
        <v>262</v>
      </c>
      <c r="F97" s="85"/>
      <c r="G97" s="75" t="s">
        <v>177</v>
      </c>
    </row>
    <row r="98" spans="1:7" ht="150" customHeight="1">
      <c r="A98" s="41" t="s">
        <v>138</v>
      </c>
      <c r="B98" s="41" t="s">
        <v>174</v>
      </c>
      <c r="C98" s="44" t="s">
        <v>431</v>
      </c>
      <c r="D98" s="50" t="s">
        <v>432</v>
      </c>
      <c r="E98" s="44" t="s">
        <v>433</v>
      </c>
      <c r="F98" s="55"/>
      <c r="G98" s="75" t="s">
        <v>177</v>
      </c>
    </row>
    <row r="99" spans="1:7" ht="150" customHeight="1">
      <c r="A99" s="41" t="s">
        <v>139</v>
      </c>
      <c r="B99" s="41" t="s">
        <v>174</v>
      </c>
      <c r="C99" s="54" t="s">
        <v>441</v>
      </c>
      <c r="D99" s="49" t="s">
        <v>442</v>
      </c>
      <c r="E99" s="54" t="s">
        <v>270</v>
      </c>
      <c r="F99" s="55"/>
      <c r="G99" s="75" t="s">
        <v>177</v>
      </c>
    </row>
    <row r="100" spans="1:7" ht="150" customHeight="1">
      <c r="A100" s="41" t="s">
        <v>140</v>
      </c>
      <c r="B100" s="41" t="s">
        <v>174</v>
      </c>
      <c r="C100" s="54" t="s">
        <v>444</v>
      </c>
      <c r="D100" s="49" t="s">
        <v>445</v>
      </c>
      <c r="E100" s="54" t="s">
        <v>348</v>
      </c>
      <c r="F100" s="85"/>
      <c r="G100" s="75" t="s">
        <v>177</v>
      </c>
    </row>
    <row r="101" spans="1:7" ht="163.19999999999999" customHeight="1">
      <c r="A101" s="41" t="s">
        <v>141</v>
      </c>
      <c r="B101" s="41" t="s">
        <v>174</v>
      </c>
      <c r="C101" s="44" t="s">
        <v>271</v>
      </c>
      <c r="D101" s="49" t="s">
        <v>272</v>
      </c>
      <c r="E101" s="44" t="s">
        <v>273</v>
      </c>
      <c r="F101" s="87"/>
      <c r="G101" s="75" t="s">
        <v>186</v>
      </c>
    </row>
    <row r="102" spans="1:7" ht="183.6" customHeight="1">
      <c r="A102" s="41" t="s">
        <v>142</v>
      </c>
      <c r="B102" s="41" t="s">
        <v>174</v>
      </c>
      <c r="C102" s="44" t="s">
        <v>274</v>
      </c>
      <c r="D102" s="50" t="s">
        <v>446</v>
      </c>
      <c r="E102" s="44" t="s">
        <v>273</v>
      </c>
      <c r="F102" s="87"/>
      <c r="G102" s="75" t="s">
        <v>180</v>
      </c>
    </row>
    <row r="103" spans="1:7" ht="207.6" customHeight="1">
      <c r="A103" s="41" t="s">
        <v>143</v>
      </c>
      <c r="B103" s="41" t="s">
        <v>174</v>
      </c>
      <c r="C103" s="44" t="s">
        <v>447</v>
      </c>
      <c r="D103" s="50" t="s">
        <v>438</v>
      </c>
      <c r="E103" s="44" t="s">
        <v>448</v>
      </c>
      <c r="F103" s="88"/>
      <c r="G103" s="75" t="s">
        <v>177</v>
      </c>
    </row>
    <row r="104" spans="1:7" ht="150" customHeight="1">
      <c r="A104" s="41" t="s">
        <v>144</v>
      </c>
      <c r="B104" s="41" t="s">
        <v>174</v>
      </c>
      <c r="C104" s="44" t="s">
        <v>449</v>
      </c>
      <c r="D104" s="50" t="s">
        <v>373</v>
      </c>
      <c r="E104" s="54" t="s">
        <v>450</v>
      </c>
      <c r="F104" s="55"/>
      <c r="G104" s="75" t="s">
        <v>177</v>
      </c>
    </row>
    <row r="105" spans="1:7" ht="150" customHeight="1">
      <c r="A105" s="41" t="s">
        <v>145</v>
      </c>
      <c r="B105" s="41" t="s">
        <v>174</v>
      </c>
      <c r="C105" s="44" t="s">
        <v>451</v>
      </c>
      <c r="D105" s="50" t="s">
        <v>452</v>
      </c>
      <c r="E105" s="54" t="s">
        <v>450</v>
      </c>
      <c r="F105" s="85"/>
      <c r="G105" s="75" t="s">
        <v>177</v>
      </c>
    </row>
    <row r="106" spans="1:7" ht="150" customHeight="1">
      <c r="A106" s="41" t="s">
        <v>146</v>
      </c>
      <c r="B106" s="41" t="s">
        <v>174</v>
      </c>
      <c r="C106" s="44" t="s">
        <v>453</v>
      </c>
      <c r="D106" s="49" t="s">
        <v>454</v>
      </c>
      <c r="E106" s="44" t="s">
        <v>448</v>
      </c>
      <c r="F106" s="85"/>
      <c r="G106" s="75" t="s">
        <v>177</v>
      </c>
    </row>
    <row r="107" spans="1:7" ht="150" customHeight="1">
      <c r="A107" s="41" t="s">
        <v>147</v>
      </c>
      <c r="B107" s="41" t="s">
        <v>174</v>
      </c>
      <c r="C107" s="44" t="s">
        <v>455</v>
      </c>
      <c r="D107" s="49" t="s">
        <v>456</v>
      </c>
      <c r="E107" s="44" t="s">
        <v>392</v>
      </c>
      <c r="F107" s="85"/>
      <c r="G107" s="75" t="s">
        <v>177</v>
      </c>
    </row>
    <row r="108" spans="1:7" ht="150" customHeight="1">
      <c r="A108" s="41" t="s">
        <v>148</v>
      </c>
      <c r="B108" s="41" t="s">
        <v>174</v>
      </c>
      <c r="C108" s="44" t="s">
        <v>457</v>
      </c>
      <c r="D108" s="49" t="s">
        <v>458</v>
      </c>
      <c r="E108" s="44" t="s">
        <v>459</v>
      </c>
      <c r="F108" s="85"/>
      <c r="G108" s="75" t="s">
        <v>177</v>
      </c>
    </row>
    <row r="109" spans="1:7" ht="150" customHeight="1">
      <c r="A109" s="41" t="s">
        <v>149</v>
      </c>
      <c r="B109" s="41" t="s">
        <v>174</v>
      </c>
      <c r="C109" s="44" t="s">
        <v>285</v>
      </c>
      <c r="D109" s="50" t="s">
        <v>286</v>
      </c>
      <c r="E109" s="44" t="s">
        <v>291</v>
      </c>
      <c r="F109" s="89"/>
      <c r="G109" s="75" t="s">
        <v>177</v>
      </c>
    </row>
    <row r="110" spans="1:7" ht="150" customHeight="1">
      <c r="A110" s="41" t="s">
        <v>150</v>
      </c>
      <c r="B110" s="41" t="s">
        <v>174</v>
      </c>
      <c r="C110" s="44" t="s">
        <v>287</v>
      </c>
      <c r="D110" s="57" t="s">
        <v>288</v>
      </c>
      <c r="E110" s="44" t="s">
        <v>281</v>
      </c>
      <c r="F110" s="89"/>
      <c r="G110" s="75" t="s">
        <v>177</v>
      </c>
    </row>
    <row r="111" spans="1:7" ht="150" customHeight="1">
      <c r="A111" s="41" t="s">
        <v>151</v>
      </c>
      <c r="B111" s="41" t="s">
        <v>174</v>
      </c>
      <c r="C111" s="44" t="s">
        <v>289</v>
      </c>
      <c r="D111" s="57" t="s">
        <v>460</v>
      </c>
      <c r="E111" s="44" t="s">
        <v>281</v>
      </c>
      <c r="F111" s="89"/>
      <c r="G111" s="75" t="s">
        <v>177</v>
      </c>
    </row>
    <row r="112" spans="1:7" ht="150" customHeight="1">
      <c r="A112" s="41" t="s">
        <v>152</v>
      </c>
      <c r="B112" s="41" t="s">
        <v>174</v>
      </c>
      <c r="C112" s="44" t="s">
        <v>306</v>
      </c>
      <c r="D112" s="57" t="s">
        <v>307</v>
      </c>
      <c r="E112" s="44" t="s">
        <v>299</v>
      </c>
      <c r="F112" s="89"/>
      <c r="G112" s="75" t="s">
        <v>177</v>
      </c>
    </row>
    <row r="113" spans="1:7" ht="150" customHeight="1">
      <c r="A113" s="41" t="s">
        <v>153</v>
      </c>
      <c r="B113" s="41" t="s">
        <v>174</v>
      </c>
      <c r="C113" s="44" t="s">
        <v>308</v>
      </c>
      <c r="D113" s="50" t="s">
        <v>309</v>
      </c>
      <c r="E113" s="44" t="s">
        <v>299</v>
      </c>
      <c r="F113" s="89"/>
      <c r="G113" s="75" t="s">
        <v>177</v>
      </c>
    </row>
    <row r="114" spans="1:7" ht="150" customHeight="1">
      <c r="A114" s="41" t="s">
        <v>154</v>
      </c>
      <c r="B114" s="41" t="s">
        <v>174</v>
      </c>
      <c r="C114" s="44" t="s">
        <v>461</v>
      </c>
      <c r="D114" s="50" t="s">
        <v>462</v>
      </c>
      <c r="E114" s="44" t="s">
        <v>463</v>
      </c>
      <c r="F114" s="89"/>
      <c r="G114" s="75" t="s">
        <v>177</v>
      </c>
    </row>
    <row r="115" spans="1:7" ht="145.80000000000001">
      <c r="A115" s="41" t="s">
        <v>155</v>
      </c>
      <c r="B115" s="41" t="s">
        <v>174</v>
      </c>
      <c r="C115" s="50" t="s">
        <v>315</v>
      </c>
      <c r="D115" s="50" t="s">
        <v>316</v>
      </c>
      <c r="E115" s="50" t="s">
        <v>312</v>
      </c>
      <c r="F115" s="41"/>
      <c r="G115" s="75" t="s">
        <v>177</v>
      </c>
    </row>
    <row r="116" spans="1:7" ht="129.6">
      <c r="A116" s="41" t="s">
        <v>156</v>
      </c>
      <c r="B116" s="41" t="s">
        <v>174</v>
      </c>
      <c r="C116" s="50" t="s">
        <v>317</v>
      </c>
      <c r="D116" s="50" t="s">
        <v>318</v>
      </c>
      <c r="E116" s="50" t="s">
        <v>312</v>
      </c>
      <c r="F116" s="41"/>
      <c r="G116" s="75" t="s">
        <v>177</v>
      </c>
    </row>
    <row r="117" spans="1:7" ht="178.2">
      <c r="A117" s="41" t="s">
        <v>157</v>
      </c>
      <c r="B117" s="41" t="s">
        <v>174</v>
      </c>
      <c r="C117" s="50" t="s">
        <v>323</v>
      </c>
      <c r="D117" s="50" t="s">
        <v>324</v>
      </c>
      <c r="E117" s="50" t="s">
        <v>320</v>
      </c>
      <c r="F117" s="41"/>
      <c r="G117" s="75" t="s">
        <v>177</v>
      </c>
    </row>
    <row r="118" spans="1:7" ht="356.4">
      <c r="A118" s="41" t="s">
        <v>464</v>
      </c>
      <c r="B118" s="41" t="s">
        <v>174</v>
      </c>
      <c r="C118" s="50" t="s">
        <v>325</v>
      </c>
      <c r="D118" s="50" t="s">
        <v>326</v>
      </c>
      <c r="E118" s="50" t="s">
        <v>320</v>
      </c>
      <c r="F118" s="41"/>
      <c r="G118" s="75" t="s">
        <v>177</v>
      </c>
    </row>
    <row r="119" spans="1:7" ht="324">
      <c r="A119" s="41" t="s">
        <v>465</v>
      </c>
      <c r="B119" s="41" t="s">
        <v>174</v>
      </c>
      <c r="C119" s="50" t="s">
        <v>327</v>
      </c>
      <c r="D119" s="50" t="s">
        <v>328</v>
      </c>
      <c r="E119" s="50" t="s">
        <v>320</v>
      </c>
      <c r="F119" s="41"/>
      <c r="G119" s="75" t="s">
        <v>177</v>
      </c>
    </row>
    <row r="120" spans="1:7" ht="178.2">
      <c r="A120" s="41" t="s">
        <v>466</v>
      </c>
      <c r="B120" s="41" t="s">
        <v>174</v>
      </c>
      <c r="C120" s="50" t="s">
        <v>461</v>
      </c>
      <c r="D120" s="50" t="s">
        <v>467</v>
      </c>
      <c r="E120" s="50" t="s">
        <v>331</v>
      </c>
      <c r="F120" s="41"/>
      <c r="G120" s="75" t="s">
        <v>177</v>
      </c>
    </row>
    <row r="121" spans="1:7" ht="129.6">
      <c r="A121" s="41" t="s">
        <v>468</v>
      </c>
      <c r="B121" s="41" t="s">
        <v>174</v>
      </c>
      <c r="C121" s="50" t="s">
        <v>332</v>
      </c>
      <c r="D121" s="50" t="s">
        <v>333</v>
      </c>
      <c r="E121" s="50" t="s">
        <v>331</v>
      </c>
      <c r="F121" s="41"/>
      <c r="G121" s="75" t="s">
        <v>177</v>
      </c>
    </row>
    <row r="122" spans="1:7" ht="48.6">
      <c r="A122" s="41" t="s">
        <v>469</v>
      </c>
      <c r="B122" s="41" t="s">
        <v>174</v>
      </c>
      <c r="C122" s="50" t="s">
        <v>470</v>
      </c>
      <c r="D122" s="50" t="s">
        <v>471</v>
      </c>
      <c r="E122" s="50" t="s">
        <v>420</v>
      </c>
      <c r="F122" s="41"/>
      <c r="G122" s="75" t="s">
        <v>177</v>
      </c>
    </row>
  </sheetData>
  <mergeCells count="6">
    <mergeCell ref="B4:B5"/>
    <mergeCell ref="G4:G5"/>
    <mergeCell ref="D4:D5"/>
    <mergeCell ref="E4:E5"/>
    <mergeCell ref="F4:F5"/>
    <mergeCell ref="C4:C5"/>
  </mergeCells>
  <phoneticPr fontId="3"/>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2CBF7-84F5-4857-93EB-101F5056C99B}">
  <dimension ref="A1:E41"/>
  <sheetViews>
    <sheetView view="pageBreakPreview" zoomScale="70" zoomScaleNormal="100" zoomScaleSheetLayoutView="70" workbookViewId="0">
      <pane ySplit="5" topLeftCell="A37" activePane="bottomLeft" state="frozen"/>
      <selection activeCell="D7" sqref="D7:F7"/>
      <selection pane="bottomLeft" activeCell="D7" sqref="D7:F7"/>
    </sheetView>
  </sheetViews>
  <sheetFormatPr defaultColWidth="8.09765625" defaultRowHeight="16.2"/>
  <cols>
    <col min="1" max="1" width="6.69921875" style="31" bestFit="1" customWidth="1"/>
    <col min="2" max="2" width="23.3984375" style="32" customWidth="1"/>
    <col min="3" max="3" width="41.19921875" style="32" customWidth="1"/>
    <col min="4" max="4" width="23.3984375" style="32" customWidth="1"/>
    <col min="5" max="5" width="27.69921875" style="34" customWidth="1"/>
    <col min="6" max="16384" width="8.09765625" style="31"/>
  </cols>
  <sheetData>
    <row r="1" spans="1:5">
      <c r="D1" s="33"/>
    </row>
    <row r="2" spans="1:5" ht="18.75" customHeight="1">
      <c r="A2" s="35"/>
      <c r="B2" s="36" t="s">
        <v>249</v>
      </c>
      <c r="C2" s="37"/>
      <c r="D2" s="37"/>
      <c r="E2" s="38"/>
    </row>
    <row r="3" spans="1:5" ht="18.75" customHeight="1">
      <c r="A3" s="35"/>
      <c r="B3" s="36" t="s">
        <v>38</v>
      </c>
      <c r="C3" s="39"/>
      <c r="D3" s="39"/>
      <c r="E3" s="38"/>
    </row>
    <row r="4" spans="1:5" ht="15" customHeight="1">
      <c r="A4" s="442" t="s">
        <v>39</v>
      </c>
      <c r="B4" s="443"/>
      <c r="C4" s="437" t="s">
        <v>40</v>
      </c>
      <c r="D4" s="437" t="s">
        <v>41</v>
      </c>
      <c r="E4" s="446" t="s">
        <v>42</v>
      </c>
    </row>
    <row r="5" spans="1:5">
      <c r="A5" s="444"/>
      <c r="B5" s="445"/>
      <c r="C5" s="437"/>
      <c r="D5" s="437"/>
      <c r="E5" s="446"/>
    </row>
    <row r="6" spans="1:5" ht="150" customHeight="1">
      <c r="A6" s="41" t="s">
        <v>434</v>
      </c>
      <c r="B6" s="42" t="s">
        <v>250</v>
      </c>
      <c r="C6" s="43" t="s">
        <v>251</v>
      </c>
      <c r="D6" s="44" t="s">
        <v>252</v>
      </c>
      <c r="E6" s="41"/>
    </row>
    <row r="7" spans="1:5" ht="150" customHeight="1">
      <c r="A7" s="41" t="s">
        <v>43</v>
      </c>
      <c r="B7" s="45" t="s">
        <v>253</v>
      </c>
      <c r="C7" s="46" t="s">
        <v>254</v>
      </c>
      <c r="D7" s="45" t="s">
        <v>252</v>
      </c>
      <c r="E7" s="47"/>
    </row>
    <row r="8" spans="1:5" ht="150" customHeight="1">
      <c r="A8" s="41" t="s">
        <v>44</v>
      </c>
      <c r="B8" s="45" t="s">
        <v>255</v>
      </c>
      <c r="C8" s="46" t="s">
        <v>256</v>
      </c>
      <c r="D8" s="45" t="s">
        <v>257</v>
      </c>
      <c r="E8" s="47"/>
    </row>
    <row r="9" spans="1:5" ht="150" customHeight="1">
      <c r="A9" s="41" t="s">
        <v>45</v>
      </c>
      <c r="B9" s="44" t="s">
        <v>258</v>
      </c>
      <c r="C9" s="48" t="s">
        <v>259</v>
      </c>
      <c r="D9" s="44" t="s">
        <v>257</v>
      </c>
      <c r="E9" s="41"/>
    </row>
    <row r="10" spans="1:5" ht="150" customHeight="1">
      <c r="A10" s="41" t="s">
        <v>46</v>
      </c>
      <c r="B10" s="44" t="s">
        <v>260</v>
      </c>
      <c r="C10" s="49" t="s">
        <v>261</v>
      </c>
      <c r="D10" s="44" t="s">
        <v>262</v>
      </c>
      <c r="E10" s="41"/>
    </row>
    <row r="11" spans="1:5" ht="64.8">
      <c r="A11" s="41" t="s">
        <v>48</v>
      </c>
      <c r="B11" s="44" t="s">
        <v>263</v>
      </c>
      <c r="C11" s="50" t="s">
        <v>264</v>
      </c>
      <c r="D11" s="44" t="s">
        <v>262</v>
      </c>
      <c r="E11" s="51"/>
    </row>
    <row r="12" spans="1:5" ht="150" customHeight="1">
      <c r="A12" s="41" t="s">
        <v>49</v>
      </c>
      <c r="B12" s="44" t="s">
        <v>265</v>
      </c>
      <c r="C12" s="49" t="s">
        <v>266</v>
      </c>
      <c r="D12" s="44" t="s">
        <v>267</v>
      </c>
      <c r="E12" s="52"/>
    </row>
    <row r="13" spans="1:5" ht="150" customHeight="1">
      <c r="A13" s="41" t="s">
        <v>50</v>
      </c>
      <c r="B13" s="44" t="s">
        <v>268</v>
      </c>
      <c r="C13" s="50" t="s">
        <v>269</v>
      </c>
      <c r="D13" s="44" t="s">
        <v>270</v>
      </c>
      <c r="E13" s="52"/>
    </row>
    <row r="14" spans="1:5" ht="178.2">
      <c r="A14" s="41" t="s">
        <v>51</v>
      </c>
      <c r="B14" s="44" t="s">
        <v>271</v>
      </c>
      <c r="C14" s="50" t="s">
        <v>272</v>
      </c>
      <c r="D14" s="44" t="s">
        <v>273</v>
      </c>
      <c r="E14" s="53"/>
    </row>
    <row r="15" spans="1:5" ht="150" customHeight="1">
      <c r="A15" s="41" t="s">
        <v>52</v>
      </c>
      <c r="B15" s="44" t="s">
        <v>274</v>
      </c>
      <c r="C15" s="50" t="s">
        <v>275</v>
      </c>
      <c r="D15" s="54" t="s">
        <v>273</v>
      </c>
      <c r="E15" s="53"/>
    </row>
    <row r="16" spans="1:5" ht="150" customHeight="1">
      <c r="A16" s="41" t="s">
        <v>53</v>
      </c>
      <c r="B16" s="44" t="s">
        <v>276</v>
      </c>
      <c r="C16" s="50" t="s">
        <v>277</v>
      </c>
      <c r="D16" s="54" t="s">
        <v>278</v>
      </c>
      <c r="E16" s="53"/>
    </row>
    <row r="17" spans="1:5" ht="150" customHeight="1">
      <c r="A17" s="41" t="s">
        <v>54</v>
      </c>
      <c r="B17" s="44" t="s">
        <v>279</v>
      </c>
      <c r="C17" s="49" t="s">
        <v>280</v>
      </c>
      <c r="D17" s="54" t="s">
        <v>281</v>
      </c>
      <c r="E17" s="52"/>
    </row>
    <row r="18" spans="1:5" ht="150" customHeight="1">
      <c r="A18" s="41" t="s">
        <v>55</v>
      </c>
      <c r="B18" s="44" t="s">
        <v>282</v>
      </c>
      <c r="C18" s="50" t="s">
        <v>283</v>
      </c>
      <c r="D18" s="54" t="s">
        <v>284</v>
      </c>
      <c r="E18" s="52"/>
    </row>
    <row r="19" spans="1:5" ht="150" customHeight="1">
      <c r="A19" s="41" t="s">
        <v>56</v>
      </c>
      <c r="B19" s="44" t="s">
        <v>285</v>
      </c>
      <c r="C19" s="50" t="s">
        <v>286</v>
      </c>
      <c r="D19" s="54" t="s">
        <v>281</v>
      </c>
      <c r="E19" s="51"/>
    </row>
    <row r="20" spans="1:5" ht="150" customHeight="1">
      <c r="A20" s="41" t="s">
        <v>57</v>
      </c>
      <c r="B20" s="44" t="s">
        <v>287</v>
      </c>
      <c r="C20" s="49" t="s">
        <v>288</v>
      </c>
      <c r="D20" s="44" t="s">
        <v>281</v>
      </c>
      <c r="E20" s="41"/>
    </row>
    <row r="21" spans="1:5" ht="150" customHeight="1">
      <c r="A21" s="41" t="s">
        <v>58</v>
      </c>
      <c r="B21" s="44" t="s">
        <v>289</v>
      </c>
      <c r="C21" s="49" t="s">
        <v>290</v>
      </c>
      <c r="D21" s="44" t="s">
        <v>291</v>
      </c>
      <c r="E21" s="52"/>
    </row>
    <row r="22" spans="1:5" ht="150" customHeight="1">
      <c r="A22" s="41" t="s">
        <v>59</v>
      </c>
      <c r="B22" s="44" t="s">
        <v>76</v>
      </c>
      <c r="C22" s="55" t="s">
        <v>292</v>
      </c>
      <c r="D22" s="44" t="s">
        <v>293</v>
      </c>
      <c r="E22" s="52"/>
    </row>
    <row r="23" spans="1:5" ht="150" customHeight="1">
      <c r="A23" s="41" t="s">
        <v>60</v>
      </c>
      <c r="B23" s="44" t="s">
        <v>74</v>
      </c>
      <c r="C23" s="49" t="s">
        <v>294</v>
      </c>
      <c r="D23" s="44" t="s">
        <v>293</v>
      </c>
      <c r="E23" s="52"/>
    </row>
    <row r="24" spans="1:5" ht="150" customHeight="1">
      <c r="A24" s="41" t="s">
        <v>61</v>
      </c>
      <c r="B24" s="44" t="s">
        <v>66</v>
      </c>
      <c r="C24" s="49" t="s">
        <v>295</v>
      </c>
      <c r="D24" s="44" t="s">
        <v>296</v>
      </c>
      <c r="E24" s="52"/>
    </row>
    <row r="25" spans="1:5" ht="150" customHeight="1">
      <c r="A25" s="41" t="s">
        <v>62</v>
      </c>
      <c r="B25" s="44" t="s">
        <v>297</v>
      </c>
      <c r="C25" s="49" t="s">
        <v>298</v>
      </c>
      <c r="D25" s="44" t="s">
        <v>299</v>
      </c>
      <c r="E25" s="52"/>
    </row>
    <row r="26" spans="1:5" ht="150" customHeight="1">
      <c r="A26" s="41" t="s">
        <v>63</v>
      </c>
      <c r="B26" s="44" t="s">
        <v>300</v>
      </c>
      <c r="C26" s="43" t="s">
        <v>301</v>
      </c>
      <c r="D26" s="44" t="s">
        <v>299</v>
      </c>
      <c r="E26" s="52"/>
    </row>
    <row r="27" spans="1:5" ht="150" customHeight="1">
      <c r="A27" s="41" t="s">
        <v>64</v>
      </c>
      <c r="B27" s="44" t="s">
        <v>302</v>
      </c>
      <c r="C27" s="49" t="s">
        <v>303</v>
      </c>
      <c r="D27" s="54" t="s">
        <v>299</v>
      </c>
      <c r="E27" s="41"/>
    </row>
    <row r="28" spans="1:5" ht="150" customHeight="1">
      <c r="A28" s="41" t="s">
        <v>65</v>
      </c>
      <c r="B28" s="44" t="s">
        <v>304</v>
      </c>
      <c r="C28" s="49" t="s">
        <v>305</v>
      </c>
      <c r="D28" s="54" t="s">
        <v>299</v>
      </c>
      <c r="E28" s="41"/>
    </row>
    <row r="29" spans="1:5" ht="150" customHeight="1">
      <c r="A29" s="41" t="s">
        <v>67</v>
      </c>
      <c r="B29" s="44" t="s">
        <v>306</v>
      </c>
      <c r="C29" s="56" t="s">
        <v>307</v>
      </c>
      <c r="D29" s="44" t="s">
        <v>299</v>
      </c>
      <c r="E29" s="52"/>
    </row>
    <row r="30" spans="1:5" ht="150" customHeight="1">
      <c r="A30" s="41" t="s">
        <v>68</v>
      </c>
      <c r="B30" s="44" t="s">
        <v>308</v>
      </c>
      <c r="C30" s="57" t="s">
        <v>309</v>
      </c>
      <c r="D30" s="44" t="s">
        <v>299</v>
      </c>
      <c r="E30" s="52"/>
    </row>
    <row r="31" spans="1:5" ht="150" customHeight="1">
      <c r="A31" s="41" t="s">
        <v>69</v>
      </c>
      <c r="B31" s="44" t="s">
        <v>310</v>
      </c>
      <c r="C31" s="57" t="s">
        <v>311</v>
      </c>
      <c r="D31" s="44" t="s">
        <v>312</v>
      </c>
      <c r="E31" s="52"/>
    </row>
    <row r="32" spans="1:5" ht="150" customHeight="1">
      <c r="A32" s="41" t="s">
        <v>70</v>
      </c>
      <c r="B32" s="54" t="s">
        <v>313</v>
      </c>
      <c r="C32" s="57" t="s">
        <v>314</v>
      </c>
      <c r="D32" s="44" t="s">
        <v>312</v>
      </c>
      <c r="E32" s="52"/>
    </row>
    <row r="33" spans="1:5" ht="150" customHeight="1">
      <c r="A33" s="41" t="s">
        <v>71</v>
      </c>
      <c r="B33" s="54" t="s">
        <v>315</v>
      </c>
      <c r="C33" s="57" t="s">
        <v>316</v>
      </c>
      <c r="D33" s="44" t="s">
        <v>312</v>
      </c>
      <c r="E33" s="52"/>
    </row>
    <row r="34" spans="1:5" ht="150" customHeight="1">
      <c r="A34" s="41" t="s">
        <v>72</v>
      </c>
      <c r="B34" s="54" t="s">
        <v>317</v>
      </c>
      <c r="C34" s="57" t="s">
        <v>318</v>
      </c>
      <c r="D34" s="44" t="s">
        <v>312</v>
      </c>
      <c r="E34" s="52"/>
    </row>
    <row r="35" spans="1:5" ht="150" customHeight="1">
      <c r="A35" s="41" t="s">
        <v>73</v>
      </c>
      <c r="B35" s="44" t="s">
        <v>47</v>
      </c>
      <c r="C35" s="49" t="s">
        <v>319</v>
      </c>
      <c r="D35" s="43" t="s">
        <v>320</v>
      </c>
      <c r="E35" s="41"/>
    </row>
    <row r="36" spans="1:5" ht="150" customHeight="1">
      <c r="A36" s="41" t="s">
        <v>75</v>
      </c>
      <c r="B36" s="44" t="s">
        <v>321</v>
      </c>
      <c r="C36" s="49" t="s">
        <v>322</v>
      </c>
      <c r="D36" s="43" t="s">
        <v>320</v>
      </c>
      <c r="E36" s="41"/>
    </row>
    <row r="37" spans="1:5" ht="150" customHeight="1">
      <c r="A37" s="41" t="s">
        <v>77</v>
      </c>
      <c r="B37" s="44" t="s">
        <v>323</v>
      </c>
      <c r="C37" s="50" t="s">
        <v>324</v>
      </c>
      <c r="D37" s="44" t="s">
        <v>320</v>
      </c>
      <c r="E37" s="52"/>
    </row>
    <row r="38" spans="1:5" ht="150" customHeight="1">
      <c r="A38" s="41" t="s">
        <v>78</v>
      </c>
      <c r="B38" s="44" t="s">
        <v>325</v>
      </c>
      <c r="C38" s="50" t="s">
        <v>326</v>
      </c>
      <c r="D38" s="44" t="s">
        <v>320</v>
      </c>
      <c r="E38" s="52"/>
    </row>
    <row r="39" spans="1:5" ht="150" customHeight="1">
      <c r="A39" s="41" t="s">
        <v>79</v>
      </c>
      <c r="B39" s="44" t="s">
        <v>327</v>
      </c>
      <c r="C39" s="50" t="s">
        <v>328</v>
      </c>
      <c r="D39" s="44" t="s">
        <v>320</v>
      </c>
      <c r="E39" s="52"/>
    </row>
    <row r="40" spans="1:5" ht="150" customHeight="1">
      <c r="A40" s="41" t="s">
        <v>80</v>
      </c>
      <c r="B40" s="44" t="s">
        <v>329</v>
      </c>
      <c r="C40" s="50" t="s">
        <v>330</v>
      </c>
      <c r="D40" s="44" t="s">
        <v>331</v>
      </c>
      <c r="E40" s="52"/>
    </row>
    <row r="41" spans="1:5" ht="150" customHeight="1">
      <c r="A41" s="41" t="s">
        <v>81</v>
      </c>
      <c r="B41" s="44" t="s">
        <v>332</v>
      </c>
      <c r="C41" s="50" t="s">
        <v>333</v>
      </c>
      <c r="D41" s="44" t="s">
        <v>331</v>
      </c>
      <c r="E41" s="52"/>
    </row>
  </sheetData>
  <mergeCells count="4">
    <mergeCell ref="A4:B5"/>
    <mergeCell ref="C4:C5"/>
    <mergeCell ref="D4:D5"/>
    <mergeCell ref="E4:E5"/>
  </mergeCells>
  <phoneticPr fontId="3"/>
  <pageMargins left="1.299212598425197" right="0.70866141732283472" top="0.74803149606299213" bottom="0.74803149606299213" header="0.31496062992125984" footer="0.31496062992125984"/>
  <pageSetup paperSize="9" scale="59" orientation="portrait" r:id="rId1"/>
  <headerFoot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29B0B-F4A2-44F5-870B-6B83B3A4AAA2}">
  <sheetPr>
    <pageSetUpPr fitToPage="1"/>
  </sheetPr>
  <dimension ref="A1:E49"/>
  <sheetViews>
    <sheetView view="pageBreakPreview" topLeftCell="A48" zoomScale="70" zoomScaleNormal="75" zoomScaleSheetLayoutView="70" zoomScalePageLayoutView="40" workbookViewId="0">
      <selection activeCell="D7" sqref="D7:F7"/>
    </sheetView>
  </sheetViews>
  <sheetFormatPr defaultColWidth="8.09765625" defaultRowHeight="16.2"/>
  <cols>
    <col min="1" max="1" width="6.69921875" style="32" bestFit="1" customWidth="1"/>
    <col min="2" max="2" width="23.19921875" style="32" customWidth="1"/>
    <col min="3" max="3" width="41.19921875" style="32" customWidth="1"/>
    <col min="4" max="4" width="25" style="32" customWidth="1"/>
    <col min="5" max="5" width="32.19921875" style="32" customWidth="1"/>
    <col min="6" max="16384" width="8.09765625" style="32"/>
  </cols>
  <sheetData>
    <row r="1" spans="1:5" ht="26.4">
      <c r="D1" s="58"/>
      <c r="E1" s="58"/>
    </row>
    <row r="2" spans="1:5" ht="24.75" customHeight="1">
      <c r="A2" s="59"/>
      <c r="B2" s="60" t="s">
        <v>249</v>
      </c>
      <c r="C2" s="61"/>
      <c r="D2" s="62"/>
      <c r="E2" s="62"/>
    </row>
    <row r="3" spans="1:5" ht="24.75" customHeight="1">
      <c r="B3" s="36" t="s">
        <v>82</v>
      </c>
      <c r="C3" s="36"/>
    </row>
    <row r="4" spans="1:5" ht="15" customHeight="1">
      <c r="A4" s="447" t="s">
        <v>39</v>
      </c>
      <c r="B4" s="448"/>
      <c r="C4" s="451" t="s">
        <v>40</v>
      </c>
      <c r="D4" s="437" t="s">
        <v>41</v>
      </c>
      <c r="E4" s="451" t="s">
        <v>42</v>
      </c>
    </row>
    <row r="5" spans="1:5">
      <c r="A5" s="449"/>
      <c r="B5" s="450"/>
      <c r="C5" s="452"/>
      <c r="D5" s="437"/>
      <c r="E5" s="452"/>
    </row>
    <row r="6" spans="1:5" ht="150" customHeight="1">
      <c r="A6" s="40" t="s">
        <v>334</v>
      </c>
      <c r="B6" s="44" t="s">
        <v>335</v>
      </c>
      <c r="C6" s="64" t="s">
        <v>336</v>
      </c>
      <c r="D6" s="44" t="s">
        <v>337</v>
      </c>
      <c r="E6" s="63"/>
    </row>
    <row r="7" spans="1:5" ht="150" customHeight="1">
      <c r="A7" s="40" t="s">
        <v>83</v>
      </c>
      <c r="B7" s="44" t="s">
        <v>338</v>
      </c>
      <c r="C7" s="64" t="s">
        <v>339</v>
      </c>
      <c r="D7" s="44" t="s">
        <v>340</v>
      </c>
      <c r="E7" s="63"/>
    </row>
    <row r="8" spans="1:5" ht="150" customHeight="1">
      <c r="A8" s="40" t="s">
        <v>84</v>
      </c>
      <c r="B8" s="44" t="s">
        <v>341</v>
      </c>
      <c r="C8" s="65" t="s">
        <v>342</v>
      </c>
      <c r="D8" s="44" t="s">
        <v>343</v>
      </c>
      <c r="E8" s="63"/>
    </row>
    <row r="9" spans="1:5" ht="202.8" customHeight="1">
      <c r="A9" s="40" t="s">
        <v>85</v>
      </c>
      <c r="B9" s="44" t="s">
        <v>344</v>
      </c>
      <c r="C9" s="64" t="s">
        <v>345</v>
      </c>
      <c r="D9" s="44" t="s">
        <v>343</v>
      </c>
      <c r="E9" s="63"/>
    </row>
    <row r="10" spans="1:5" ht="150" customHeight="1">
      <c r="A10" s="40" t="s">
        <v>86</v>
      </c>
      <c r="B10" s="54" t="s">
        <v>346</v>
      </c>
      <c r="C10" s="50" t="s">
        <v>347</v>
      </c>
      <c r="D10" s="54" t="s">
        <v>348</v>
      </c>
      <c r="E10" s="50"/>
    </row>
    <row r="11" spans="1:5" ht="150" customHeight="1">
      <c r="A11" s="40" t="s">
        <v>87</v>
      </c>
      <c r="B11" s="54" t="s">
        <v>271</v>
      </c>
      <c r="C11" s="50" t="s">
        <v>272</v>
      </c>
      <c r="D11" s="54" t="s">
        <v>273</v>
      </c>
      <c r="E11" s="66"/>
    </row>
    <row r="12" spans="1:5" ht="150" customHeight="1">
      <c r="A12" s="40" t="s">
        <v>88</v>
      </c>
      <c r="B12" s="54" t="s">
        <v>349</v>
      </c>
      <c r="C12" s="50" t="s">
        <v>350</v>
      </c>
      <c r="D12" s="54" t="s">
        <v>273</v>
      </c>
      <c r="E12" s="50"/>
    </row>
    <row r="13" spans="1:5" ht="150" customHeight="1">
      <c r="A13" s="40" t="s">
        <v>89</v>
      </c>
      <c r="B13" s="54" t="s">
        <v>351</v>
      </c>
      <c r="C13" s="50" t="s">
        <v>352</v>
      </c>
      <c r="D13" s="54" t="s">
        <v>353</v>
      </c>
      <c r="E13" s="50"/>
    </row>
    <row r="14" spans="1:5" ht="150" customHeight="1">
      <c r="A14" s="40" t="s">
        <v>90</v>
      </c>
      <c r="B14" s="54" t="s">
        <v>354</v>
      </c>
      <c r="C14" s="50" t="s">
        <v>352</v>
      </c>
      <c r="D14" s="54" t="s">
        <v>353</v>
      </c>
      <c r="E14" s="50"/>
    </row>
    <row r="15" spans="1:5" ht="150" customHeight="1">
      <c r="A15" s="40" t="s">
        <v>91</v>
      </c>
      <c r="B15" s="54" t="s">
        <v>355</v>
      </c>
      <c r="C15" s="50" t="s">
        <v>352</v>
      </c>
      <c r="D15" s="54" t="s">
        <v>353</v>
      </c>
      <c r="E15" s="50"/>
    </row>
    <row r="16" spans="1:5" ht="150" customHeight="1">
      <c r="A16" s="40" t="s">
        <v>92</v>
      </c>
      <c r="B16" s="54" t="s">
        <v>356</v>
      </c>
      <c r="C16" s="50" t="s">
        <v>352</v>
      </c>
      <c r="D16" s="54" t="s">
        <v>357</v>
      </c>
      <c r="E16" s="50"/>
    </row>
    <row r="17" spans="1:5" ht="150" customHeight="1">
      <c r="A17" s="40" t="s">
        <v>93</v>
      </c>
      <c r="B17" s="54" t="s">
        <v>358</v>
      </c>
      <c r="C17" s="50" t="s">
        <v>359</v>
      </c>
      <c r="D17" s="54" t="s">
        <v>353</v>
      </c>
      <c r="E17" s="50"/>
    </row>
    <row r="18" spans="1:5" ht="150" customHeight="1">
      <c r="A18" s="40" t="s">
        <v>94</v>
      </c>
      <c r="B18" s="50" t="s">
        <v>360</v>
      </c>
      <c r="C18" s="64" t="s">
        <v>359</v>
      </c>
      <c r="D18" s="44" t="s">
        <v>361</v>
      </c>
      <c r="E18" s="50"/>
    </row>
    <row r="19" spans="1:5" ht="150" customHeight="1">
      <c r="A19" s="40" t="s">
        <v>95</v>
      </c>
      <c r="B19" s="44" t="s">
        <v>362</v>
      </c>
      <c r="C19" s="64" t="s">
        <v>359</v>
      </c>
      <c r="D19" s="44" t="s">
        <v>363</v>
      </c>
      <c r="E19" s="50"/>
    </row>
    <row r="20" spans="1:5" ht="150" customHeight="1">
      <c r="A20" s="40" t="s">
        <v>96</v>
      </c>
      <c r="B20" s="44" t="s">
        <v>364</v>
      </c>
      <c r="C20" s="64" t="s">
        <v>365</v>
      </c>
      <c r="D20" s="44" t="s">
        <v>361</v>
      </c>
      <c r="E20" s="50"/>
    </row>
    <row r="21" spans="1:5" ht="150" customHeight="1">
      <c r="A21" s="40" t="s">
        <v>97</v>
      </c>
      <c r="B21" s="44" t="s">
        <v>366</v>
      </c>
      <c r="C21" s="55" t="s">
        <v>367</v>
      </c>
      <c r="D21" s="44" t="s">
        <v>368</v>
      </c>
      <c r="E21" s="50"/>
    </row>
    <row r="22" spans="1:5" ht="150" customHeight="1">
      <c r="A22" s="40" t="s">
        <v>98</v>
      </c>
      <c r="B22" s="44" t="s">
        <v>369</v>
      </c>
      <c r="C22" s="50" t="s">
        <v>370</v>
      </c>
      <c r="D22" s="44" t="s">
        <v>371</v>
      </c>
      <c r="E22" s="50"/>
    </row>
    <row r="23" spans="1:5" ht="150" customHeight="1">
      <c r="A23" s="40" t="s">
        <v>99</v>
      </c>
      <c r="B23" s="44" t="s">
        <v>372</v>
      </c>
      <c r="C23" s="50" t="s">
        <v>373</v>
      </c>
      <c r="D23" s="44" t="s">
        <v>371</v>
      </c>
      <c r="E23" s="50"/>
    </row>
    <row r="24" spans="1:5" ht="150" customHeight="1">
      <c r="A24" s="40" t="s">
        <v>101</v>
      </c>
      <c r="B24" s="44" t="s">
        <v>374</v>
      </c>
      <c r="C24" s="49" t="s">
        <v>375</v>
      </c>
      <c r="D24" s="44" t="s">
        <v>371</v>
      </c>
      <c r="E24" s="50"/>
    </row>
    <row r="25" spans="1:5" ht="150" customHeight="1">
      <c r="A25" s="40" t="s">
        <v>103</v>
      </c>
      <c r="B25" s="44" t="s">
        <v>376</v>
      </c>
      <c r="C25" s="50" t="s">
        <v>377</v>
      </c>
      <c r="D25" s="44" t="s">
        <v>371</v>
      </c>
      <c r="E25" s="67"/>
    </row>
    <row r="26" spans="1:5" ht="150" customHeight="1">
      <c r="A26" s="40" t="s">
        <v>105</v>
      </c>
      <c r="B26" s="44" t="s">
        <v>378</v>
      </c>
      <c r="C26" s="50" t="s">
        <v>379</v>
      </c>
      <c r="D26" s="44" t="s">
        <v>380</v>
      </c>
      <c r="E26" s="67"/>
    </row>
    <row r="27" spans="1:5" ht="150" customHeight="1">
      <c r="A27" s="40" t="s">
        <v>107</v>
      </c>
      <c r="B27" s="44" t="s">
        <v>381</v>
      </c>
      <c r="C27" s="50" t="s">
        <v>382</v>
      </c>
      <c r="D27" s="44" t="s">
        <v>380</v>
      </c>
      <c r="E27" s="50"/>
    </row>
    <row r="28" spans="1:5" ht="150" customHeight="1">
      <c r="A28" s="40" t="s">
        <v>108</v>
      </c>
      <c r="B28" s="44" t="s">
        <v>383</v>
      </c>
      <c r="C28" s="44" t="s">
        <v>384</v>
      </c>
      <c r="D28" s="44" t="s">
        <v>380</v>
      </c>
      <c r="E28" s="50"/>
    </row>
    <row r="29" spans="1:5" ht="150" customHeight="1">
      <c r="A29" s="40" t="s">
        <v>109</v>
      </c>
      <c r="B29" s="44" t="s">
        <v>385</v>
      </c>
      <c r="C29" s="50" t="s">
        <v>386</v>
      </c>
      <c r="D29" s="44" t="s">
        <v>380</v>
      </c>
      <c r="E29" s="50"/>
    </row>
    <row r="30" spans="1:5" ht="150" customHeight="1">
      <c r="A30" s="40" t="s">
        <v>110</v>
      </c>
      <c r="B30" s="44" t="s">
        <v>387</v>
      </c>
      <c r="C30" s="50" t="s">
        <v>388</v>
      </c>
      <c r="D30" s="44" t="s">
        <v>389</v>
      </c>
      <c r="E30" s="50"/>
    </row>
    <row r="31" spans="1:5" ht="283.2" customHeight="1">
      <c r="A31" s="40" t="s">
        <v>111</v>
      </c>
      <c r="B31" s="44" t="s">
        <v>390</v>
      </c>
      <c r="C31" s="54" t="s">
        <v>391</v>
      </c>
      <c r="D31" s="54" t="s">
        <v>392</v>
      </c>
      <c r="E31"/>
    </row>
    <row r="32" spans="1:5" ht="150" customHeight="1">
      <c r="A32" s="40" t="s">
        <v>112</v>
      </c>
      <c r="B32" s="44" t="s">
        <v>393</v>
      </c>
      <c r="C32" s="50" t="s">
        <v>394</v>
      </c>
      <c r="D32" s="44" t="s">
        <v>395</v>
      </c>
      <c r="E32" s="68"/>
    </row>
    <row r="33" spans="1:5" ht="150" customHeight="1">
      <c r="A33" s="40" t="s">
        <v>113</v>
      </c>
      <c r="B33" s="44" t="s">
        <v>396</v>
      </c>
      <c r="C33" s="50" t="s">
        <v>397</v>
      </c>
      <c r="D33" s="44" t="s">
        <v>395</v>
      </c>
      <c r="E33" s="68"/>
    </row>
    <row r="34" spans="1:5" ht="150" customHeight="1">
      <c r="A34" s="40" t="s">
        <v>114</v>
      </c>
      <c r="B34" s="44" t="s">
        <v>398</v>
      </c>
      <c r="C34" s="50" t="s">
        <v>399</v>
      </c>
      <c r="D34" s="44" t="s">
        <v>395</v>
      </c>
      <c r="E34" s="68"/>
    </row>
    <row r="35" spans="1:5" ht="150" customHeight="1">
      <c r="A35" s="40" t="s">
        <v>115</v>
      </c>
      <c r="B35" s="44" t="s">
        <v>400</v>
      </c>
      <c r="C35" s="56" t="s">
        <v>401</v>
      </c>
      <c r="D35" s="44" t="s">
        <v>395</v>
      </c>
      <c r="E35" s="68"/>
    </row>
    <row r="36" spans="1:5" ht="150" customHeight="1">
      <c r="A36" s="40" t="s">
        <v>116</v>
      </c>
      <c r="B36" s="44" t="s">
        <v>402</v>
      </c>
      <c r="C36" s="50" t="s">
        <v>403</v>
      </c>
      <c r="D36" s="44" t="s">
        <v>395</v>
      </c>
      <c r="E36" s="68"/>
    </row>
    <row r="37" spans="1:5" ht="150" customHeight="1">
      <c r="A37" s="40" t="s">
        <v>117</v>
      </c>
      <c r="B37" s="44" t="s">
        <v>404</v>
      </c>
      <c r="C37" s="50" t="s">
        <v>405</v>
      </c>
      <c r="D37" s="44" t="s">
        <v>299</v>
      </c>
      <c r="E37" s="68"/>
    </row>
    <row r="38" spans="1:5" ht="150" customHeight="1">
      <c r="A38" s="40" t="s">
        <v>118</v>
      </c>
      <c r="B38" s="44" t="s">
        <v>406</v>
      </c>
      <c r="C38" s="50" t="s">
        <v>407</v>
      </c>
      <c r="D38" s="44" t="s">
        <v>299</v>
      </c>
      <c r="E38" s="50"/>
    </row>
    <row r="39" spans="1:5" ht="150" customHeight="1">
      <c r="A39" s="40" t="s">
        <v>119</v>
      </c>
      <c r="B39" s="44" t="s">
        <v>408</v>
      </c>
      <c r="C39" s="50" t="s">
        <v>409</v>
      </c>
      <c r="D39" s="44" t="s">
        <v>299</v>
      </c>
      <c r="E39" s="50"/>
    </row>
    <row r="40" spans="1:5" ht="150" customHeight="1">
      <c r="A40" s="40" t="s">
        <v>120</v>
      </c>
      <c r="B40" s="44" t="s">
        <v>410</v>
      </c>
      <c r="C40" s="50" t="s">
        <v>411</v>
      </c>
      <c r="D40" s="44" t="s">
        <v>412</v>
      </c>
      <c r="E40" s="50"/>
    </row>
    <row r="41" spans="1:5" ht="150" customHeight="1">
      <c r="A41" s="40" t="s">
        <v>121</v>
      </c>
      <c r="B41" s="44" t="s">
        <v>100</v>
      </c>
      <c r="C41" s="64" t="s">
        <v>413</v>
      </c>
      <c r="D41" s="44" t="s">
        <v>414</v>
      </c>
      <c r="E41" s="50"/>
    </row>
    <row r="42" spans="1:5" ht="150" customHeight="1">
      <c r="A42" s="40" t="s">
        <v>122</v>
      </c>
      <c r="B42" s="44" t="s">
        <v>104</v>
      </c>
      <c r="C42" s="50" t="s">
        <v>415</v>
      </c>
      <c r="D42" s="44" t="s">
        <v>414</v>
      </c>
      <c r="E42" s="69"/>
    </row>
    <row r="43" spans="1:5" ht="208.2" customHeight="1">
      <c r="A43" s="40" t="s">
        <v>123</v>
      </c>
      <c r="B43" s="44" t="s">
        <v>106</v>
      </c>
      <c r="C43" s="70" t="s">
        <v>416</v>
      </c>
      <c r="D43" s="44" t="s">
        <v>414</v>
      </c>
      <c r="E43" s="50"/>
    </row>
    <row r="44" spans="1:5" ht="150" customHeight="1">
      <c r="A44" s="40" t="s">
        <v>124</v>
      </c>
      <c r="B44" s="44" t="s">
        <v>102</v>
      </c>
      <c r="C44" s="71" t="s">
        <v>417</v>
      </c>
      <c r="D44" s="44" t="s">
        <v>414</v>
      </c>
      <c r="E44" s="72"/>
    </row>
    <row r="45" spans="1:5" ht="150" customHeight="1">
      <c r="A45" s="40" t="s">
        <v>125</v>
      </c>
      <c r="B45" s="44" t="s">
        <v>418</v>
      </c>
      <c r="C45" s="73" t="s">
        <v>419</v>
      </c>
      <c r="D45" s="44" t="s">
        <v>420</v>
      </c>
      <c r="E45" s="72"/>
    </row>
    <row r="46" spans="1:5" ht="165" customHeight="1">
      <c r="A46" s="40" t="s">
        <v>126</v>
      </c>
      <c r="B46" s="44" t="s">
        <v>421</v>
      </c>
      <c r="C46" s="50"/>
      <c r="D46" s="44" t="s">
        <v>420</v>
      </c>
      <c r="E46" s="50"/>
    </row>
    <row r="47" spans="1:5" ht="181.8" customHeight="1">
      <c r="A47" s="40" t="s">
        <v>422</v>
      </c>
      <c r="B47" s="54" t="s">
        <v>423</v>
      </c>
      <c r="C47" s="50" t="s">
        <v>424</v>
      </c>
      <c r="D47" s="54" t="s">
        <v>425</v>
      </c>
      <c r="E47" s="50"/>
    </row>
    <row r="48" spans="1:5" ht="207" customHeight="1">
      <c r="A48" s="40" t="s">
        <v>426</v>
      </c>
      <c r="B48" s="50" t="s">
        <v>427</v>
      </c>
      <c r="C48" s="50" t="s">
        <v>428</v>
      </c>
      <c r="D48" s="50" t="s">
        <v>429</v>
      </c>
      <c r="E48" s="350"/>
    </row>
    <row r="49" spans="1:5" ht="409.2" customHeight="1">
      <c r="A49" s="40" t="s">
        <v>430</v>
      </c>
      <c r="B49" s="50" t="s">
        <v>431</v>
      </c>
      <c r="C49" s="50" t="s">
        <v>432</v>
      </c>
      <c r="D49" s="50" t="s">
        <v>433</v>
      </c>
      <c r="E49" s="350"/>
    </row>
  </sheetData>
  <mergeCells count="4">
    <mergeCell ref="A4:B5"/>
    <mergeCell ref="C4:C5"/>
    <mergeCell ref="D4:D5"/>
    <mergeCell ref="E4:E5"/>
  </mergeCells>
  <phoneticPr fontId="3"/>
  <pageMargins left="0.70866141732283472" right="0.70866141732283472" top="0.74803149606299213" bottom="0.74803149606299213" header="0.31496062992125984" footer="0.31496062992125984"/>
  <pageSetup paperSize="9" scale="6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別紙_運行_3</vt:lpstr>
      <vt:lpstr>更新履歴</vt:lpstr>
      <vt:lpstr>★運行管理記載例★（補助率3分の1）</vt:lpstr>
      <vt:lpstr>運行管理の高度化(シート①)</vt:lpstr>
      <vt:lpstr>(予備)運行管理の高度化(シート②)</vt:lpstr>
      <vt:lpstr>(予備)運行管理の高度化(シート③)</vt:lpstr>
      <vt:lpstr>ALL</vt:lpstr>
      <vt:lpstr>デジタコ R8</vt:lpstr>
      <vt:lpstr>ドラレコ R8</vt:lpstr>
      <vt:lpstr>一体型 R8</vt:lpstr>
      <vt:lpstr>通信機能付一体型 R8</vt:lpstr>
      <vt:lpstr>'(予備)運行管理の高度化(シート②)'!Print_Area</vt:lpstr>
      <vt:lpstr>'(予備)運行管理の高度化(シート③)'!Print_Area</vt:lpstr>
      <vt:lpstr>'★運行管理記載例★（補助率3分の1）'!Print_Area</vt:lpstr>
      <vt:lpstr>'デジタコ R8'!Print_Area</vt:lpstr>
      <vt:lpstr>'ドラレコ R8'!Print_Area</vt:lpstr>
      <vt:lpstr>'一体型 R8'!Print_Area</vt:lpstr>
      <vt:lpstr>'運行管理の高度化(シート①)'!Print_Area</vt:lpstr>
      <vt:lpstr>更新履歴!Print_Area</vt:lpstr>
      <vt:lpstr>'通信機能付一体型 R8'!Print_Area</vt:lpstr>
      <vt:lpstr>'デジタコ R8'!Print_Titles</vt:lpstr>
      <vt:lpstr>'ドラレコ R8'!Print_Titles</vt:lpstr>
      <vt:lpstr>更新履歴!Print_Titles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2023-07-27T14:59:27Z</dcterms:created>
  <dcterms:modified xsi:type="dcterms:W3CDTF">2026-07-28T05:40:02Z</dcterms:modified>
</cp:coreProperties>
</file>