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68081395-127C-429F-997C-8AAD78309295}" xr6:coauthVersionLast="47" xr6:coauthVersionMax="47" xr10:uidLastSave="{00000000-0000-0000-0000-000000000000}"/>
  <workbookProtection workbookAlgorithmName="SHA-512" workbookHashValue="stW7vfgO2gfXdofPsJdjo5H7NdnZnPbKR06fj6eervQ7Ck9tc+u98CXjhbMy4INqLc0XFy4xzYBoPPqdBxkL3A==" workbookSaltValue="ehvK6Ed8Sm0K7enxMNHuvA==" workbookSpinCount="100000" lockStructure="1"/>
  <bookViews>
    <workbookView xWindow="-108" yWindow="-108" windowWidth="23256" windowHeight="12456" xr2:uid="{00000000-000D-0000-FFFF-FFFF00000000}"/>
  </bookViews>
  <sheets>
    <sheet name="運行管理の高度化に対する支援に限る" sheetId="1" r:id="rId1"/>
    <sheet name="レポート用" sheetId="3" state="hidden" r:id="rId2"/>
  </sheets>
  <externalReferences>
    <externalReference r:id="rId3"/>
  </externalReferences>
  <definedNames>
    <definedName name="_xlnm.Print_Area" localSheetId="0">運行管理の高度化に対する支援に限る!$A$1:$I$142</definedName>
    <definedName name="経費名" localSheetId="1">[1]過労運転防止のための先進的な取り組みに対する支援に限る!#REF!</definedName>
    <definedName name="経費名">運行管理の高度化に対する支援に限る!$C$84:$D$84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C28" i="1"/>
  <c r="D66" i="1"/>
  <c r="D57" i="1"/>
  <c r="D74" i="1"/>
  <c r="F29" i="1"/>
  <c r="Q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3" i="3"/>
  <c r="N3" i="3"/>
  <c r="K3" i="3"/>
  <c r="J4" i="3"/>
  <c r="J3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H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3" i="3"/>
  <c r="B4" i="3"/>
  <c r="B5" i="3"/>
  <c r="B6" i="3"/>
  <c r="B7" i="3"/>
  <c r="B8" i="3"/>
  <c r="B9" i="3"/>
  <c r="M9" i="3" s="1"/>
  <c r="B10" i="3"/>
  <c r="B11" i="3"/>
  <c r="B12" i="3"/>
  <c r="B13" i="3"/>
  <c r="B14" i="3"/>
  <c r="B15" i="3"/>
  <c r="B16" i="3"/>
  <c r="B17" i="3"/>
  <c r="B18" i="3"/>
  <c r="B19" i="3"/>
  <c r="B20" i="3"/>
  <c r="B3" i="3"/>
  <c r="K14" i="3"/>
  <c r="H7" i="3"/>
  <c r="E3" i="3" l="1"/>
  <c r="E5" i="3" s="1"/>
  <c r="F3" i="3"/>
  <c r="F4" i="3" s="1"/>
  <c r="G3" i="3"/>
  <c r="G5" i="3" s="1"/>
  <c r="D3" i="3"/>
  <c r="D6" i="3" s="1"/>
  <c r="F20" i="3"/>
  <c r="D20" i="3"/>
  <c r="G20" i="3"/>
  <c r="E20" i="3"/>
  <c r="L12" i="3"/>
  <c r="F12" i="3"/>
  <c r="D12" i="3"/>
  <c r="E12" i="3"/>
  <c r="G12" i="3"/>
  <c r="E19" i="3"/>
  <c r="D19" i="3"/>
  <c r="G19" i="3"/>
  <c r="F19" i="3"/>
  <c r="K4" i="3"/>
  <c r="E11" i="3"/>
  <c r="G11" i="3"/>
  <c r="F11" i="3"/>
  <c r="D11" i="3"/>
  <c r="F18" i="3"/>
  <c r="D18" i="3"/>
  <c r="G18" i="3"/>
  <c r="E18" i="3"/>
  <c r="G10" i="3"/>
  <c r="E10" i="3"/>
  <c r="F10" i="3"/>
  <c r="D10" i="3"/>
  <c r="G17" i="3"/>
  <c r="F17" i="3"/>
  <c r="E17" i="3"/>
  <c r="D17" i="3"/>
  <c r="L9" i="3"/>
  <c r="D9" i="3"/>
  <c r="G9" i="3"/>
  <c r="F9" i="3"/>
  <c r="E9" i="3"/>
  <c r="E14" i="3"/>
  <c r="G14" i="3"/>
  <c r="F14" i="3"/>
  <c r="D14" i="3"/>
  <c r="M16" i="3"/>
  <c r="G16" i="3"/>
  <c r="F16" i="3"/>
  <c r="D16" i="3"/>
  <c r="E16" i="3"/>
  <c r="M8" i="3"/>
  <c r="E8" i="3"/>
  <c r="F8" i="3"/>
  <c r="D8" i="3"/>
  <c r="G8" i="3"/>
  <c r="M15" i="3"/>
  <c r="D15" i="3"/>
  <c r="G15" i="3"/>
  <c r="F15" i="3"/>
  <c r="E15" i="3"/>
  <c r="M7" i="3"/>
  <c r="F7" i="3"/>
  <c r="E7" i="3"/>
  <c r="G7" i="3"/>
  <c r="D7" i="3"/>
  <c r="M6" i="3"/>
  <c r="G13" i="3"/>
  <c r="F13" i="3"/>
  <c r="D13" i="3"/>
  <c r="E13" i="3"/>
  <c r="M17" i="3"/>
  <c r="L15" i="3"/>
  <c r="L7" i="3"/>
  <c r="L19" i="3"/>
  <c r="L11" i="3"/>
  <c r="M3" i="3"/>
  <c r="M13" i="3"/>
  <c r="M5" i="3"/>
  <c r="L18" i="3"/>
  <c r="L10" i="3"/>
  <c r="M20" i="3"/>
  <c r="M12" i="3"/>
  <c r="M4" i="3"/>
  <c r="L17" i="3"/>
  <c r="M19" i="3"/>
  <c r="M11" i="3"/>
  <c r="L16" i="3"/>
  <c r="L8" i="3"/>
  <c r="M18" i="3"/>
  <c r="M10" i="3"/>
  <c r="L14" i="3"/>
  <c r="L6" i="3"/>
  <c r="L3" i="3"/>
  <c r="L13" i="3"/>
  <c r="L5" i="3"/>
  <c r="L20" i="3"/>
  <c r="L4" i="3"/>
  <c r="M14" i="3"/>
  <c r="R16" i="3"/>
  <c r="R8" i="3"/>
  <c r="K7" i="3"/>
  <c r="S6" i="3"/>
  <c r="H15" i="3"/>
  <c r="H12" i="3"/>
  <c r="S9" i="3"/>
  <c r="K15" i="3"/>
  <c r="K11" i="3"/>
  <c r="K19" i="3"/>
  <c r="S3" i="3"/>
  <c r="H8" i="3"/>
  <c r="H11" i="3"/>
  <c r="K17" i="3"/>
  <c r="A17" i="3"/>
  <c r="K20" i="3"/>
  <c r="A20" i="3"/>
  <c r="R18" i="3"/>
  <c r="A18" i="3"/>
  <c r="H10" i="3"/>
  <c r="A10" i="3"/>
  <c r="K16" i="3"/>
  <c r="A16" i="3"/>
  <c r="K8" i="3"/>
  <c r="A8" i="3"/>
  <c r="S17" i="3"/>
  <c r="Q15" i="3"/>
  <c r="A15" i="3"/>
  <c r="Q7" i="3"/>
  <c r="A7" i="3"/>
  <c r="K13" i="3"/>
  <c r="A13" i="3"/>
  <c r="H6" i="3"/>
  <c r="K12" i="3"/>
  <c r="A12" i="3"/>
  <c r="S4" i="3"/>
  <c r="A4" i="3"/>
  <c r="A5" i="3" s="1"/>
  <c r="A6" i="3" s="1"/>
  <c r="H4" i="3"/>
  <c r="K6" i="3"/>
  <c r="H9" i="3"/>
  <c r="A9" i="3"/>
  <c r="Q14" i="3"/>
  <c r="A14" i="3"/>
  <c r="S19" i="3"/>
  <c r="A19" i="3"/>
  <c r="S11" i="3"/>
  <c r="A11" i="3"/>
  <c r="R17" i="3"/>
  <c r="R9" i="3"/>
  <c r="S18" i="3"/>
  <c r="S10" i="3"/>
  <c r="Q4" i="3"/>
  <c r="Q5" i="3" s="1"/>
  <c r="Q6" i="3" s="1"/>
  <c r="Q13" i="3"/>
  <c r="Q12" i="3"/>
  <c r="H14" i="3"/>
  <c r="R15" i="3"/>
  <c r="R7" i="3"/>
  <c r="S16" i="3"/>
  <c r="S8" i="3"/>
  <c r="Q19" i="3"/>
  <c r="Q11" i="3"/>
  <c r="Q20" i="3"/>
  <c r="R3" i="3"/>
  <c r="R14" i="3"/>
  <c r="R6" i="3"/>
  <c r="S15" i="3"/>
  <c r="S7" i="3"/>
  <c r="Q18" i="3"/>
  <c r="Q10" i="3"/>
  <c r="R13" i="3"/>
  <c r="R5" i="3"/>
  <c r="S14" i="3"/>
  <c r="Q17" i="3"/>
  <c r="Q9" i="3"/>
  <c r="R20" i="3"/>
  <c r="R12" i="3"/>
  <c r="R4" i="3"/>
  <c r="S13" i="3"/>
  <c r="S5" i="3"/>
  <c r="Q16" i="3"/>
  <c r="Q8" i="3"/>
  <c r="H16" i="3"/>
  <c r="R19" i="3"/>
  <c r="R11" i="3"/>
  <c r="S20" i="3"/>
  <c r="S12" i="3"/>
  <c r="R10" i="3"/>
  <c r="H19" i="3"/>
  <c r="H17" i="3"/>
  <c r="H13" i="3"/>
  <c r="H18" i="3"/>
  <c r="H20" i="3"/>
  <c r="K5" i="3"/>
  <c r="K10" i="3"/>
  <c r="K9" i="3"/>
  <c r="K18" i="3"/>
  <c r="N9" i="3"/>
  <c r="N11" i="3"/>
  <c r="N13" i="3"/>
  <c r="N15" i="3"/>
  <c r="N17" i="3"/>
  <c r="N19" i="3"/>
  <c r="N8" i="3"/>
  <c r="N10" i="3"/>
  <c r="N12" i="3"/>
  <c r="N14" i="3"/>
  <c r="N16" i="3"/>
  <c r="N18" i="3"/>
  <c r="N20" i="3"/>
  <c r="N4" i="3"/>
  <c r="H5" i="3"/>
  <c r="G4" i="3" l="1"/>
  <c r="E4" i="3"/>
  <c r="D5" i="3"/>
  <c r="F6" i="3"/>
  <c r="E6" i="3"/>
  <c r="G6" i="3"/>
  <c r="F5" i="3"/>
  <c r="D4" i="3"/>
  <c r="N5" i="3"/>
  <c r="N6" i="3" l="1"/>
  <c r="N7" i="3" s="1"/>
  <c r="E38" i="1" l="1"/>
  <c r="C38" i="1" s="1"/>
  <c r="E37" i="1"/>
  <c r="C37" i="1" s="1"/>
  <c r="E36" i="1"/>
  <c r="C36" i="1" s="1"/>
  <c r="E35" i="1"/>
  <c r="C35" i="1" s="1"/>
  <c r="E42" i="1"/>
  <c r="C42" i="1" s="1"/>
  <c r="E41" i="1"/>
  <c r="C41" i="1" s="1"/>
  <c r="E40" i="1"/>
  <c r="C40" i="1" s="1"/>
  <c r="E39" i="1"/>
  <c r="C39" i="1" s="1"/>
  <c r="E20" i="1"/>
  <c r="C20" i="1" s="1"/>
  <c r="E19" i="1"/>
  <c r="C19" i="1" s="1"/>
  <c r="E18" i="1"/>
  <c r="C18" i="1" s="1"/>
  <c r="E17" i="1"/>
  <c r="C17" i="1" s="1"/>
  <c r="E16" i="1"/>
  <c r="C16" i="1" s="1"/>
  <c r="E15" i="1"/>
  <c r="C15" i="1" s="1"/>
  <c r="E14" i="1"/>
  <c r="C14" i="1" s="1"/>
  <c r="E27" i="1"/>
  <c r="C27" i="1" s="1"/>
  <c r="F47" i="1" l="1"/>
  <c r="C84" i="1" l="1"/>
  <c r="F67" i="1" l="1"/>
  <c r="D63" i="1"/>
  <c r="F58" i="1"/>
  <c r="D54" i="1"/>
  <c r="E43" i="1" l="1"/>
  <c r="C43" i="1" s="1"/>
  <c r="E44" i="1"/>
  <c r="C44" i="1" s="1"/>
  <c r="E45" i="1"/>
  <c r="C45" i="1" s="1"/>
  <c r="E46" i="1"/>
  <c r="C46" i="1" s="1"/>
  <c r="E34" i="1"/>
  <c r="C34" i="1" s="1"/>
  <c r="E26" i="1"/>
  <c r="C26" i="1" s="1"/>
  <c r="E21" i="1"/>
  <c r="C21" i="1" s="1"/>
  <c r="E22" i="1"/>
  <c r="C22" i="1" s="1"/>
  <c r="E23" i="1"/>
  <c r="C23" i="1" s="1"/>
  <c r="E24" i="1"/>
  <c r="C24" i="1" s="1"/>
  <c r="E25" i="1"/>
  <c r="C25" i="1" s="1"/>
  <c r="E13" i="1"/>
  <c r="C13" i="1" s="1"/>
  <c r="C29" i="1" l="1"/>
  <c r="D55" i="1" s="1"/>
  <c r="D56" i="1" s="1"/>
  <c r="D65" i="1"/>
  <c r="D64" i="1"/>
  <c r="C47" i="1"/>
  <c r="D67" i="1" l="1"/>
  <c r="H67" i="1" s="1"/>
  <c r="D58" i="1"/>
  <c r="H58" i="1" s="1"/>
  <c r="E49" i="1"/>
  <c r="D75" i="1" l="1"/>
</calcChain>
</file>

<file path=xl/sharedStrings.xml><?xml version="1.0" encoding="utf-8"?>
<sst xmlns="http://schemas.openxmlformats.org/spreadsheetml/2006/main" count="167" uniqueCount="88">
  <si>
    <t>経 費 使 用 明 細 書</t>
  </si>
  <si>
    <t>機　器　名</t>
    <phoneticPr fontId="3"/>
  </si>
  <si>
    <t>台数</t>
    <phoneticPr fontId="3"/>
  </si>
  <si>
    <t>営業所</t>
  </si>
  <si>
    <t>取付ける車両の
登録番号※</t>
    <phoneticPr fontId="3"/>
  </si>
  <si>
    <t>メーカー</t>
  </si>
  <si>
    <t>型　　式</t>
  </si>
  <si>
    <t>製品番号
（シリアル）等</t>
    <phoneticPr fontId="3"/>
  </si>
  <si>
    <t>事業所用機器</t>
    <phoneticPr fontId="3"/>
  </si>
  <si>
    <t>メーカー</t>
    <phoneticPr fontId="3"/>
  </si>
  <si>
    <t>整備地域の営業所名及び各営業所の届出（認定）車両数</t>
    <phoneticPr fontId="3"/>
  </si>
  <si>
    <t>営業所</t>
    <phoneticPr fontId="3"/>
  </si>
  <si>
    <t>届出（認定）車両数</t>
    <phoneticPr fontId="3"/>
  </si>
  <si>
    <t>両</t>
    <rPh sb="0" eb="1">
      <t>リョウ</t>
    </rPh>
    <phoneticPr fontId="3"/>
  </si>
  <si>
    <t>■経費使用明細書　【運行管理の高度化に対する支援に限る】</t>
    <phoneticPr fontId="3"/>
  </si>
  <si>
    <t>車載器の補助対象経費</t>
    <phoneticPr fontId="3"/>
  </si>
  <si>
    <t>合計</t>
    <rPh sb="0" eb="2">
      <t>ゴウケイ</t>
    </rPh>
    <phoneticPr fontId="3"/>
  </si>
  <si>
    <t>事務所機器の補助対象経費</t>
    <phoneticPr fontId="3"/>
  </si>
  <si>
    <t>単価（円：税抜き）</t>
    <phoneticPr fontId="3"/>
  </si>
  <si>
    <t>経費（円：税抜き）</t>
    <rPh sb="3" eb="4">
      <t>エン</t>
    </rPh>
    <phoneticPr fontId="3"/>
  </si>
  <si>
    <t>導入に係る合計（補助対象経費：円）</t>
    <rPh sb="15" eb="16">
      <t>エン</t>
    </rPh>
    <phoneticPr fontId="3"/>
  </si>
  <si>
    <t>円</t>
    <rPh sb="0" eb="1">
      <t>エン</t>
    </rPh>
    <phoneticPr fontId="3"/>
  </si>
  <si>
    <t>【車載器の補助対象経費の算出】</t>
    <rPh sb="5" eb="7">
      <t>ホジョ</t>
    </rPh>
    <rPh sb="7" eb="9">
      <t>タイショウ</t>
    </rPh>
    <rPh sb="9" eb="11">
      <t>ケイヒ</t>
    </rPh>
    <rPh sb="12" eb="14">
      <t>サンシュツ</t>
    </rPh>
    <phoneticPr fontId="3"/>
  </si>
  <si>
    <t>補助金交付申請額の上限：</t>
    <rPh sb="0" eb="3">
      <t>ホジョキン</t>
    </rPh>
    <rPh sb="3" eb="5">
      <t>コウフ</t>
    </rPh>
    <rPh sb="5" eb="7">
      <t>シンセイ</t>
    </rPh>
    <rPh sb="7" eb="8">
      <t>ガク</t>
    </rPh>
    <rPh sb="9" eb="11">
      <t>ジョウゲン</t>
    </rPh>
    <phoneticPr fontId="3"/>
  </si>
  <si>
    <t>※１　消費税は含まずに算出してください。</t>
    <phoneticPr fontId="3"/>
  </si>
  <si>
    <t>※２　補助金申請額の算出において、100円未満の端数が発生した場合には、100円未満の金額を切り捨てて計算します。</t>
    <rPh sb="51" eb="53">
      <t>ケイサン</t>
    </rPh>
    <phoneticPr fontId="3"/>
  </si>
  <si>
    <t>【事務所機器の補助対象経費の算出】</t>
    <rPh sb="7" eb="9">
      <t>ホジョ</t>
    </rPh>
    <rPh sb="9" eb="11">
      <t>タイショウ</t>
    </rPh>
    <rPh sb="11" eb="13">
      <t>ケイヒ</t>
    </rPh>
    <rPh sb="14" eb="16">
      <t>サンシュツ</t>
    </rPh>
    <phoneticPr fontId="3"/>
  </si>
  <si>
    <t>【補助金交付申請額（合計:円）】</t>
    <phoneticPr fontId="3"/>
  </si>
  <si>
    <t>台数：</t>
    <rPh sb="0" eb="2">
      <t>ダイスウ</t>
    </rPh>
    <phoneticPr fontId="3"/>
  </si>
  <si>
    <t>台</t>
    <rPh sb="0" eb="1">
      <t>ダイ</t>
    </rPh>
    <phoneticPr fontId="3"/>
  </si>
  <si>
    <t>補助対象経費1台分の合計：</t>
    <rPh sb="7" eb="8">
      <t>ダイ</t>
    </rPh>
    <phoneticPr fontId="3"/>
  </si>
  <si>
    <t>適用される補助金交付申請額：</t>
    <rPh sb="0" eb="2">
      <t>テキヨウ</t>
    </rPh>
    <phoneticPr fontId="3"/>
  </si>
  <si>
    <t>円　　　　　×</t>
    <rPh sb="0" eb="1">
      <t>エン</t>
    </rPh>
    <phoneticPr fontId="3"/>
  </si>
  <si>
    <t>台　　　　＝</t>
    <rPh sb="0" eb="1">
      <t>ダイ</t>
    </rPh>
    <phoneticPr fontId="3"/>
  </si>
  <si>
    <t>補助率（補助対象経費1台分の合計×1/3）：</t>
    <phoneticPr fontId="3"/>
  </si>
  <si>
    <t>※経費使用明細書の根拠となる内訳書を添付してください。</t>
    <phoneticPr fontId="3"/>
  </si>
  <si>
    <t>上限：</t>
    <rPh sb="0" eb="2">
      <t>ジョウゲン</t>
    </rPh>
    <phoneticPr fontId="3"/>
  </si>
  <si>
    <t>【補助金交付申請額】</t>
    <phoneticPr fontId="3"/>
  </si>
  <si>
    <t>車載器　</t>
    <phoneticPr fontId="3"/>
  </si>
  <si>
    <t>・導入した機器に関し、以下の表に記入してください。</t>
    <phoneticPr fontId="3"/>
  </si>
  <si>
    <t>・補助申請者がリース事業者の場合：貸渡し先運送事業者名→</t>
    <phoneticPr fontId="3"/>
  </si>
  <si>
    <t>※３　上限を超えた場合は、上限額が適用されます。</t>
    <phoneticPr fontId="3"/>
  </si>
  <si>
    <t>＊「映像記録型ドライブレコーダーの取得」は、トラック事業者しか選択できません。</t>
    <phoneticPr fontId="3"/>
  </si>
  <si>
    <t>台</t>
    <rPh sb="0" eb="1">
      <t>ダイ</t>
    </rPh>
    <phoneticPr fontId="3"/>
  </si>
  <si>
    <t>導入台数：</t>
    <phoneticPr fontId="3"/>
  </si>
  <si>
    <t>メモリーカード</t>
    <phoneticPr fontId="3"/>
  </si>
  <si>
    <t>←1台当たりの単価をご記入ください。</t>
    <phoneticPr fontId="3"/>
  </si>
  <si>
    <t>※申請時は上記をご入力ください。</t>
    <rPh sb="1" eb="4">
      <t>シンセイジ</t>
    </rPh>
    <rPh sb="5" eb="7">
      <t>ジョウキ</t>
    </rPh>
    <rPh sb="9" eb="11">
      <t>ニュウリョク</t>
    </rPh>
    <phoneticPr fontId="3"/>
  </si>
  <si>
    <t>※上限を超えた場合は、上限額が適用されます。</t>
    <phoneticPr fontId="3"/>
  </si>
  <si>
    <t>この色のセルに必要事項をご入力ください。</t>
    <rPh sb="2" eb="3">
      <t>イロ</t>
    </rPh>
    <rPh sb="7" eb="9">
      <t>ヒツヨウ</t>
    </rPh>
    <rPh sb="9" eb="11">
      <t>ジコウ</t>
    </rPh>
    <rPh sb="13" eb="15">
      <t>ニュウリョク</t>
    </rPh>
    <phoneticPr fontId="3"/>
  </si>
  <si>
    <t>色のセルに必要事項を選択してください。</t>
    <rPh sb="0" eb="1">
      <t>イロ</t>
    </rPh>
    <rPh sb="5" eb="7">
      <t>ヒツヨウ</t>
    </rPh>
    <rPh sb="7" eb="9">
      <t>ジコウ</t>
    </rPh>
    <rPh sb="10" eb="12">
      <t>センタク</t>
    </rPh>
    <phoneticPr fontId="3"/>
  </si>
  <si>
    <t>（</t>
    <phoneticPr fontId="3"/>
  </si>
  <si>
    <t>）</t>
    <phoneticPr fontId="3"/>
  </si>
  <si>
    <t>申請番号</t>
    <rPh sb="0" eb="4">
      <t>シンセイバンゴウ</t>
    </rPh>
    <phoneticPr fontId="3"/>
  </si>
  <si>
    <t>営業所</t>
    <rPh sb="0" eb="3">
      <t>エイギョウショ</t>
    </rPh>
    <phoneticPr fontId="3"/>
  </si>
  <si>
    <t>台数</t>
    <rPh sb="0" eb="2">
      <t>ダイスウ</t>
    </rPh>
    <phoneticPr fontId="3"/>
  </si>
  <si>
    <t>デジタコメーカー</t>
  </si>
  <si>
    <t>デジタコ
車載機数</t>
    <rPh sb="5" eb="7">
      <t>シャサイ</t>
    </rPh>
    <rPh sb="7" eb="8">
      <t>キ</t>
    </rPh>
    <rPh sb="8" eb="9">
      <t>スウ</t>
    </rPh>
    <phoneticPr fontId="16"/>
  </si>
  <si>
    <t>デジタコ事務所用機器数</t>
    <rPh sb="4" eb="6">
      <t>ジム</t>
    </rPh>
    <rPh sb="6" eb="8">
      <t>ショヨウ</t>
    </rPh>
    <rPh sb="8" eb="10">
      <t>キキ</t>
    </rPh>
    <rPh sb="10" eb="11">
      <t>スウ</t>
    </rPh>
    <phoneticPr fontId="16"/>
  </si>
  <si>
    <t>ドラレコ
メーカー</t>
  </si>
  <si>
    <t>ドラレコ
車載機数</t>
    <rPh sb="5" eb="7">
      <t>シャサイ</t>
    </rPh>
    <rPh sb="7" eb="8">
      <t>キ</t>
    </rPh>
    <rPh sb="8" eb="9">
      <t>カズ</t>
    </rPh>
    <phoneticPr fontId="16"/>
  </si>
  <si>
    <t>ドラレコ事務所用機器数</t>
    <rPh sb="4" eb="6">
      <t>ジム</t>
    </rPh>
    <rPh sb="6" eb="8">
      <t>ショヨウ</t>
    </rPh>
    <rPh sb="8" eb="10">
      <t>キキ</t>
    </rPh>
    <rPh sb="10" eb="11">
      <t>スウ</t>
    </rPh>
    <phoneticPr fontId="16"/>
  </si>
  <si>
    <t>デジドラ一体型メーカー</t>
    <rPh sb="4" eb="7">
      <t>イッタイガタ</t>
    </rPh>
    <phoneticPr fontId="16"/>
  </si>
  <si>
    <t>デジドラ一体型車載機数</t>
    <rPh sb="4" eb="7">
      <t>イッタイガタ</t>
    </rPh>
    <rPh sb="7" eb="9">
      <t>シャサイ</t>
    </rPh>
    <rPh sb="9" eb="10">
      <t>キ</t>
    </rPh>
    <rPh sb="10" eb="11">
      <t>カズ</t>
    </rPh>
    <phoneticPr fontId="16"/>
  </si>
  <si>
    <t>デジドラ一体型事務所用機器数</t>
    <rPh sb="4" eb="7">
      <t>イッタイガタ</t>
    </rPh>
    <rPh sb="7" eb="9">
      <t>ジム</t>
    </rPh>
    <rPh sb="9" eb="11">
      <t>ショヨウ</t>
    </rPh>
    <rPh sb="11" eb="13">
      <t>キキ</t>
    </rPh>
    <rPh sb="13" eb="14">
      <t>スウ</t>
    </rPh>
    <phoneticPr fontId="16"/>
  </si>
  <si>
    <t>通信機能付きデジドラ一体型メーカー</t>
    <rPh sb="0" eb="2">
      <t>ツウシン</t>
    </rPh>
    <rPh sb="2" eb="4">
      <t>キノウ</t>
    </rPh>
    <rPh sb="4" eb="5">
      <t>ツ</t>
    </rPh>
    <rPh sb="10" eb="13">
      <t>イッタイガタ</t>
    </rPh>
    <phoneticPr fontId="16"/>
  </si>
  <si>
    <t>通信機能付きデジドラ一体型車載機数</t>
    <rPh sb="10" eb="13">
      <t>イッタイガタ</t>
    </rPh>
    <rPh sb="13" eb="15">
      <t>シャサイ</t>
    </rPh>
    <rPh sb="15" eb="16">
      <t>キ</t>
    </rPh>
    <rPh sb="16" eb="17">
      <t>カズ</t>
    </rPh>
    <phoneticPr fontId="16"/>
  </si>
  <si>
    <t>通信機能付きデジドラ一体型事務所用機器数</t>
    <rPh sb="10" eb="13">
      <t>イッタイガタ</t>
    </rPh>
    <rPh sb="13" eb="15">
      <t>ジム</t>
    </rPh>
    <rPh sb="15" eb="17">
      <t>ショヨウ</t>
    </rPh>
    <rPh sb="17" eb="19">
      <t>キキ</t>
    </rPh>
    <rPh sb="19" eb="20">
      <t>スウ</t>
    </rPh>
    <phoneticPr fontId="16"/>
  </si>
  <si>
    <t>業態</t>
    <rPh sb="0" eb="2">
      <t>ギョウタイ</t>
    </rPh>
    <phoneticPr fontId="3"/>
  </si>
  <si>
    <t>貨物</t>
    <rPh sb="0" eb="2">
      <t>カモツ</t>
    </rPh>
    <phoneticPr fontId="3"/>
  </si>
  <si>
    <t>乗合</t>
    <rPh sb="0" eb="2">
      <t>ノリアイ</t>
    </rPh>
    <phoneticPr fontId="3"/>
  </si>
  <si>
    <t>貸切</t>
    <rPh sb="0" eb="2">
      <t>カシキリ</t>
    </rPh>
    <phoneticPr fontId="3"/>
  </si>
  <si>
    <t>特定（バス）</t>
    <rPh sb="0" eb="2">
      <t>トクテイ</t>
    </rPh>
    <phoneticPr fontId="3"/>
  </si>
  <si>
    <t>乗用（タクシー・ハイヤー）</t>
    <rPh sb="0" eb="2">
      <t>ジョウヨウ</t>
    </rPh>
    <phoneticPr fontId="3"/>
  </si>
  <si>
    <t>第１の２号様式（その２）</t>
    <phoneticPr fontId="3"/>
  </si>
  <si>
    <t>Ver1.0</t>
    <phoneticPr fontId="3"/>
  </si>
  <si>
    <t>補助率　1/3</t>
    <rPh sb="0" eb="3">
      <t>ホジョリツ</t>
    </rPh>
    <phoneticPr fontId="3"/>
  </si>
  <si>
    <t>・記入欄が不足する場合は、行を追加して記入すること。また、製品番号等が不明の場合は該当欄を空欄とし、別紙（当該機器を撮影した写真、車載器又はカメラの場合は車両ナンバープレート）を添付してください。</t>
    <rPh sb="65" eb="68">
      <t>シャサイキ</t>
    </rPh>
    <rPh sb="68" eb="69">
      <t>マタ</t>
    </rPh>
    <rPh sb="74" eb="76">
      <t>バアイ</t>
    </rPh>
    <phoneticPr fontId="3"/>
  </si>
  <si>
    <t>※メモリーカードは一体型車載器1台につき2枚まで、
一体型車載器以外は1台につき1枚が補助対象となります。</t>
    <phoneticPr fontId="3"/>
  </si>
  <si>
    <t>※メモリーカードを購入の際は、
１台当たりの単価と台数欄に枚数をご記入ください。</t>
    <phoneticPr fontId="3"/>
  </si>
  <si>
    <t>機器名</t>
    <rPh sb="0" eb="3">
      <t>キキメイ</t>
    </rPh>
    <phoneticPr fontId="3"/>
  </si>
  <si>
    <t>製品番号
（シリアル）等</t>
  </si>
  <si>
    <t>１．業態および対象経費項目</t>
    <rPh sb="2" eb="4">
      <t>ギョウタイ</t>
    </rPh>
    <rPh sb="7" eb="13">
      <t>タイショウケイヒコウモク</t>
    </rPh>
    <phoneticPr fontId="3"/>
  </si>
  <si>
    <t>３．補助金交付申請額の算出</t>
    <phoneticPr fontId="3"/>
  </si>
  <si>
    <t>４．補助金交付申請額</t>
    <phoneticPr fontId="3"/>
  </si>
  <si>
    <t xml:space="preserve">５．完了した補助対象事業の概要 </t>
    <phoneticPr fontId="3"/>
  </si>
  <si>
    <t>対象となる経費項目を選択してください</t>
    <rPh sb="7" eb="9">
      <t>コウモク</t>
    </rPh>
    <phoneticPr fontId="3"/>
  </si>
  <si>
    <t>２．補助対象経費</t>
    <rPh sb="4" eb="8">
      <t>タイショウケイヒ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</si>
</sst>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0;;@"/>
    <numFmt numFmtId="178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7" fontId="0" fillId="5" borderId="34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177" fontId="0" fillId="5" borderId="4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5" borderId="4" xfId="0" applyFill="1" applyBorder="1">
      <alignment vertical="center"/>
    </xf>
    <xf numFmtId="0" fontId="18" fillId="5" borderId="4" xfId="2" applyFont="1" applyFill="1" applyBorder="1" applyAlignment="1">
      <alignment horizontal="center" vertical="center" wrapText="1"/>
    </xf>
    <xf numFmtId="0" fontId="19" fillId="5" borderId="4" xfId="2" applyFont="1" applyFill="1" applyBorder="1" applyAlignment="1">
      <alignment horizontal="center" vertical="center" wrapText="1"/>
    </xf>
    <xf numFmtId="0" fontId="19" fillId="5" borderId="4" xfId="2" applyFont="1" applyFill="1" applyBorder="1" applyAlignment="1">
      <alignment horizontal="center" vertical="center" wrapText="1" shrinkToFit="1"/>
    </xf>
    <xf numFmtId="177" fontId="4" fillId="5" borderId="4" xfId="0" applyNumberFormat="1" applyFont="1" applyFill="1" applyBorder="1">
      <alignment vertical="center"/>
    </xf>
    <xf numFmtId="177" fontId="0" fillId="5" borderId="4" xfId="0" applyNumberFormat="1" applyFill="1" applyBorder="1" applyAlignment="1">
      <alignment horizontal="right" vertical="center"/>
    </xf>
    <xf numFmtId="0" fontId="0" fillId="5" borderId="34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7" borderId="4" xfId="0" applyFill="1" applyBorder="1">
      <alignment vertical="center"/>
    </xf>
    <xf numFmtId="0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1" applyNumberFormat="1" applyFont="1" applyFill="1" applyBorder="1" applyAlignment="1" applyProtection="1">
      <alignment horizontal="center" vertical="center" wrapText="1"/>
      <protection locked="0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0" xfId="1" applyFont="1" applyFill="1" applyBorder="1" applyAlignment="1" applyProtection="1">
      <alignment horizontal="right" vertical="center"/>
      <protection locked="0"/>
    </xf>
    <xf numFmtId="0" fontId="4" fillId="8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5" xfId="1" applyNumberFormat="1" applyFont="1" applyFill="1" applyBorder="1" applyAlignment="1" applyProtection="1">
      <alignment horizontal="center" vertical="center"/>
      <protection locked="0"/>
    </xf>
    <xf numFmtId="0" fontId="4" fillId="8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8" borderId="26" xfId="1" applyNumberFormat="1" applyFont="1" applyFill="1" applyBorder="1" applyAlignment="1" applyProtection="1">
      <alignment horizontal="center" vertical="center"/>
      <protection locked="0"/>
    </xf>
    <xf numFmtId="0" fontId="4" fillId="8" borderId="2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4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7" fillId="7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7" fillId="6" borderId="40" xfId="0" applyFont="1" applyFill="1" applyBorder="1" applyAlignment="1" applyProtection="1">
      <alignment horizontal="center" vertical="center"/>
      <protection hidden="1"/>
    </xf>
    <xf numFmtId="0" fontId="17" fillId="6" borderId="41" xfId="0" applyFont="1" applyFill="1" applyBorder="1" applyAlignment="1" applyProtection="1">
      <alignment horizontal="center" vertical="center"/>
      <protection hidden="1"/>
    </xf>
    <xf numFmtId="0" fontId="4" fillId="6" borderId="41" xfId="0" applyFont="1" applyFill="1" applyBorder="1" applyAlignment="1" applyProtection="1">
      <alignment horizontal="center" vertical="center"/>
      <protection hidden="1"/>
    </xf>
    <xf numFmtId="0" fontId="4" fillId="6" borderId="42" xfId="0" applyFont="1" applyFill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right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38" fontId="6" fillId="0" borderId="2" xfId="1" applyFont="1" applyFill="1" applyBorder="1" applyAlignment="1" applyProtection="1">
      <alignment vertical="center" wrapText="1"/>
      <protection hidden="1"/>
    </xf>
    <xf numFmtId="176" fontId="4" fillId="0" borderId="4" xfId="0" applyNumberFormat="1" applyFont="1" applyBorder="1" applyProtection="1">
      <alignment vertical="center"/>
      <protection hidden="1"/>
    </xf>
    <xf numFmtId="38" fontId="6" fillId="0" borderId="2" xfId="1" applyFont="1" applyFill="1" applyBorder="1" applyAlignment="1" applyProtection="1">
      <alignment horizontal="right" vertical="center" wrapText="1"/>
      <protection hidden="1"/>
    </xf>
    <xf numFmtId="38" fontId="6" fillId="0" borderId="22" xfId="1" applyFont="1" applyBorder="1" applyAlignment="1" applyProtection="1">
      <alignment horizontal="left" vertical="center" wrapText="1"/>
      <protection hidden="1"/>
    </xf>
    <xf numFmtId="38" fontId="6" fillId="0" borderId="29" xfId="1" applyFont="1" applyFill="1" applyBorder="1" applyAlignment="1" applyProtection="1">
      <alignment vertical="center" wrapText="1"/>
      <protection hidden="1"/>
    </xf>
    <xf numFmtId="0" fontId="4" fillId="0" borderId="4" xfId="0" applyFont="1" applyBorder="1" applyProtection="1">
      <alignment vertical="center"/>
      <protection hidden="1"/>
    </xf>
    <xf numFmtId="38" fontId="11" fillId="3" borderId="0" xfId="1" applyFont="1" applyFill="1" applyBorder="1" applyAlignment="1" applyProtection="1">
      <alignment horizontal="left" vertical="center"/>
      <protection hidden="1"/>
    </xf>
    <xf numFmtId="38" fontId="13" fillId="0" borderId="0" xfId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23" xfId="0" applyFont="1" applyBorder="1" applyProtection="1">
      <alignment vertical="center"/>
      <protection hidden="1"/>
    </xf>
    <xf numFmtId="38" fontId="4" fillId="0" borderId="0" xfId="1" applyFont="1" applyFill="1" applyProtection="1">
      <alignment vertical="center"/>
      <protection hidden="1"/>
    </xf>
    <xf numFmtId="38" fontId="4" fillId="0" borderId="10" xfId="0" applyNumberFormat="1" applyFont="1" applyBorder="1" applyAlignment="1" applyProtection="1">
      <alignment horizontal="right" vertical="center"/>
      <protection hidden="1"/>
    </xf>
    <xf numFmtId="38" fontId="4" fillId="0" borderId="23" xfId="1" applyFont="1" applyFill="1" applyBorder="1" applyProtection="1">
      <alignment vertical="center"/>
      <protection hidden="1"/>
    </xf>
    <xf numFmtId="38" fontId="4" fillId="0" borderId="10" xfId="1" applyFont="1" applyFill="1" applyBorder="1" applyAlignment="1" applyProtection="1">
      <alignment horizontal="right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38" fontId="4" fillId="0" borderId="10" xfId="0" applyNumberFormat="1" applyFont="1" applyBorder="1" applyProtection="1">
      <alignment vertical="center"/>
      <protection hidden="1"/>
    </xf>
    <xf numFmtId="0" fontId="7" fillId="3" borderId="0" xfId="0" applyFont="1" applyFill="1" applyAlignment="1" applyProtection="1">
      <alignment horizontal="right" vertical="center"/>
      <protection hidden="1"/>
    </xf>
    <xf numFmtId="38" fontId="7" fillId="3" borderId="23" xfId="0" applyNumberFormat="1" applyFont="1" applyFill="1" applyBorder="1" applyProtection="1">
      <alignment vertical="center"/>
      <protection hidden="1"/>
    </xf>
    <xf numFmtId="0" fontId="7" fillId="3" borderId="0" xfId="0" applyFont="1" applyFill="1" applyProtection="1">
      <alignment vertical="center"/>
      <protection hidden="1"/>
    </xf>
    <xf numFmtId="0" fontId="17" fillId="7" borderId="3" xfId="0" applyFont="1" applyFill="1" applyBorder="1" applyAlignment="1" applyProtection="1">
      <alignment horizontal="center" vertical="center"/>
      <protection locked="0" hidden="1"/>
    </xf>
    <xf numFmtId="0" fontId="17" fillId="7" borderId="22" xfId="0" applyFont="1" applyFill="1" applyBorder="1" applyAlignment="1" applyProtection="1">
      <alignment horizontal="center" vertical="center"/>
      <protection locked="0" hidden="1"/>
    </xf>
    <xf numFmtId="0" fontId="17" fillId="7" borderId="26" xfId="0" applyFont="1" applyFill="1" applyBorder="1" applyAlignment="1" applyProtection="1">
      <alignment horizontal="center" vertical="center"/>
      <protection locked="0" hidden="1"/>
    </xf>
    <xf numFmtId="38" fontId="6" fillId="4" borderId="4" xfId="1" applyFont="1" applyFill="1" applyBorder="1" applyAlignment="1" applyProtection="1">
      <alignment vertical="center" wrapText="1"/>
      <protection locked="0" hidden="1"/>
    </xf>
    <xf numFmtId="38" fontId="4" fillId="4" borderId="4" xfId="1" applyFont="1" applyFill="1" applyBorder="1" applyAlignment="1" applyProtection="1">
      <alignment vertical="center" wrapText="1"/>
      <protection locked="0" hidden="1"/>
    </xf>
    <xf numFmtId="0" fontId="4" fillId="4" borderId="28" xfId="0" applyFont="1" applyFill="1" applyBorder="1" applyAlignment="1" applyProtection="1">
      <alignment horizontal="right" vertical="center"/>
      <protection locked="0" hidden="1"/>
    </xf>
    <xf numFmtId="38" fontId="4" fillId="4" borderId="25" xfId="1" applyFont="1" applyFill="1" applyBorder="1" applyProtection="1">
      <alignment vertical="center"/>
      <protection locked="0" hidden="1"/>
    </xf>
    <xf numFmtId="38" fontId="6" fillId="4" borderId="25" xfId="1" applyFont="1" applyFill="1" applyBorder="1" applyAlignment="1" applyProtection="1">
      <alignment horizontal="center" vertical="center" wrapText="1"/>
      <protection locked="0" hidden="1"/>
    </xf>
    <xf numFmtId="38" fontId="6" fillId="4" borderId="25" xfId="1" applyFont="1" applyFill="1" applyBorder="1" applyAlignment="1" applyProtection="1">
      <alignment horizontal="right" vertical="center" wrapText="1"/>
      <protection locked="0" hidden="1"/>
    </xf>
    <xf numFmtId="38" fontId="6" fillId="4" borderId="31" xfId="1" applyFont="1" applyFill="1" applyBorder="1" applyAlignment="1" applyProtection="1">
      <alignment horizontal="right" vertical="center" wrapText="1"/>
      <protection locked="0" hidden="1"/>
    </xf>
    <xf numFmtId="0" fontId="4" fillId="0" borderId="0" xfId="0" applyFont="1" applyProtection="1">
      <alignment vertical="center"/>
      <protection locked="0" hidden="1"/>
    </xf>
    <xf numFmtId="0" fontId="2" fillId="0" borderId="0" xfId="0" applyFont="1" applyProtection="1">
      <alignment vertical="center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38" fontId="6" fillId="0" borderId="0" xfId="1" applyFont="1" applyBorder="1" applyAlignment="1" applyProtection="1">
      <alignment horizontal="center" vertical="center" wrapText="1"/>
      <protection locked="0" hidden="1"/>
    </xf>
    <xf numFmtId="176" fontId="4" fillId="4" borderId="32" xfId="0" applyNumberFormat="1" applyFont="1" applyFill="1" applyBorder="1" applyAlignment="1" applyProtection="1">
      <alignment horizontal="right" vertical="center"/>
      <protection locked="0" hidden="1"/>
    </xf>
    <xf numFmtId="0" fontId="2" fillId="0" borderId="0" xfId="0" applyFont="1" applyAlignment="1" applyProtection="1">
      <alignment horizontal="right" vertical="center"/>
      <protection locked="0" hidden="1"/>
    </xf>
    <xf numFmtId="38" fontId="6" fillId="0" borderId="30" xfId="1" applyFont="1" applyBorder="1" applyAlignment="1" applyProtection="1">
      <alignment vertical="center" wrapText="1"/>
      <protection locked="0" hidden="1"/>
    </xf>
    <xf numFmtId="0" fontId="4" fillId="0" borderId="27" xfId="0" applyFont="1" applyBorder="1" applyProtection="1">
      <alignment vertical="center"/>
      <protection locked="0" hidden="1"/>
    </xf>
    <xf numFmtId="38" fontId="6" fillId="0" borderId="1" xfId="1" applyFont="1" applyFill="1" applyBorder="1" applyAlignment="1" applyProtection="1">
      <alignment vertical="center" wrapText="1"/>
      <protection locked="0" hidden="1"/>
    </xf>
    <xf numFmtId="38" fontId="6" fillId="0" borderId="1" xfId="1" applyFont="1" applyBorder="1" applyAlignment="1" applyProtection="1">
      <alignment vertical="center" wrapText="1"/>
      <protection locked="0" hidden="1"/>
    </xf>
    <xf numFmtId="0" fontId="4" fillId="3" borderId="0" xfId="0" applyFont="1" applyFill="1" applyProtection="1">
      <alignment vertical="center"/>
      <protection locked="0" hidden="1"/>
    </xf>
    <xf numFmtId="38" fontId="10" fillId="3" borderId="0" xfId="1" applyFont="1" applyFill="1" applyBorder="1" applyAlignment="1" applyProtection="1">
      <alignment horizontal="left" vertical="center" wrapText="1"/>
      <protection locked="0" hidden="1"/>
    </xf>
    <xf numFmtId="38" fontId="4" fillId="0" borderId="0" xfId="1" applyFont="1" applyProtection="1">
      <alignment vertical="center"/>
      <protection locked="0" hidden="1"/>
    </xf>
    <xf numFmtId="38" fontId="4" fillId="0" borderId="0" xfId="1" applyFont="1" applyFill="1" applyProtection="1">
      <alignment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4" fillId="4" borderId="0" xfId="0" applyFont="1" applyFill="1" applyAlignment="1" applyProtection="1">
      <alignment horizontal="left" vertical="center"/>
      <protection locked="0" hidden="1"/>
    </xf>
    <xf numFmtId="0" fontId="4" fillId="4" borderId="0" xfId="0" applyFont="1" applyFill="1" applyAlignment="1" applyProtection="1">
      <alignment horizontal="right" vertical="center"/>
      <protection locked="0" hidden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hidden="1"/>
    </xf>
    <xf numFmtId="38" fontId="6" fillId="0" borderId="28" xfId="1" applyFont="1" applyFill="1" applyBorder="1" applyAlignment="1" applyProtection="1">
      <alignment vertical="center" wrapText="1"/>
      <protection hidden="1"/>
    </xf>
    <xf numFmtId="38" fontId="12" fillId="3" borderId="23" xfId="1" applyFont="1" applyFill="1" applyBorder="1" applyAlignment="1" applyProtection="1">
      <alignment vertical="center" wrapText="1"/>
      <protection hidden="1"/>
    </xf>
    <xf numFmtId="178" fontId="4" fillId="0" borderId="23" xfId="1" applyNumberFormat="1" applyFont="1" applyFill="1" applyBorder="1" applyProtection="1">
      <alignment vertical="center"/>
      <protection hidden="1"/>
    </xf>
    <xf numFmtId="0" fontId="4" fillId="0" borderId="8" xfId="0" applyFont="1" applyBorder="1" applyAlignment="1">
      <alignment horizontal="center" vertical="center" wrapText="1"/>
    </xf>
    <xf numFmtId="0" fontId="4" fillId="8" borderId="13" xfId="1" applyNumberFormat="1" applyFont="1" applyFill="1" applyBorder="1" applyAlignment="1" applyProtection="1">
      <alignment vertical="center"/>
      <protection locked="0"/>
    </xf>
    <xf numFmtId="0" fontId="4" fillId="8" borderId="17" xfId="1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20" fillId="9" borderId="38" xfId="0" applyFont="1" applyFill="1" applyBorder="1" applyAlignment="1">
      <alignment horizontal="center" vertical="center"/>
    </xf>
    <xf numFmtId="0" fontId="20" fillId="9" borderId="43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20" fillId="9" borderId="37" xfId="0" applyFont="1" applyFill="1" applyBorder="1" applyAlignment="1">
      <alignment horizontal="center" vertical="center"/>
    </xf>
    <xf numFmtId="0" fontId="21" fillId="0" borderId="44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0" fontId="4" fillId="0" borderId="39" xfId="0" applyFont="1" applyBorder="1" applyAlignment="1" applyProtection="1">
      <alignment horizontal="center" vertical="center" shrinkToFit="1"/>
      <protection hidden="1"/>
    </xf>
    <xf numFmtId="0" fontId="4" fillId="7" borderId="35" xfId="0" applyFont="1" applyFill="1" applyBorder="1" applyAlignment="1" applyProtection="1">
      <alignment horizontal="center" vertical="center"/>
      <protection locked="0" hidden="1"/>
    </xf>
    <xf numFmtId="0" fontId="4" fillId="7" borderId="36" xfId="0" applyFont="1" applyFill="1" applyBorder="1" applyAlignment="1" applyProtection="1">
      <alignment horizontal="center" vertical="center"/>
      <protection locked="0" hidden="1"/>
    </xf>
    <xf numFmtId="0" fontId="4" fillId="7" borderId="37" xfId="0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">
    <dxf>
      <font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4D4D4D"/>
        </patternFill>
      </fill>
    </dxf>
  </dxfs>
  <tableStyles count="0" defaultTableStyle="TableStyleMedium2" defaultPivotStyle="PivotStyleLight16"/>
  <colors>
    <mruColors>
      <color rgb="FF4D4D4D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69;&#23665;&#24685;&#23376;PEOPLEHORIZON/AppData/Local/Microsoft/Windows/INetCache/Content.Outlook/EEF1G7PB/&#9313;&#32076;&#36027;&#20351;&#29992;&#26126;&#32048;&#26360;&#12304;&#36942;&#21172;&#36939;&#36578;&#38450;&#27490;&#12398;&#12383;&#12417;&#12398;&#20808;&#36914;&#30340;&#12394;&#21462;&#12426;&#32068;&#12415;&#12395;&#23550;&#12377;&#12427;&#25903;&#25588;&#12395;&#38480;&#12427;&#12305;_&#12524;&#12509;&#12540;&#1248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過労運転防止のための先進的な取り組みに対する支援に限る"/>
      <sheetName val="レポート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1"/>
  <sheetViews>
    <sheetView tabSelected="1" zoomScale="85" zoomScaleNormal="85" workbookViewId="0"/>
  </sheetViews>
  <sheetFormatPr defaultColWidth="8.59765625" defaultRowHeight="18" outlineLevelRow="1" x14ac:dyDescent="0.45"/>
  <cols>
    <col min="1" max="1" width="3.59765625" style="79" customWidth="1"/>
    <col min="2" max="2" width="6.09765625" style="79" customWidth="1"/>
    <col min="3" max="3" width="33.5" style="79" customWidth="1"/>
    <col min="4" max="8" width="24.59765625" style="79" customWidth="1"/>
    <col min="9" max="9" width="12.19921875" style="79" customWidth="1"/>
    <col min="10" max="12" width="15.59765625" style="79" customWidth="1"/>
    <col min="13" max="16384" width="8.59765625" style="79"/>
  </cols>
  <sheetData>
    <row r="1" spans="2:10" ht="27" thickBot="1" x14ac:dyDescent="0.5">
      <c r="B1" s="33" t="s">
        <v>14</v>
      </c>
      <c r="C1" s="34"/>
      <c r="D1" s="35"/>
      <c r="E1" s="35"/>
      <c r="F1" s="35"/>
      <c r="G1" s="35" t="s">
        <v>74</v>
      </c>
      <c r="H1" s="58" t="s">
        <v>75</v>
      </c>
    </row>
    <row r="2" spans="2:10" ht="22.35" customHeight="1" x14ac:dyDescent="0.45">
      <c r="B2" s="36"/>
      <c r="C2" s="37" t="s">
        <v>49</v>
      </c>
      <c r="D2" s="38"/>
      <c r="E2" s="121" t="s">
        <v>76</v>
      </c>
      <c r="F2" s="122"/>
      <c r="G2" s="35"/>
      <c r="H2" s="35"/>
    </row>
    <row r="3" spans="2:10" ht="22.35" customHeight="1" thickBot="1" x14ac:dyDescent="0.5">
      <c r="B3" s="39"/>
      <c r="C3" s="37" t="s">
        <v>50</v>
      </c>
      <c r="D3" s="38"/>
      <c r="E3" s="123"/>
      <c r="F3" s="124"/>
      <c r="G3" s="35"/>
      <c r="H3" s="35"/>
    </row>
    <row r="4" spans="2:10" ht="26.1" customHeight="1" thickBot="1" x14ac:dyDescent="0.5">
      <c r="B4" s="40" t="s">
        <v>82</v>
      </c>
      <c r="C4" s="40"/>
      <c r="D4" s="40"/>
      <c r="E4" s="35"/>
      <c r="F4" s="35"/>
      <c r="G4" s="35"/>
      <c r="H4" s="35"/>
    </row>
    <row r="5" spans="2:10" ht="26.1" customHeight="1" x14ac:dyDescent="0.45">
      <c r="B5" s="80"/>
      <c r="C5" s="128" t="s">
        <v>68</v>
      </c>
      <c r="D5" s="41" t="s">
        <v>69</v>
      </c>
      <c r="E5" s="42" t="s">
        <v>70</v>
      </c>
      <c r="F5" s="43" t="s">
        <v>72</v>
      </c>
      <c r="G5" s="44" t="s">
        <v>73</v>
      </c>
    </row>
    <row r="6" spans="2:10" ht="34.35" customHeight="1" thickBot="1" x14ac:dyDescent="0.5">
      <c r="B6" s="80"/>
      <c r="C6" s="129"/>
      <c r="D6" s="69"/>
      <c r="E6" s="70"/>
      <c r="F6" s="70"/>
      <c r="G6" s="71"/>
    </row>
    <row r="7" spans="2:10" ht="35.4" customHeight="1" thickBot="1" x14ac:dyDescent="0.5">
      <c r="B7" s="80"/>
      <c r="C7" s="45" t="s">
        <v>86</v>
      </c>
      <c r="D7" s="130"/>
      <c r="E7" s="131"/>
      <c r="F7" s="132"/>
    </row>
    <row r="8" spans="2:10" ht="47.55" customHeight="1" x14ac:dyDescent="0.45">
      <c r="B8" s="80"/>
      <c r="C8" s="127" t="s">
        <v>42</v>
      </c>
      <c r="D8" s="127"/>
      <c r="E8" s="127"/>
      <c r="F8" s="81"/>
      <c r="G8" s="133" t="str">
        <f>IF(AND(OR(E6="✓", F6="✓", G6="✓"), D7="映像記録型ドライブレコーダーの取得"), "⚠ 以下項目は入力できません", "")</f>
        <v/>
      </c>
      <c r="H8" s="134"/>
      <c r="I8" s="134"/>
      <c r="J8" s="134"/>
    </row>
    <row r="9" spans="2:10" ht="18.600000000000001" customHeight="1" thickBot="1" x14ac:dyDescent="0.5">
      <c r="B9" s="40" t="s">
        <v>87</v>
      </c>
      <c r="C9" s="82"/>
      <c r="D9" s="82"/>
    </row>
    <row r="10" spans="2:10" ht="29.1" customHeight="1" outlineLevel="1" thickBot="1" x14ac:dyDescent="0.5">
      <c r="C10" s="46" t="s">
        <v>15</v>
      </c>
      <c r="D10" s="47" t="s">
        <v>44</v>
      </c>
      <c r="E10" s="74"/>
      <c r="F10" s="40" t="s">
        <v>43</v>
      </c>
    </row>
    <row r="11" spans="2:10" ht="18.600000000000001" customHeight="1" outlineLevel="1" x14ac:dyDescent="0.45">
      <c r="C11" s="119" t="s">
        <v>19</v>
      </c>
      <c r="D11" s="116" t="s">
        <v>0</v>
      </c>
      <c r="E11" s="117"/>
      <c r="F11" s="118"/>
      <c r="G11" s="83"/>
    </row>
    <row r="12" spans="2:10" ht="18.600000000000001" customHeight="1" outlineLevel="1" x14ac:dyDescent="0.45">
      <c r="C12" s="120"/>
      <c r="D12" s="48" t="s">
        <v>1</v>
      </c>
      <c r="E12" s="48" t="s">
        <v>2</v>
      </c>
      <c r="F12" s="49" t="s">
        <v>18</v>
      </c>
      <c r="G12" s="84"/>
    </row>
    <row r="13" spans="2:10" ht="30" customHeight="1" outlineLevel="1" x14ac:dyDescent="0.45">
      <c r="C13" s="50">
        <f>E13*F13</f>
        <v>0</v>
      </c>
      <c r="D13" s="72"/>
      <c r="E13" s="51">
        <f t="shared" ref="E13:E27" si="0">$E$10</f>
        <v>0</v>
      </c>
      <c r="F13" s="75"/>
      <c r="G13" s="106" t="s">
        <v>46</v>
      </c>
    </row>
    <row r="14" spans="2:10" ht="30" customHeight="1" outlineLevel="1" x14ac:dyDescent="0.45">
      <c r="C14" s="50">
        <f t="shared" ref="C14:C20" si="1">E14*F14</f>
        <v>0</v>
      </c>
      <c r="D14" s="72"/>
      <c r="E14" s="51">
        <f t="shared" si="0"/>
        <v>0</v>
      </c>
      <c r="F14" s="75"/>
      <c r="G14" s="85"/>
    </row>
    <row r="15" spans="2:10" ht="30" customHeight="1" outlineLevel="1" x14ac:dyDescent="0.45">
      <c r="C15" s="50">
        <f t="shared" si="1"/>
        <v>0</v>
      </c>
      <c r="D15" s="73"/>
      <c r="E15" s="51">
        <f t="shared" si="0"/>
        <v>0</v>
      </c>
      <c r="F15" s="75"/>
      <c r="G15" s="85"/>
    </row>
    <row r="16" spans="2:10" ht="30" customHeight="1" outlineLevel="1" x14ac:dyDescent="0.45">
      <c r="C16" s="50">
        <f t="shared" si="1"/>
        <v>0</v>
      </c>
      <c r="D16" s="72"/>
      <c r="E16" s="51">
        <f t="shared" si="0"/>
        <v>0</v>
      </c>
      <c r="F16" s="75"/>
      <c r="G16" s="85"/>
    </row>
    <row r="17" spans="2:8" ht="30" customHeight="1" outlineLevel="1" x14ac:dyDescent="0.45">
      <c r="C17" s="50">
        <f t="shared" si="1"/>
        <v>0</v>
      </c>
      <c r="D17" s="72"/>
      <c r="E17" s="51">
        <f t="shared" si="0"/>
        <v>0</v>
      </c>
      <c r="F17" s="75"/>
      <c r="G17" s="85"/>
    </row>
    <row r="18" spans="2:8" ht="30" customHeight="1" outlineLevel="1" x14ac:dyDescent="0.45">
      <c r="C18" s="50">
        <f t="shared" si="1"/>
        <v>0</v>
      </c>
      <c r="D18" s="72"/>
      <c r="E18" s="51">
        <f t="shared" si="0"/>
        <v>0</v>
      </c>
      <c r="F18" s="75"/>
      <c r="G18" s="85"/>
    </row>
    <row r="19" spans="2:8" ht="30" customHeight="1" outlineLevel="1" x14ac:dyDescent="0.45">
      <c r="C19" s="50">
        <f t="shared" si="1"/>
        <v>0</v>
      </c>
      <c r="D19" s="72"/>
      <c r="E19" s="51">
        <f t="shared" si="0"/>
        <v>0</v>
      </c>
      <c r="F19" s="76"/>
      <c r="G19" s="85"/>
    </row>
    <row r="20" spans="2:8" ht="30" customHeight="1" outlineLevel="1" x14ac:dyDescent="0.45">
      <c r="C20" s="50">
        <f t="shared" si="1"/>
        <v>0</v>
      </c>
      <c r="D20" s="72"/>
      <c r="E20" s="51">
        <f t="shared" si="0"/>
        <v>0</v>
      </c>
      <c r="F20" s="76"/>
      <c r="G20" s="85"/>
    </row>
    <row r="21" spans="2:8" ht="30" customHeight="1" outlineLevel="1" x14ac:dyDescent="0.45">
      <c r="C21" s="50">
        <f t="shared" ref="C21:C26" si="2">E21*F21</f>
        <v>0</v>
      </c>
      <c r="D21" s="72"/>
      <c r="E21" s="51">
        <f t="shared" si="0"/>
        <v>0</v>
      </c>
      <c r="F21" s="75"/>
      <c r="G21" s="85"/>
    </row>
    <row r="22" spans="2:8" ht="30" customHeight="1" outlineLevel="1" x14ac:dyDescent="0.45">
      <c r="C22" s="50">
        <f t="shared" si="2"/>
        <v>0</v>
      </c>
      <c r="D22" s="73"/>
      <c r="E22" s="51">
        <f t="shared" si="0"/>
        <v>0</v>
      </c>
      <c r="F22" s="75"/>
      <c r="G22" s="85"/>
    </row>
    <row r="23" spans="2:8" ht="30" customHeight="1" outlineLevel="1" x14ac:dyDescent="0.45">
      <c r="C23" s="50">
        <f t="shared" si="2"/>
        <v>0</v>
      </c>
      <c r="D23" s="72"/>
      <c r="E23" s="51">
        <f t="shared" si="0"/>
        <v>0</v>
      </c>
      <c r="F23" s="75"/>
      <c r="G23" s="85"/>
    </row>
    <row r="24" spans="2:8" ht="30" customHeight="1" outlineLevel="1" x14ac:dyDescent="0.45">
      <c r="C24" s="50">
        <f t="shared" si="2"/>
        <v>0</v>
      </c>
      <c r="D24" s="72"/>
      <c r="E24" s="51">
        <f t="shared" si="0"/>
        <v>0</v>
      </c>
      <c r="F24" s="75"/>
      <c r="G24" s="85"/>
    </row>
    <row r="25" spans="2:8" ht="30" customHeight="1" outlineLevel="1" x14ac:dyDescent="0.45">
      <c r="C25" s="50">
        <f t="shared" si="2"/>
        <v>0</v>
      </c>
      <c r="D25" s="72"/>
      <c r="E25" s="51">
        <f t="shared" si="0"/>
        <v>0</v>
      </c>
      <c r="F25" s="75"/>
      <c r="G25" s="85"/>
    </row>
    <row r="26" spans="2:8" ht="30" customHeight="1" outlineLevel="1" x14ac:dyDescent="0.45">
      <c r="C26" s="50">
        <f t="shared" si="2"/>
        <v>0</v>
      </c>
      <c r="D26" s="72"/>
      <c r="E26" s="51">
        <f t="shared" si="0"/>
        <v>0</v>
      </c>
      <c r="F26" s="77"/>
      <c r="G26" s="85"/>
    </row>
    <row r="27" spans="2:8" ht="30" customHeight="1" outlineLevel="1" x14ac:dyDescent="0.45">
      <c r="C27" s="50">
        <f t="shared" ref="C27" si="3">E27*F27</f>
        <v>0</v>
      </c>
      <c r="D27" s="72"/>
      <c r="E27" s="51">
        <f t="shared" si="0"/>
        <v>0</v>
      </c>
      <c r="F27" s="77"/>
      <c r="G27" s="85"/>
    </row>
    <row r="28" spans="2:8" ht="30" customHeight="1" outlineLevel="1" thickBot="1" x14ac:dyDescent="0.5">
      <c r="C28" s="52" t="str">
        <f>IF(AND(D7="デジタル式運行記録計及び 映像記録型ドライブレコーダー一体型の取得",E28&lt;=E10*2),E28*F28,IF(AND(D7="通信機能付デジタル式運行記録計及び 映像記録型ドライブレコーダー一体型の取得",E28&lt;=E10*2),E28*F28,IF(AND(D7="デジタル式運行記録計の取得",E28&lt;=E10),E28*F28,IF(AND(D7="映像記録型ドライブレコーダーの取得",E28&lt;=E10),E28*F28,"NG"))))</f>
        <v>NG</v>
      </c>
      <c r="D28" s="53" t="s">
        <v>45</v>
      </c>
      <c r="E28" s="86"/>
      <c r="F28" s="78"/>
      <c r="G28" s="125" t="s">
        <v>79</v>
      </c>
      <c r="H28" s="126"/>
    </row>
    <row r="29" spans="2:8" ht="36" customHeight="1" outlineLevel="1" thickBot="1" x14ac:dyDescent="0.5">
      <c r="B29" s="87" t="s">
        <v>16</v>
      </c>
      <c r="C29" s="54">
        <f>SUM(C13:C28)</f>
        <v>0</v>
      </c>
      <c r="D29" s="88"/>
      <c r="E29" s="89"/>
      <c r="F29" s="107" t="str">
        <f>IFERROR((SUM(F13:F27)+((E28*F28)/E10)),"0")</f>
        <v>0</v>
      </c>
      <c r="G29" s="125" t="s">
        <v>78</v>
      </c>
      <c r="H29" s="126"/>
    </row>
    <row r="30" spans="2:8" ht="18.600000000000001" customHeight="1" outlineLevel="1" thickBot="1" x14ac:dyDescent="0.5">
      <c r="C30" s="82"/>
      <c r="D30" s="82"/>
    </row>
    <row r="31" spans="2:8" ht="35.1" customHeight="1" outlineLevel="1" thickBot="1" x14ac:dyDescent="0.5">
      <c r="C31" s="46" t="s">
        <v>17</v>
      </c>
      <c r="D31" s="47" t="s">
        <v>44</v>
      </c>
      <c r="E31" s="74"/>
      <c r="F31" s="35" t="s">
        <v>43</v>
      </c>
    </row>
    <row r="32" spans="2:8" ht="18.600000000000001" customHeight="1" outlineLevel="1" x14ac:dyDescent="0.45">
      <c r="C32" s="119" t="s">
        <v>19</v>
      </c>
      <c r="D32" s="116" t="s">
        <v>0</v>
      </c>
      <c r="E32" s="117"/>
      <c r="F32" s="118"/>
      <c r="G32" s="83"/>
    </row>
    <row r="33" spans="2:7" ht="18.600000000000001" customHeight="1" outlineLevel="1" x14ac:dyDescent="0.45">
      <c r="C33" s="120"/>
      <c r="D33" s="48" t="s">
        <v>1</v>
      </c>
      <c r="E33" s="48" t="s">
        <v>2</v>
      </c>
      <c r="F33" s="49" t="s">
        <v>18</v>
      </c>
      <c r="G33" s="84"/>
    </row>
    <row r="34" spans="2:7" ht="30" customHeight="1" outlineLevel="1" x14ac:dyDescent="0.45">
      <c r="C34" s="50">
        <f>E34*F34</f>
        <v>0</v>
      </c>
      <c r="D34" s="72"/>
      <c r="E34" s="55">
        <f t="shared" ref="E34:E46" si="4">$E$31</f>
        <v>0</v>
      </c>
      <c r="F34" s="75"/>
      <c r="G34" s="106" t="s">
        <v>46</v>
      </c>
    </row>
    <row r="35" spans="2:7" ht="30" customHeight="1" outlineLevel="1" x14ac:dyDescent="0.45">
      <c r="C35" s="50">
        <f t="shared" ref="C35:C38" si="5">E35*F35</f>
        <v>0</v>
      </c>
      <c r="D35" s="72"/>
      <c r="E35" s="55">
        <f t="shared" si="4"/>
        <v>0</v>
      </c>
      <c r="F35" s="75"/>
      <c r="G35" s="85"/>
    </row>
    <row r="36" spans="2:7" ht="30" customHeight="1" outlineLevel="1" x14ac:dyDescent="0.45">
      <c r="C36" s="50">
        <f t="shared" si="5"/>
        <v>0</v>
      </c>
      <c r="D36" s="73"/>
      <c r="E36" s="55">
        <f t="shared" si="4"/>
        <v>0</v>
      </c>
      <c r="F36" s="75"/>
      <c r="G36" s="85"/>
    </row>
    <row r="37" spans="2:7" ht="30" customHeight="1" outlineLevel="1" x14ac:dyDescent="0.45">
      <c r="C37" s="50">
        <f t="shared" si="5"/>
        <v>0</v>
      </c>
      <c r="D37" s="72"/>
      <c r="E37" s="55">
        <f t="shared" si="4"/>
        <v>0</v>
      </c>
      <c r="F37" s="75"/>
      <c r="G37" s="85"/>
    </row>
    <row r="38" spans="2:7" ht="30" customHeight="1" outlineLevel="1" x14ac:dyDescent="0.45">
      <c r="C38" s="50">
        <f t="shared" si="5"/>
        <v>0</v>
      </c>
      <c r="D38" s="72"/>
      <c r="E38" s="55">
        <f t="shared" si="4"/>
        <v>0</v>
      </c>
      <c r="F38" s="75"/>
      <c r="G38" s="85"/>
    </row>
    <row r="39" spans="2:7" ht="30" customHeight="1" outlineLevel="1" x14ac:dyDescent="0.45">
      <c r="C39" s="50">
        <f t="shared" ref="C39:C42" si="6">E39*F39</f>
        <v>0</v>
      </c>
      <c r="D39" s="72"/>
      <c r="E39" s="55">
        <f t="shared" si="4"/>
        <v>0</v>
      </c>
      <c r="F39" s="75"/>
      <c r="G39" s="85"/>
    </row>
    <row r="40" spans="2:7" ht="30" customHeight="1" outlineLevel="1" x14ac:dyDescent="0.45">
      <c r="C40" s="50">
        <f t="shared" si="6"/>
        <v>0</v>
      </c>
      <c r="D40" s="73"/>
      <c r="E40" s="55">
        <f t="shared" si="4"/>
        <v>0</v>
      </c>
      <c r="F40" s="75"/>
      <c r="G40" s="85"/>
    </row>
    <row r="41" spans="2:7" ht="30" customHeight="1" outlineLevel="1" x14ac:dyDescent="0.45">
      <c r="C41" s="50">
        <f t="shared" si="6"/>
        <v>0</v>
      </c>
      <c r="D41" s="72"/>
      <c r="E41" s="55">
        <f t="shared" si="4"/>
        <v>0</v>
      </c>
      <c r="F41" s="75"/>
      <c r="G41" s="85"/>
    </row>
    <row r="42" spans="2:7" ht="30" customHeight="1" outlineLevel="1" x14ac:dyDescent="0.45">
      <c r="C42" s="50">
        <f t="shared" si="6"/>
        <v>0</v>
      </c>
      <c r="D42" s="72"/>
      <c r="E42" s="55">
        <f t="shared" si="4"/>
        <v>0</v>
      </c>
      <c r="F42" s="75"/>
      <c r="G42" s="85"/>
    </row>
    <row r="43" spans="2:7" ht="30" customHeight="1" outlineLevel="1" x14ac:dyDescent="0.45">
      <c r="C43" s="50">
        <f t="shared" ref="C43:C46" si="7">E43*F43</f>
        <v>0</v>
      </c>
      <c r="D43" s="72"/>
      <c r="E43" s="55">
        <f t="shared" si="4"/>
        <v>0</v>
      </c>
      <c r="F43" s="75"/>
      <c r="G43" s="85"/>
    </row>
    <row r="44" spans="2:7" ht="30" customHeight="1" outlineLevel="1" x14ac:dyDescent="0.45">
      <c r="C44" s="50">
        <f t="shared" si="7"/>
        <v>0</v>
      </c>
      <c r="D44" s="73"/>
      <c r="E44" s="55">
        <f t="shared" si="4"/>
        <v>0</v>
      </c>
      <c r="F44" s="75"/>
      <c r="G44" s="85"/>
    </row>
    <row r="45" spans="2:7" ht="30" customHeight="1" outlineLevel="1" x14ac:dyDescent="0.45">
      <c r="C45" s="50">
        <f t="shared" si="7"/>
        <v>0</v>
      </c>
      <c r="D45" s="72"/>
      <c r="E45" s="55">
        <f t="shared" si="4"/>
        <v>0</v>
      </c>
      <c r="F45" s="75"/>
      <c r="G45" s="85"/>
    </row>
    <row r="46" spans="2:7" ht="30" customHeight="1" outlineLevel="1" thickBot="1" x14ac:dyDescent="0.5">
      <c r="C46" s="50">
        <f t="shared" si="7"/>
        <v>0</v>
      </c>
      <c r="D46" s="72"/>
      <c r="E46" s="55">
        <f t="shared" si="4"/>
        <v>0</v>
      </c>
      <c r="F46" s="75"/>
      <c r="G46" s="85"/>
    </row>
    <row r="47" spans="2:7" ht="30" customHeight="1" outlineLevel="1" thickBot="1" x14ac:dyDescent="0.5">
      <c r="B47" s="87" t="s">
        <v>16</v>
      </c>
      <c r="C47" s="54">
        <f>SUM(C34:C46)</f>
        <v>0</v>
      </c>
      <c r="D47" s="88"/>
      <c r="E47" s="89"/>
      <c r="F47" s="107">
        <f>SUM(F34:F46)</f>
        <v>0</v>
      </c>
      <c r="G47" s="85"/>
    </row>
    <row r="48" spans="2:7" ht="16.5" customHeight="1" outlineLevel="1" x14ac:dyDescent="0.45">
      <c r="B48" s="87"/>
      <c r="C48" s="90"/>
      <c r="D48" s="91"/>
      <c r="F48" s="85"/>
      <c r="G48" s="85"/>
    </row>
    <row r="49" spans="2:9" ht="30" customHeight="1" outlineLevel="1" x14ac:dyDescent="0.45">
      <c r="C49" s="56" t="s">
        <v>20</v>
      </c>
      <c r="D49" s="92"/>
      <c r="E49" s="108">
        <f>C29+C47</f>
        <v>0</v>
      </c>
      <c r="F49" s="93" t="s">
        <v>21</v>
      </c>
      <c r="G49" s="85"/>
    </row>
    <row r="50" spans="2:9" ht="18.600000000000001" customHeight="1" outlineLevel="1" x14ac:dyDescent="0.45">
      <c r="C50" s="57" t="s">
        <v>47</v>
      </c>
    </row>
    <row r="51" spans="2:9" ht="18.600000000000001" customHeight="1" outlineLevel="1" x14ac:dyDescent="0.45">
      <c r="C51" s="35" t="s">
        <v>35</v>
      </c>
    </row>
    <row r="52" spans="2:9" outlineLevel="1" x14ac:dyDescent="0.45">
      <c r="B52" s="40" t="s">
        <v>83</v>
      </c>
    </row>
    <row r="53" spans="2:9" outlineLevel="1" x14ac:dyDescent="0.45">
      <c r="B53" s="80"/>
      <c r="C53" s="35" t="s">
        <v>22</v>
      </c>
      <c r="E53" s="94"/>
    </row>
    <row r="54" spans="2:9" outlineLevel="1" x14ac:dyDescent="0.45">
      <c r="B54" s="80"/>
      <c r="C54" s="58" t="s">
        <v>28</v>
      </c>
      <c r="D54" s="59">
        <f>E10</f>
        <v>0</v>
      </c>
      <c r="E54" s="60" t="s">
        <v>29</v>
      </c>
    </row>
    <row r="55" spans="2:9" outlineLevel="1" x14ac:dyDescent="0.45">
      <c r="B55" s="80"/>
      <c r="C55" s="58" t="s">
        <v>30</v>
      </c>
      <c r="D55" s="61" t="str">
        <f>IFERROR(C29/E10,"0")</f>
        <v>0</v>
      </c>
      <c r="E55" s="60" t="s">
        <v>21</v>
      </c>
    </row>
    <row r="56" spans="2:9" outlineLevel="1" x14ac:dyDescent="0.45">
      <c r="C56" s="58" t="s">
        <v>34</v>
      </c>
      <c r="D56" s="109">
        <f>D55/3</f>
        <v>0</v>
      </c>
      <c r="E56" s="35" t="s">
        <v>21</v>
      </c>
      <c r="G56" s="81"/>
    </row>
    <row r="57" spans="2:9" outlineLevel="1" x14ac:dyDescent="0.45">
      <c r="C57" s="58" t="s">
        <v>23</v>
      </c>
      <c r="D57" s="63">
        <f>IF(D7="デジタル式運行記録計の取得",30000,IF(D7="映像記録型ドライブレコーダーの取得",10000,IF(D7="デジタル式運行記録計及び 映像記録型ドライブレコーダー一体型の取得",40000,IF(D7="通信機能付デジタル式運行記録計及び 映像記録型ドライブレコーダー一体型の取得",100000,))))</f>
        <v>0</v>
      </c>
      <c r="E57" s="35" t="s">
        <v>21</v>
      </c>
      <c r="G57" s="81"/>
    </row>
    <row r="58" spans="2:9" outlineLevel="1" x14ac:dyDescent="0.45">
      <c r="B58" s="80"/>
      <c r="C58" s="58" t="s">
        <v>31</v>
      </c>
      <c r="D58" s="62">
        <f>IF(D56&lt;=D57,ROUNDDOWN(D56,-2),D57)</f>
        <v>0</v>
      </c>
      <c r="E58" s="35" t="s">
        <v>32</v>
      </c>
      <c r="F58" s="64">
        <f>E10</f>
        <v>0</v>
      </c>
      <c r="G58" s="35" t="s">
        <v>33</v>
      </c>
      <c r="H58" s="62">
        <f>D58*F58</f>
        <v>0</v>
      </c>
      <c r="I58" s="35" t="s">
        <v>21</v>
      </c>
    </row>
    <row r="59" spans="2:9" outlineLevel="1" x14ac:dyDescent="0.45">
      <c r="B59" s="80"/>
      <c r="D59" s="35" t="s">
        <v>24</v>
      </c>
      <c r="G59" s="81"/>
    </row>
    <row r="60" spans="2:9" outlineLevel="1" x14ac:dyDescent="0.45">
      <c r="B60" s="80"/>
      <c r="D60" s="35" t="s">
        <v>25</v>
      </c>
      <c r="G60" s="81"/>
    </row>
    <row r="61" spans="2:9" outlineLevel="1" x14ac:dyDescent="0.45">
      <c r="B61" s="80"/>
      <c r="D61" s="35" t="s">
        <v>41</v>
      </c>
      <c r="G61" s="81"/>
    </row>
    <row r="62" spans="2:9" outlineLevel="1" x14ac:dyDescent="0.45">
      <c r="B62" s="80"/>
      <c r="C62" s="35" t="s">
        <v>26</v>
      </c>
      <c r="E62" s="95"/>
    </row>
    <row r="63" spans="2:9" outlineLevel="1" x14ac:dyDescent="0.45">
      <c r="B63" s="80"/>
      <c r="C63" s="58" t="s">
        <v>28</v>
      </c>
      <c r="D63" s="59">
        <f>E31</f>
        <v>0</v>
      </c>
      <c r="E63" s="60" t="s">
        <v>29</v>
      </c>
    </row>
    <row r="64" spans="2:9" outlineLevel="1" x14ac:dyDescent="0.45">
      <c r="B64" s="80"/>
      <c r="C64" s="58" t="s">
        <v>30</v>
      </c>
      <c r="D64" s="65">
        <f>F47</f>
        <v>0</v>
      </c>
      <c r="E64" s="60" t="s">
        <v>21</v>
      </c>
    </row>
    <row r="65" spans="2:9" outlineLevel="1" x14ac:dyDescent="0.45">
      <c r="C65" s="58" t="s">
        <v>34</v>
      </c>
      <c r="D65" s="109">
        <f>F47/3</f>
        <v>0</v>
      </c>
      <c r="E65" s="35" t="s">
        <v>21</v>
      </c>
      <c r="G65" s="81"/>
    </row>
    <row r="66" spans="2:9" outlineLevel="1" x14ac:dyDescent="0.45">
      <c r="C66" s="58" t="s">
        <v>23</v>
      </c>
      <c r="D66" s="63">
        <f>IF(D7="デジタル式運行記録計の取得",100000,IF(D7="映像記録型ドライブレコーダーの取得",30000,IF(OR(D7="デジタル式運行記録計及び 映像記録型ドライブレコーダー一体型の取得",D7="通信機能付デジタル式運行記録計及び 映像記録型ドライブレコーダー一体型の取得"),130000,0)))</f>
        <v>0</v>
      </c>
      <c r="E66" s="35" t="s">
        <v>21</v>
      </c>
      <c r="G66" s="81"/>
    </row>
    <row r="67" spans="2:9" outlineLevel="1" x14ac:dyDescent="0.45">
      <c r="B67" s="80"/>
      <c r="C67" s="58" t="s">
        <v>31</v>
      </c>
      <c r="D67" s="62">
        <f>IF(D65&lt;=D66,ROUNDDOWN(D65,-2),D66)</f>
        <v>0</v>
      </c>
      <c r="E67" s="35" t="s">
        <v>32</v>
      </c>
      <c r="F67" s="64">
        <f>E31</f>
        <v>0</v>
      </c>
      <c r="G67" s="35" t="s">
        <v>33</v>
      </c>
      <c r="H67" s="62">
        <f>D67*F67</f>
        <v>0</v>
      </c>
      <c r="I67" s="35" t="s">
        <v>21</v>
      </c>
    </row>
    <row r="68" spans="2:9" outlineLevel="1" x14ac:dyDescent="0.45">
      <c r="B68" s="80"/>
      <c r="D68" s="35" t="s">
        <v>24</v>
      </c>
      <c r="E68" s="35"/>
      <c r="G68" s="81"/>
    </row>
    <row r="69" spans="2:9" outlineLevel="1" x14ac:dyDescent="0.45">
      <c r="B69" s="80"/>
      <c r="D69" s="35" t="s">
        <v>25</v>
      </c>
      <c r="E69" s="35"/>
      <c r="G69" s="81"/>
    </row>
    <row r="70" spans="2:9" outlineLevel="1" x14ac:dyDescent="0.45">
      <c r="B70" s="80"/>
      <c r="D70" s="35" t="s">
        <v>41</v>
      </c>
      <c r="E70" s="35"/>
      <c r="G70" s="81"/>
    </row>
    <row r="71" spans="2:9" outlineLevel="1" x14ac:dyDescent="0.45">
      <c r="B71" s="80"/>
      <c r="G71" s="81"/>
    </row>
    <row r="72" spans="2:9" outlineLevel="1" x14ac:dyDescent="0.45">
      <c r="B72" s="40" t="s">
        <v>84</v>
      </c>
      <c r="G72" s="81"/>
    </row>
    <row r="73" spans="2:9" outlineLevel="1" x14ac:dyDescent="0.45">
      <c r="B73" s="80"/>
      <c r="C73" s="35" t="s">
        <v>37</v>
      </c>
      <c r="G73" s="81"/>
    </row>
    <row r="74" spans="2:9" outlineLevel="1" x14ac:dyDescent="0.45">
      <c r="B74" s="80"/>
      <c r="C74" s="58" t="s">
        <v>36</v>
      </c>
      <c r="D74" s="60">
        <f>IF(D7="通信機能付デジタル式運行記録計及び 映像記録型ドライブレコーダー一体型の取得",1200000,800000)</f>
        <v>800000</v>
      </c>
      <c r="E74" s="35" t="s">
        <v>21</v>
      </c>
    </row>
    <row r="75" spans="2:9" ht="26.4" outlineLevel="1" x14ac:dyDescent="0.45">
      <c r="B75" s="113"/>
      <c r="C75" s="66" t="s">
        <v>27</v>
      </c>
      <c r="D75" s="67">
        <f>IF((H58+H67)&lt;=D74,ROUNDDOWN((H58+H67),-2),D74)</f>
        <v>0</v>
      </c>
      <c r="E75" s="68" t="s">
        <v>21</v>
      </c>
    </row>
    <row r="76" spans="2:9" ht="26.4" outlineLevel="1" x14ac:dyDescent="0.45">
      <c r="B76" s="80"/>
      <c r="D76" s="57" t="s">
        <v>47</v>
      </c>
    </row>
    <row r="77" spans="2:9" outlineLevel="1" x14ac:dyDescent="0.45">
      <c r="D77" s="35" t="s">
        <v>48</v>
      </c>
    </row>
    <row r="78" spans="2:9" x14ac:dyDescent="0.45">
      <c r="B78" s="40" t="s">
        <v>85</v>
      </c>
      <c r="C78" s="96"/>
    </row>
    <row r="79" spans="2:9" x14ac:dyDescent="0.45">
      <c r="C79" s="35" t="s">
        <v>39</v>
      </c>
    </row>
    <row r="80" spans="2:9" x14ac:dyDescent="0.45">
      <c r="C80" s="35" t="s">
        <v>77</v>
      </c>
    </row>
    <row r="81" spans="3:8" x14ac:dyDescent="0.45">
      <c r="C81" s="35" t="s">
        <v>40</v>
      </c>
      <c r="E81" s="97" t="s">
        <v>51</v>
      </c>
      <c r="F81" s="98" t="s">
        <v>52</v>
      </c>
      <c r="G81" s="81"/>
    </row>
    <row r="83" spans="3:8" x14ac:dyDescent="0.45">
      <c r="C83" s="79" t="s">
        <v>38</v>
      </c>
    </row>
    <row r="84" spans="3:8" x14ac:dyDescent="0.45">
      <c r="C84" s="114">
        <f>D7</f>
        <v>0</v>
      </c>
      <c r="D84" s="115"/>
    </row>
    <row r="85" spans="3:8" ht="18.600000000000001" thickBot="1" x14ac:dyDescent="0.5"/>
    <row r="86" spans="3:8" ht="34.35" customHeight="1" x14ac:dyDescent="0.45">
      <c r="C86" s="99" t="s">
        <v>3</v>
      </c>
      <c r="D86" s="100" t="s">
        <v>4</v>
      </c>
      <c r="E86" s="100" t="s">
        <v>5</v>
      </c>
      <c r="F86" s="101" t="s">
        <v>80</v>
      </c>
      <c r="G86" s="101" t="s">
        <v>6</v>
      </c>
      <c r="H86" s="102" t="s">
        <v>7</v>
      </c>
    </row>
    <row r="87" spans="3:8" ht="25.35" customHeight="1" x14ac:dyDescent="0.45">
      <c r="C87" s="18"/>
      <c r="D87" s="26"/>
      <c r="E87" s="27"/>
      <c r="F87" s="27"/>
      <c r="G87" s="27"/>
      <c r="H87" s="28"/>
    </row>
    <row r="88" spans="3:8" ht="25.35" customHeight="1" x14ac:dyDescent="0.45">
      <c r="C88" s="19"/>
      <c r="D88" s="26"/>
      <c r="E88" s="27"/>
      <c r="F88" s="27"/>
      <c r="G88" s="27"/>
      <c r="H88" s="28"/>
    </row>
    <row r="89" spans="3:8" ht="25.35" customHeight="1" x14ac:dyDescent="0.45">
      <c r="C89" s="19"/>
      <c r="D89" s="26"/>
      <c r="E89" s="27"/>
      <c r="F89" s="27"/>
      <c r="G89" s="27"/>
      <c r="H89" s="28"/>
    </row>
    <row r="90" spans="3:8" ht="25.35" customHeight="1" x14ac:dyDescent="0.45">
      <c r="C90" s="19"/>
      <c r="D90" s="26"/>
      <c r="E90" s="27"/>
      <c r="F90" s="27"/>
      <c r="G90" s="27"/>
      <c r="H90" s="28"/>
    </row>
    <row r="91" spans="3:8" ht="25.35" customHeight="1" x14ac:dyDescent="0.45">
      <c r="C91" s="19"/>
      <c r="D91" s="26"/>
      <c r="E91" s="27"/>
      <c r="F91" s="27"/>
      <c r="G91" s="27"/>
      <c r="H91" s="28"/>
    </row>
    <row r="92" spans="3:8" ht="25.35" customHeight="1" x14ac:dyDescent="0.45">
      <c r="C92" s="19"/>
      <c r="D92" s="26"/>
      <c r="E92" s="27"/>
      <c r="F92" s="27"/>
      <c r="G92" s="27"/>
      <c r="H92" s="28"/>
    </row>
    <row r="93" spans="3:8" ht="25.35" customHeight="1" x14ac:dyDescent="0.45">
      <c r="C93" s="19"/>
      <c r="D93" s="26"/>
      <c r="E93" s="27"/>
      <c r="F93" s="27"/>
      <c r="G93" s="27"/>
      <c r="H93" s="28"/>
    </row>
    <row r="94" spans="3:8" ht="25.35" customHeight="1" x14ac:dyDescent="0.45">
      <c r="C94" s="19"/>
      <c r="D94" s="26"/>
      <c r="E94" s="27"/>
      <c r="F94" s="27"/>
      <c r="G94" s="27"/>
      <c r="H94" s="28"/>
    </row>
    <row r="95" spans="3:8" ht="25.35" customHeight="1" x14ac:dyDescent="0.45">
      <c r="C95" s="19"/>
      <c r="D95" s="26"/>
      <c r="E95" s="27"/>
      <c r="F95" s="27"/>
      <c r="G95" s="27"/>
      <c r="H95" s="28"/>
    </row>
    <row r="96" spans="3:8" ht="25.35" customHeight="1" x14ac:dyDescent="0.45">
      <c r="C96" s="19"/>
      <c r="D96" s="26"/>
      <c r="E96" s="27"/>
      <c r="F96" s="27"/>
      <c r="G96" s="27"/>
      <c r="H96" s="28"/>
    </row>
    <row r="97" spans="3:8" ht="25.35" customHeight="1" x14ac:dyDescent="0.45">
      <c r="C97" s="19"/>
      <c r="D97" s="26"/>
      <c r="E97" s="27"/>
      <c r="F97" s="27"/>
      <c r="G97" s="27"/>
      <c r="H97" s="28"/>
    </row>
    <row r="98" spans="3:8" ht="25.35" customHeight="1" x14ac:dyDescent="0.45">
      <c r="C98" s="19"/>
      <c r="D98" s="26"/>
      <c r="E98" s="27"/>
      <c r="F98" s="27"/>
      <c r="G98" s="27"/>
      <c r="H98" s="28"/>
    </row>
    <row r="99" spans="3:8" ht="25.35" customHeight="1" x14ac:dyDescent="0.45">
      <c r="C99" s="19"/>
      <c r="D99" s="26"/>
      <c r="E99" s="27"/>
      <c r="F99" s="27"/>
      <c r="G99" s="27"/>
      <c r="H99" s="28"/>
    </row>
    <row r="100" spans="3:8" ht="25.35" customHeight="1" x14ac:dyDescent="0.45">
      <c r="C100" s="18"/>
      <c r="D100" s="26"/>
      <c r="E100" s="27"/>
      <c r="F100" s="27"/>
      <c r="G100" s="27"/>
      <c r="H100" s="28"/>
    </row>
    <row r="101" spans="3:8" ht="25.35" customHeight="1" x14ac:dyDescent="0.45">
      <c r="C101" s="18"/>
      <c r="D101" s="26"/>
      <c r="E101" s="27"/>
      <c r="F101" s="27"/>
      <c r="G101" s="27"/>
      <c r="H101" s="28"/>
    </row>
    <row r="102" spans="3:8" ht="25.35" customHeight="1" x14ac:dyDescent="0.45">
      <c r="C102" s="19"/>
      <c r="D102" s="26"/>
      <c r="E102" s="27"/>
      <c r="F102" s="27"/>
      <c r="G102" s="27"/>
      <c r="H102" s="28"/>
    </row>
    <row r="103" spans="3:8" ht="25.35" customHeight="1" x14ac:dyDescent="0.45">
      <c r="C103" s="19"/>
      <c r="D103" s="26"/>
      <c r="E103" s="27"/>
      <c r="F103" s="27"/>
      <c r="G103" s="27"/>
      <c r="H103" s="28"/>
    </row>
    <row r="104" spans="3:8" ht="25.35" customHeight="1" thickBot="1" x14ac:dyDescent="0.5">
      <c r="C104" s="20"/>
      <c r="D104" s="29"/>
      <c r="E104" s="30"/>
      <c r="F104" s="30"/>
      <c r="G104" s="30"/>
      <c r="H104" s="31"/>
    </row>
    <row r="106" spans="3:8" x14ac:dyDescent="0.45">
      <c r="C106" s="1" t="s">
        <v>8</v>
      </c>
    </row>
    <row r="107" spans="3:8" ht="18.600000000000001" thickBot="1" x14ac:dyDescent="0.5"/>
    <row r="108" spans="3:8" ht="36" customHeight="1" x14ac:dyDescent="0.45">
      <c r="C108" s="103" t="s">
        <v>3</v>
      </c>
      <c r="D108" s="100" t="s">
        <v>9</v>
      </c>
      <c r="E108" s="104" t="s">
        <v>80</v>
      </c>
      <c r="F108" s="104" t="s">
        <v>6</v>
      </c>
      <c r="G108" s="110" t="s">
        <v>81</v>
      </c>
    </row>
    <row r="109" spans="3:8" ht="25.35" customHeight="1" x14ac:dyDescent="0.45">
      <c r="C109" s="19"/>
      <c r="D109" s="27"/>
      <c r="E109" s="27"/>
      <c r="F109" s="27"/>
      <c r="G109" s="111"/>
    </row>
    <row r="110" spans="3:8" ht="25.35" customHeight="1" x14ac:dyDescent="0.45">
      <c r="C110" s="19"/>
      <c r="D110" s="27"/>
      <c r="E110" s="27"/>
      <c r="F110" s="27"/>
      <c r="G110" s="111"/>
    </row>
    <row r="111" spans="3:8" ht="25.35" customHeight="1" x14ac:dyDescent="0.45">
      <c r="C111" s="19"/>
      <c r="D111" s="27"/>
      <c r="E111" s="27"/>
      <c r="F111" s="27"/>
      <c r="G111" s="111"/>
    </row>
    <row r="112" spans="3:8" ht="25.35" customHeight="1" x14ac:dyDescent="0.45">
      <c r="C112" s="19"/>
      <c r="D112" s="27"/>
      <c r="E112" s="27"/>
      <c r="F112" s="27"/>
      <c r="G112" s="111"/>
    </row>
    <row r="113" spans="3:7" ht="25.35" customHeight="1" x14ac:dyDescent="0.45">
      <c r="C113" s="19"/>
      <c r="D113" s="27"/>
      <c r="E113" s="32"/>
      <c r="F113" s="32"/>
      <c r="G113" s="111"/>
    </row>
    <row r="114" spans="3:7" ht="25.35" customHeight="1" x14ac:dyDescent="0.45">
      <c r="C114" s="21"/>
      <c r="D114" s="27"/>
      <c r="E114" s="27"/>
      <c r="F114" s="27"/>
      <c r="G114" s="111"/>
    </row>
    <row r="115" spans="3:7" ht="25.35" customHeight="1" x14ac:dyDescent="0.45">
      <c r="C115" s="21"/>
      <c r="D115" s="27"/>
      <c r="E115" s="27"/>
      <c r="F115" s="27"/>
      <c r="G115" s="111"/>
    </row>
    <row r="116" spans="3:7" ht="25.35" customHeight="1" x14ac:dyDescent="0.45">
      <c r="C116" s="22"/>
      <c r="D116" s="26"/>
      <c r="E116" s="32"/>
      <c r="F116" s="32"/>
      <c r="G116" s="111"/>
    </row>
    <row r="117" spans="3:7" ht="25.35" customHeight="1" x14ac:dyDescent="0.45">
      <c r="C117" s="21"/>
      <c r="D117" s="26"/>
      <c r="E117" s="27"/>
      <c r="F117" s="27"/>
      <c r="G117" s="111"/>
    </row>
    <row r="118" spans="3:7" ht="25.35" customHeight="1" x14ac:dyDescent="0.45">
      <c r="C118" s="21"/>
      <c r="D118" s="26"/>
      <c r="E118" s="27"/>
      <c r="F118" s="27"/>
      <c r="G118" s="111"/>
    </row>
    <row r="119" spans="3:7" ht="25.35" customHeight="1" x14ac:dyDescent="0.45">
      <c r="C119" s="21"/>
      <c r="D119" s="26"/>
      <c r="E119" s="27"/>
      <c r="F119" s="27"/>
      <c r="G119" s="111"/>
    </row>
    <row r="120" spans="3:7" ht="25.35" customHeight="1" x14ac:dyDescent="0.45">
      <c r="C120" s="21"/>
      <c r="D120" s="26"/>
      <c r="E120" s="27"/>
      <c r="F120" s="27"/>
      <c r="G120" s="111"/>
    </row>
    <row r="121" spans="3:7" ht="25.35" customHeight="1" x14ac:dyDescent="0.45">
      <c r="C121" s="21"/>
      <c r="D121" s="26"/>
      <c r="E121" s="27"/>
      <c r="F121" s="27"/>
      <c r="G121" s="111"/>
    </row>
    <row r="122" spans="3:7" ht="25.35" customHeight="1" x14ac:dyDescent="0.45">
      <c r="C122" s="22"/>
      <c r="D122" s="26"/>
      <c r="E122" s="32"/>
      <c r="F122" s="32"/>
      <c r="G122" s="111"/>
    </row>
    <row r="123" spans="3:7" ht="25.35" customHeight="1" x14ac:dyDescent="0.45">
      <c r="C123" s="21"/>
      <c r="D123" s="26"/>
      <c r="E123" s="27"/>
      <c r="F123" s="27"/>
      <c r="G123" s="111"/>
    </row>
    <row r="124" spans="3:7" ht="25.35" customHeight="1" thickBot="1" x14ac:dyDescent="0.5">
      <c r="C124" s="23"/>
      <c r="D124" s="29"/>
      <c r="E124" s="30"/>
      <c r="F124" s="30"/>
      <c r="G124" s="112"/>
    </row>
    <row r="126" spans="3:7" x14ac:dyDescent="0.45">
      <c r="C126" s="1" t="s">
        <v>10</v>
      </c>
    </row>
    <row r="127" spans="3:7" ht="25.35" customHeight="1" x14ac:dyDescent="0.45">
      <c r="C127" s="24"/>
      <c r="D127" s="105" t="s">
        <v>11</v>
      </c>
      <c r="E127" s="105" t="s">
        <v>12</v>
      </c>
      <c r="F127" s="24"/>
      <c r="G127" s="105" t="s">
        <v>13</v>
      </c>
    </row>
    <row r="128" spans="3:7" ht="25.35" customHeight="1" x14ac:dyDescent="0.45">
      <c r="C128" s="25"/>
      <c r="D128" s="105" t="s">
        <v>11</v>
      </c>
      <c r="E128" s="105" t="s">
        <v>12</v>
      </c>
      <c r="F128" s="24"/>
      <c r="G128" s="105" t="s">
        <v>13</v>
      </c>
    </row>
    <row r="129" spans="3:7" ht="25.35" customHeight="1" x14ac:dyDescent="0.45">
      <c r="C129" s="25"/>
      <c r="D129" s="105" t="s">
        <v>11</v>
      </c>
      <c r="E129" s="105" t="s">
        <v>12</v>
      </c>
      <c r="F129" s="24"/>
      <c r="G129" s="105" t="s">
        <v>13</v>
      </c>
    </row>
    <row r="130" spans="3:7" ht="25.35" customHeight="1" x14ac:dyDescent="0.45">
      <c r="C130" s="24"/>
      <c r="D130" s="105" t="s">
        <v>11</v>
      </c>
      <c r="E130" s="105" t="s">
        <v>12</v>
      </c>
      <c r="F130" s="24"/>
      <c r="G130" s="105" t="s">
        <v>13</v>
      </c>
    </row>
    <row r="131" spans="3:7" ht="25.35" customHeight="1" x14ac:dyDescent="0.45">
      <c r="C131" s="25"/>
      <c r="D131" s="105" t="s">
        <v>11</v>
      </c>
      <c r="E131" s="105" t="s">
        <v>12</v>
      </c>
      <c r="F131" s="24"/>
      <c r="G131" s="105" t="s">
        <v>13</v>
      </c>
    </row>
    <row r="132" spans="3:7" ht="25.35" customHeight="1" x14ac:dyDescent="0.45">
      <c r="C132" s="25"/>
      <c r="D132" s="105" t="s">
        <v>11</v>
      </c>
      <c r="E132" s="105" t="s">
        <v>12</v>
      </c>
      <c r="F132" s="24"/>
      <c r="G132" s="105" t="s">
        <v>13</v>
      </c>
    </row>
    <row r="133" spans="3:7" ht="25.35" customHeight="1" x14ac:dyDescent="0.45">
      <c r="C133" s="24"/>
      <c r="D133" s="105" t="s">
        <v>11</v>
      </c>
      <c r="E133" s="105" t="s">
        <v>12</v>
      </c>
      <c r="F133" s="24"/>
      <c r="G133" s="105" t="s">
        <v>13</v>
      </c>
    </row>
    <row r="134" spans="3:7" ht="25.35" customHeight="1" x14ac:dyDescent="0.45">
      <c r="C134" s="25"/>
      <c r="D134" s="105" t="s">
        <v>11</v>
      </c>
      <c r="E134" s="105" t="s">
        <v>12</v>
      </c>
      <c r="F134" s="24"/>
      <c r="G134" s="105" t="s">
        <v>13</v>
      </c>
    </row>
    <row r="135" spans="3:7" ht="25.35" customHeight="1" x14ac:dyDescent="0.45">
      <c r="C135" s="25"/>
      <c r="D135" s="105" t="s">
        <v>11</v>
      </c>
      <c r="E135" s="105" t="s">
        <v>12</v>
      </c>
      <c r="F135" s="24"/>
      <c r="G135" s="105" t="s">
        <v>13</v>
      </c>
    </row>
    <row r="136" spans="3:7" ht="25.35" customHeight="1" x14ac:dyDescent="0.45">
      <c r="C136" s="25"/>
      <c r="D136" s="105" t="s">
        <v>11</v>
      </c>
      <c r="E136" s="105" t="s">
        <v>12</v>
      </c>
      <c r="F136" s="24"/>
      <c r="G136" s="105" t="s">
        <v>13</v>
      </c>
    </row>
    <row r="137" spans="3:7" ht="25.35" customHeight="1" x14ac:dyDescent="0.45">
      <c r="C137" s="24"/>
      <c r="D137" s="105" t="s">
        <v>11</v>
      </c>
      <c r="E137" s="105" t="s">
        <v>12</v>
      </c>
      <c r="F137" s="24"/>
      <c r="G137" s="105" t="s">
        <v>13</v>
      </c>
    </row>
    <row r="138" spans="3:7" ht="25.35" customHeight="1" x14ac:dyDescent="0.45">
      <c r="C138" s="25"/>
      <c r="D138" s="105" t="s">
        <v>11</v>
      </c>
      <c r="E138" s="105" t="s">
        <v>12</v>
      </c>
      <c r="F138" s="24"/>
      <c r="G138" s="105" t="s">
        <v>13</v>
      </c>
    </row>
    <row r="139" spans="3:7" ht="25.35" customHeight="1" x14ac:dyDescent="0.45">
      <c r="C139" s="25"/>
      <c r="D139" s="105" t="s">
        <v>11</v>
      </c>
      <c r="E139" s="105" t="s">
        <v>12</v>
      </c>
      <c r="F139" s="24"/>
      <c r="G139" s="105" t="s">
        <v>13</v>
      </c>
    </row>
    <row r="140" spans="3:7" ht="25.35" customHeight="1" x14ac:dyDescent="0.45">
      <c r="C140" s="24"/>
      <c r="D140" s="105" t="s">
        <v>11</v>
      </c>
      <c r="E140" s="105" t="s">
        <v>12</v>
      </c>
      <c r="F140" s="24"/>
      <c r="G140" s="105" t="s">
        <v>13</v>
      </c>
    </row>
    <row r="141" spans="3:7" ht="25.35" customHeight="1" x14ac:dyDescent="0.45">
      <c r="C141" s="25"/>
      <c r="D141" s="105" t="s">
        <v>11</v>
      </c>
      <c r="E141" s="105" t="s">
        <v>12</v>
      </c>
      <c r="F141" s="24"/>
      <c r="G141" s="105" t="s">
        <v>13</v>
      </c>
    </row>
  </sheetData>
  <sheetProtection algorithmName="SHA-512" hashValue="5JR6htmaaq6cZYGfDwTXECh201sviKY/0Yk0nMb3+n7+a6DduhF+8/QLpKAmjyZUzuVhyFOwRAAnTJxsPoy8eA==" saltValue="kKHwb3CfXY6dN1QcUn2GIg==" spinCount="100000" sheet="1" formatCells="0" formatColumns="0" formatRows="0" insertColumns="0" insertRows="0" insertHyperlinks="0" deleteColumns="0" deleteRows="0" sort="0" autoFilter="0" pivotTables="0"/>
  <mergeCells count="12">
    <mergeCell ref="E2:F3"/>
    <mergeCell ref="G29:H29"/>
    <mergeCell ref="G28:H28"/>
    <mergeCell ref="C8:E8"/>
    <mergeCell ref="C5:C6"/>
    <mergeCell ref="D7:F7"/>
    <mergeCell ref="G8:J8"/>
    <mergeCell ref="C84:D84"/>
    <mergeCell ref="D11:F11"/>
    <mergeCell ref="C11:C12"/>
    <mergeCell ref="C32:C33"/>
    <mergeCell ref="D32:F32"/>
  </mergeCells>
  <phoneticPr fontId="3"/>
  <conditionalFormatting sqref="B9:J141">
    <cfRule type="expression" dxfId="2" priority="2">
      <formula>AND(OR($E$6="✓", $F$6="✓", $G$6="✓"), $D$7="映像記録型ドライブレコーダーの取得")</formula>
    </cfRule>
  </conditionalFormatting>
  <conditionalFormatting sqref="C28 E28">
    <cfRule type="expression" dxfId="1" priority="3">
      <formula>$C$28="NG"</formula>
    </cfRule>
  </conditionalFormatting>
  <conditionalFormatting sqref="G8:J8">
    <cfRule type="expression" dxfId="0" priority="1">
      <formula>AND(OR($E$6="✓", $F$6="✓", $G$6="✓"), $D$7="映像記録型ドライブレコーダーの取得")</formula>
    </cfRule>
  </conditionalFormatting>
  <dataValidations count="2">
    <dataValidation type="list" allowBlank="1" showInputMessage="1" showErrorMessage="1" sqref="D6:G6" xr:uid="{00000000-0002-0000-0000-000001000000}">
      <formula1>"✓,　"</formula1>
    </dataValidation>
    <dataValidation type="list" showInputMessage="1" showErrorMessage="1" sqref="D7:F7" xr:uid="{35DB396F-81A9-4D29-B988-3DEE088F8965}">
      <formula1>"デジタル式運行記録計の取得,映像記録型ドライブレコーダーの取得,デジタル式運行記録計及び 映像記録型ドライブレコーダー一体型の取得,通信機能付デジタル式運行記録計及び 映像記録型ドライブレコーダー一体型の取得"</formula1>
    </dataValidation>
  </dataValidations>
  <pageMargins left="0.7" right="0.7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20"/>
  <sheetViews>
    <sheetView zoomScale="70" zoomScaleNormal="70" workbookViewId="0">
      <selection activeCell="S5" sqref="S5"/>
    </sheetView>
  </sheetViews>
  <sheetFormatPr defaultRowHeight="18" x14ac:dyDescent="0.45"/>
  <cols>
    <col min="2" max="2" width="23.09765625" style="7" customWidth="1"/>
    <col min="3" max="3" width="8.3984375" customWidth="1"/>
    <col min="4" max="7" width="7.59765625" customWidth="1"/>
    <col min="8" max="19" width="15.59765625" style="1" customWidth="1"/>
    <col min="20" max="20" width="15.09765625" customWidth="1"/>
  </cols>
  <sheetData>
    <row r="2" spans="1:20" s="2" customFormat="1" ht="90" x14ac:dyDescent="0.45">
      <c r="A2" s="3" t="s">
        <v>53</v>
      </c>
      <c r="B2" s="4" t="s">
        <v>54</v>
      </c>
      <c r="C2" s="5" t="s">
        <v>55</v>
      </c>
      <c r="D2" s="14" t="s">
        <v>70</v>
      </c>
      <c r="E2" s="14" t="s">
        <v>71</v>
      </c>
      <c r="F2" s="14" t="s">
        <v>72</v>
      </c>
      <c r="G2" s="14" t="s">
        <v>73</v>
      </c>
      <c r="H2" s="9" t="s">
        <v>56</v>
      </c>
      <c r="I2" s="9" t="s">
        <v>57</v>
      </c>
      <c r="J2" s="10" t="s">
        <v>58</v>
      </c>
      <c r="K2" s="11" t="s">
        <v>59</v>
      </c>
      <c r="L2" s="10" t="s">
        <v>60</v>
      </c>
      <c r="M2" s="10" t="s">
        <v>61</v>
      </c>
      <c r="N2" s="11" t="s">
        <v>62</v>
      </c>
      <c r="O2" s="10" t="s">
        <v>63</v>
      </c>
      <c r="P2" s="10" t="s">
        <v>64</v>
      </c>
      <c r="Q2" s="11" t="s">
        <v>65</v>
      </c>
      <c r="R2" s="10" t="s">
        <v>66</v>
      </c>
      <c r="S2" s="10" t="s">
        <v>67</v>
      </c>
      <c r="T2" s="15"/>
    </row>
    <row r="3" spans="1:20" x14ac:dyDescent="0.45">
      <c r="A3" s="17"/>
      <c r="B3" s="6">
        <f>運行管理の高度化に対する支援に限る!C127</f>
        <v>0</v>
      </c>
      <c r="C3" s="6">
        <f>運行管理の高度化に対する支援に限る!F127</f>
        <v>0</v>
      </c>
      <c r="D3" s="13" t="str">
        <f>IF(AND(運行管理の高度化に対する支援に限る!$E$6="✓",B3&lt;&gt;""),"1","")</f>
        <v/>
      </c>
      <c r="E3" s="13" t="str">
        <f>IF(AND(運行管理の高度化に対する支援に限る!$F$6="✓",B3&lt;&gt;""),"1","")</f>
        <v/>
      </c>
      <c r="F3" s="13" t="str">
        <f>IF(AND(運行管理の高度化に対する支援に限る!$G$6="✓",B3&lt;&gt;""),"1","")</f>
        <v/>
      </c>
      <c r="G3" s="13" t="str">
        <f>IF(AND(運行管理の高度化に対する支援に限る!$H$6="✓",B3&lt;&gt;""),"1","")</f>
        <v/>
      </c>
      <c r="H3" s="12" t="str">
        <f>IF(運行管理の高度化に対する支援に限る!D7="デジタル式運行記録計の取得",運行管理の高度化に対する支援に限る!E87,"")</f>
        <v/>
      </c>
      <c r="I3" s="12" t="str">
        <f>IF(運行管理の高度化に対する支援に限る!$D$7="デジタル式運行記録計の取得",COUNTIF(運行管理の高度化に対する支援に限る!$C$87:$C$104,"*"&amp;レポート用!$B3&amp;"*"),"")</f>
        <v/>
      </c>
      <c r="J3" s="12" t="str">
        <f>IF(運行管理の高度化に対する支援に限る!$D$7="デジタル式運行記録計の取得",COUNTIF(運行管理の高度化に対する支援に限る!$C$109:$C$124,"*"&amp;レポート用!$B3&amp;"*"),"")</f>
        <v/>
      </c>
      <c r="K3" s="12" t="str">
        <f>IF(運行管理の高度化に対する支援に限る!$D$7="映像記録型ドライブレコーダーの取得",運行管理の高度化に対する支援に限る!E87,"")</f>
        <v/>
      </c>
      <c r="L3" s="12" t="str">
        <f>IF(運行管理の高度化に対する支援に限る!$D$7="映像記録型ドライブレコーダーの取得",COUNTIF(運行管理の高度化に対する支援に限る!$C$87:$C$104,"*"&amp;B3&amp;"*"),"")</f>
        <v/>
      </c>
      <c r="M3" s="12" t="str">
        <f>IF(運行管理の高度化に対する支援に限る!$D$7="映像記録型ドライブレコーダーの取得",COUNTIF(運行管理の高度化に対する支援に限る!$C$109:$C$124,"*"&amp;$B3&amp;"*"),"")</f>
        <v/>
      </c>
      <c r="N3" s="12" t="str">
        <f>IF(運行管理の高度化に対する支援に限る!$D$7="デジタル式運行記録計及び 映像記録型ドライブレコーダー一体型の取得",運行管理の高度化に対する支援に限る!E87,"")</f>
        <v/>
      </c>
      <c r="O3" s="12" t="str">
        <f>IF(運行管理の高度化に対する支援に限る!$D$7="デジタル式運行記録計及び 映像記録型ドライブレコーダー一体型の取得",COUNTIF(運行管理の高度化に対する支援に限る!$C$87:$C$104,"*"&amp;$B3&amp;"*"),"")</f>
        <v/>
      </c>
      <c r="P3" s="12" t="str">
        <f>IF(運行管理の高度化に対する支援に限る!$D$7="デジタル式運行記録計及び 映像記録型ドライブレコーダー一体型の取得",COUNTIF(運行管理の高度化に対する支援に限る!$C$109:$C$124,"*"&amp;$B3&amp;"*"),"")</f>
        <v/>
      </c>
      <c r="Q3" s="12" t="str">
        <f>IF(運行管理の高度化に対する支援に限る!$D$7="通信機能付デジタル式運行記録計及び 映像記録型ドライブレコーダー一体型の取得",運行管理の高度化に対する支援に限る!E87,"")</f>
        <v/>
      </c>
      <c r="R3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映像記録型ドライブレコーダー一体型の取得",COUNTIF(運行管理の高度化に対する支援に限る!$C$87:$C$104,"*"&amp;$B3&amp;"*"),"")</f>
        <v/>
      </c>
      <c r="S3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映像記録型ドライブレコーダー一体型の取得",COUNTIF(運行管理の高度化に対する支援に限る!$C$109:$C$124,"*"&amp;$B3&amp;"*"),"")</f>
        <v/>
      </c>
      <c r="T3" s="16"/>
    </row>
    <row r="4" spans="1:20" x14ac:dyDescent="0.45">
      <c r="A4" s="8" t="str">
        <f>IF(B4&lt;&gt;0,A3,"")</f>
        <v/>
      </c>
      <c r="B4" s="6">
        <f>運行管理の高度化に対する支援に限る!C128</f>
        <v>0</v>
      </c>
      <c r="C4" s="6">
        <f>運行管理の高度化に対する支援に限る!F128</f>
        <v>0</v>
      </c>
      <c r="D4" s="13" t="str">
        <f t="shared" ref="D4:D20" si="0">IF($B4&lt;&gt;0,$D$3,"")</f>
        <v/>
      </c>
      <c r="E4" s="13" t="str">
        <f t="shared" ref="E4:E20" si="1">IF($B4&lt;&gt;0,$E$3,"")</f>
        <v/>
      </c>
      <c r="F4" s="13" t="str">
        <f t="shared" ref="F4:F20" si="2">IF($B4&lt;&gt;0,$F$3,"")</f>
        <v/>
      </c>
      <c r="G4" s="13" t="str">
        <f t="shared" ref="G4:G20" si="3">IF($B4&lt;&gt;0,$G$3,"")</f>
        <v/>
      </c>
      <c r="H4" s="12" t="str">
        <f>IF(B4&lt;&gt;0,$H3,"")</f>
        <v/>
      </c>
      <c r="I4" s="12" t="str">
        <f>IF(運行管理の高度化に対する支援に限る!$D$7="デジタル式運行記録計の取得",COUNTIF(運行管理の高度化に対する支援に限る!$C$87:$C$104,"*"&amp;レポート用!$B4&amp;"*"),"")</f>
        <v/>
      </c>
      <c r="J4" s="12" t="str">
        <f>IF(運行管理の高度化に対する支援に限る!$D$7="デジタル式運行記録計の取得",COUNTIF(運行管理の高度化に対する支援に限る!$C$109:$C$124,"*"&amp;レポート用!$B4&amp;"*"),"")</f>
        <v/>
      </c>
      <c r="K4" s="12" t="str">
        <f t="shared" ref="K4:K20" si="4">IF($B4&lt;&gt;0,$K$3,"")</f>
        <v/>
      </c>
      <c r="L4" s="12" t="str">
        <f>IF(運行管理の高度化に対する支援に限る!$D$7="映像記録型ドライブレコーダーの取得",COUNTIF(運行管理の高度化に対する支援に限る!$C$87:$C$104,"*"&amp;B4&amp;"*"),"")</f>
        <v/>
      </c>
      <c r="M4" s="12" t="str">
        <f>IF(運行管理の高度化に対する支援に限る!$D$7="映像記録型ドライブレコーダーの取得",COUNTIF(運行管理の高度化に対する支援に限る!$C$109:$C$124,"*"&amp;$B4&amp;"*"),"")</f>
        <v/>
      </c>
      <c r="N4" s="12" t="str">
        <f t="shared" ref="N4:N20" si="5">IF($B4&lt;&gt;0,$N3,"")</f>
        <v/>
      </c>
      <c r="O4" s="12" t="str">
        <f>IF(運行管理の高度化に対する支援に限る!$D$7="デジタル式運行記録計及び 映像記録型ドライブレコーダー一体型の取得",COUNTIF(運行管理の高度化に対する支援に限る!$C$87:$C$104,"*"&amp;$B4&amp;"*"),"")</f>
        <v/>
      </c>
      <c r="P4" s="12" t="str">
        <f>IF(運行管理の高度化に対する支援に限る!$D$7="デジタル式運行記録計及び 映像記録型ドライブレコーダー一体型の取得",COUNTIF(運行管理の高度化に対する支援に限る!$C$109:$C$124,"*"&amp;$B4&amp;"*"),"")</f>
        <v/>
      </c>
      <c r="Q4" s="12" t="str">
        <f t="shared" ref="Q4:Q20" si="6">IF(B4&lt;&gt;0,Q3,"")</f>
        <v/>
      </c>
      <c r="R4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映像記録型ドライブレコーダー一体型の取得",COUNTIF(運行管理の高度化に対する支援に限る!$C$87:$C$104,"*"&amp;$B4&amp;"*"),"")</f>
        <v/>
      </c>
      <c r="S4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映像記録型ドライブレコーダー一体型の取得",COUNTIF(運行管理の高度化に対する支援に限る!$C$109:$C$124,"*"&amp;$B4&amp;"*"),"")</f>
        <v/>
      </c>
      <c r="T4" s="16"/>
    </row>
    <row r="5" spans="1:20" x14ac:dyDescent="0.45">
      <c r="A5" s="8" t="str">
        <f t="shared" ref="A5:A20" si="7">IF(B5&lt;&gt;0,A4,"")</f>
        <v/>
      </c>
      <c r="B5" s="6">
        <f>運行管理の高度化に対する支援に限る!C129</f>
        <v>0</v>
      </c>
      <c r="C5" s="6">
        <f>運行管理の高度化に対する支援に限る!F129</f>
        <v>0</v>
      </c>
      <c r="D5" s="13" t="str">
        <f t="shared" si="0"/>
        <v/>
      </c>
      <c r="E5" s="13" t="str">
        <f t="shared" si="1"/>
        <v/>
      </c>
      <c r="F5" s="13" t="str">
        <f t="shared" si="2"/>
        <v/>
      </c>
      <c r="G5" s="13" t="str">
        <f t="shared" si="3"/>
        <v/>
      </c>
      <c r="H5" s="12" t="str">
        <f>IF(B5&lt;&gt;0,$H$3,"")</f>
        <v/>
      </c>
      <c r="I5" s="12" t="str">
        <f>IF(運行管理の高度化に対する支援に限る!$D$7="デジタル式運行記録計の取得",COUNTIF(運行管理の高度化に対する支援に限る!$C$87:$C$104,"*"&amp;レポート用!$B5&amp;"*"),"")</f>
        <v/>
      </c>
      <c r="J5" s="12" t="str">
        <f>IF(運行管理の高度化に対する支援に限る!$D$7="デジタル式運行記録計の取得",COUNTIF(運行管理の高度化に対する支援に限る!$C$109:$C$124,"*"&amp;レポート用!$B5&amp;"*"),"")</f>
        <v/>
      </c>
      <c r="K5" s="12" t="str">
        <f t="shared" si="4"/>
        <v/>
      </c>
      <c r="L5" s="12" t="str">
        <f>IF(運行管理の高度化に対する支援に限る!$D$7="映像記録型ドライブレコーダーの取得",COUNTIF(運行管理の高度化に対する支援に限る!$C$87:$C$104,"*"&amp;B5&amp;"*"),"")</f>
        <v/>
      </c>
      <c r="M5" s="12" t="str">
        <f>IF(運行管理の高度化に対する支援に限る!$D$7="映像記録型ドライブレコーダーの取得",COUNTIF(運行管理の高度化に対する支援に限る!$C$109:$C$124,"*"&amp;$B5&amp;"*"),"")</f>
        <v/>
      </c>
      <c r="N5" s="12" t="str">
        <f t="shared" si="5"/>
        <v/>
      </c>
      <c r="O5" s="12" t="str">
        <f>IF(運行管理の高度化に対する支援に限る!$D$7="デジタル式運行記録計及び 映像記録型ドライブレコーダー一体型の取得",COUNTIF(運行管理の高度化に対する支援に限る!$C$87:$C$104,"*"&amp;$B5&amp;"*"),"")</f>
        <v/>
      </c>
      <c r="P5" s="12" t="str">
        <f>IF(運行管理の高度化に対する支援に限る!$D$7="デジタル式運行記録計及び 映像記録型ドライブレコーダー一体型の取得",COUNTIF(運行管理の高度化に対する支援に限る!$C$109:$C$124,"*"&amp;$B5&amp;"*"),"")</f>
        <v/>
      </c>
      <c r="Q5" s="12" t="str">
        <f t="shared" si="6"/>
        <v/>
      </c>
      <c r="R5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映像記録型ドライブレコーダー一体型の取得",COUNTIF(運行管理の高度化に対する支援に限る!$C$87:$C$104,"*"&amp;$B5&amp;"*"),"")</f>
        <v/>
      </c>
      <c r="S5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映像記録型ドライブレコーダー一体型の取得",COUNTIF(運行管理の高度化に対する支援に限る!$C$109:$C$124,"*"&amp;$B5&amp;"*"),"")</f>
        <v/>
      </c>
      <c r="T5" s="16"/>
    </row>
    <row r="6" spans="1:20" x14ac:dyDescent="0.45">
      <c r="A6" s="8" t="str">
        <f t="shared" si="7"/>
        <v/>
      </c>
      <c r="B6" s="6">
        <f>運行管理の高度化に対する支援に限る!C130</f>
        <v>0</v>
      </c>
      <c r="C6" s="6">
        <f>運行管理の高度化に対する支援に限る!F130</f>
        <v>0</v>
      </c>
      <c r="D6" s="13" t="str">
        <f t="shared" si="0"/>
        <v/>
      </c>
      <c r="E6" s="13" t="str">
        <f t="shared" si="1"/>
        <v/>
      </c>
      <c r="F6" s="13" t="str">
        <f t="shared" si="2"/>
        <v/>
      </c>
      <c r="G6" s="13" t="str">
        <f t="shared" si="3"/>
        <v/>
      </c>
      <c r="H6" s="12" t="str">
        <f>IF(B6&lt;&gt;0,$H$3,"")</f>
        <v/>
      </c>
      <c r="I6" s="12" t="str">
        <f>IF(運行管理の高度化に対する支援に限る!$D$7="デジタル式運行記録計の取得",COUNTIF(運行管理の高度化に対する支援に限る!$C$87:$C$104,"*"&amp;レポート用!$B6&amp;"*"),"")</f>
        <v/>
      </c>
      <c r="J6" s="12" t="str">
        <f>IF(運行管理の高度化に対する支援に限る!$D$7="デジタル式運行記録計の取得",COUNTIF(運行管理の高度化に対する支援に限る!$C$109:$C$124,"*"&amp;レポート用!$B6&amp;"*"),"")</f>
        <v/>
      </c>
      <c r="K6" s="12" t="str">
        <f t="shared" si="4"/>
        <v/>
      </c>
      <c r="L6" s="12" t="str">
        <f>IF(運行管理の高度化に対する支援に限る!$D$7="映像記録型ドライブレコーダーの取得",COUNTIF(運行管理の高度化に対する支援に限る!$C$87:$C$104,"*"&amp;B6&amp;"*"),"")</f>
        <v/>
      </c>
      <c r="M6" s="12" t="str">
        <f>IF(運行管理の高度化に対する支援に限る!$D$7="映像記録型ドライブレコーダーの取得",COUNTIF(運行管理の高度化に対する支援に限る!$C$109:$C$124,"*"&amp;$B6&amp;"*"),"")</f>
        <v/>
      </c>
      <c r="N6" s="12" t="str">
        <f t="shared" si="5"/>
        <v/>
      </c>
      <c r="O6" s="12" t="str">
        <f>IF(運行管理の高度化に対する支援に限る!$D$7="デジタル式運行記録計及び 映像記録型ドライブレコーダー一体型の取得",COUNTIF(運行管理の高度化に対する支援に限る!$C$87:$C$104,"*"&amp;$B6&amp;"*"),"")</f>
        <v/>
      </c>
      <c r="P6" s="12" t="str">
        <f>IF(運行管理の高度化に対する支援に限る!$D$7="デジタル式運行記録計及び 映像記録型ドライブレコーダー一体型の取得",COUNTIF(運行管理の高度化に対する支援に限る!$C$109:$C$124,"*"&amp;$B6&amp;"*"),"")</f>
        <v/>
      </c>
      <c r="Q6" s="12" t="str">
        <f t="shared" si="6"/>
        <v/>
      </c>
      <c r="R6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映像記録型ドライブレコーダー一体型の取得",COUNTIF(運行管理の高度化に対する支援に限る!$C$87:$C$104,"*"&amp;$B6&amp;"*"),"")</f>
        <v/>
      </c>
      <c r="S6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映像記録型ドライブレコーダー一体型の取得",COUNTIF(運行管理の高度化に対する支援に限る!$C$109:$C$124,"*"&amp;$B6&amp;"*"),"")</f>
        <v/>
      </c>
      <c r="T6" s="16"/>
    </row>
    <row r="7" spans="1:20" x14ac:dyDescent="0.45">
      <c r="A7" s="8" t="str">
        <f t="shared" si="7"/>
        <v/>
      </c>
      <c r="B7" s="6">
        <f>運行管理の高度化に対する支援に限る!C131</f>
        <v>0</v>
      </c>
      <c r="C7" s="6">
        <f>運行管理の高度化に対する支援に限る!F131</f>
        <v>0</v>
      </c>
      <c r="D7" s="13" t="str">
        <f t="shared" si="0"/>
        <v/>
      </c>
      <c r="E7" s="13" t="str">
        <f t="shared" si="1"/>
        <v/>
      </c>
      <c r="F7" s="13" t="str">
        <f t="shared" si="2"/>
        <v/>
      </c>
      <c r="G7" s="13" t="str">
        <f t="shared" si="3"/>
        <v/>
      </c>
      <c r="H7" s="12" t="str">
        <f t="shared" ref="H7:H20" si="8">IF(B7&lt;&gt;0,$H$3,"")</f>
        <v/>
      </c>
      <c r="I7" s="12" t="str">
        <f>IF(運行管理の高度化に対する支援に限る!$D$7="デジタル式運行記録計の取得",COUNTIF(運行管理の高度化に対する支援に限る!$C$87:$C$104,"*"&amp;レポート用!$B7&amp;"*"),"")</f>
        <v/>
      </c>
      <c r="J7" s="12" t="str">
        <f>IF(運行管理の高度化に対する支援に限る!$D$7="デジタル式運行記録計の取得",COUNTIF(運行管理の高度化に対する支援に限る!$C$109:$C$124,"*"&amp;レポート用!$B7&amp;"*"),"")</f>
        <v/>
      </c>
      <c r="K7" s="12" t="str">
        <f t="shared" si="4"/>
        <v/>
      </c>
      <c r="L7" s="12" t="str">
        <f>IF(運行管理の高度化に対する支援に限る!$D$7="映像記録型ドライブレコーダーの取得",COUNTIF(運行管理の高度化に対する支援に限る!$C$87:$C$104,"*"&amp;B7&amp;"*"),"")</f>
        <v/>
      </c>
      <c r="M7" s="12" t="str">
        <f>IF(運行管理の高度化に対する支援に限る!$D$7="映像記録型ドライブレコーダーの取得",COUNTIF(運行管理の高度化に対する支援に限る!$C$109:$C$124,"*"&amp;$B7&amp;"*"),"")</f>
        <v/>
      </c>
      <c r="N7" s="12" t="str">
        <f t="shared" si="5"/>
        <v/>
      </c>
      <c r="O7" s="12" t="str">
        <f>IF(運行管理の高度化に対する支援に限る!$D$7="デジタル式運行記録計及び 映像記録型ドライブレコーダー一体型の取得",COUNTIF(運行管理の高度化に対する支援に限る!$C$87:$C$104,"*"&amp;$B7&amp;"*"),"")</f>
        <v/>
      </c>
      <c r="P7" s="12" t="str">
        <f>IF(運行管理の高度化に対する支援に限る!$D$7="デジタル式運行記録計及び 映像記録型ドライブレコーダー一体型の取得",COUNTIF(運行管理の高度化に対する支援に限る!$C$109:$C$124,"*"&amp;$B7&amp;"*"),"")</f>
        <v/>
      </c>
      <c r="Q7" s="12" t="str">
        <f t="shared" si="6"/>
        <v/>
      </c>
      <c r="R7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映像記録型ドライブレコーダー一体型の取得",COUNTIF(運行管理の高度化に対する支援に限る!$C$87:$C$104,"*"&amp;$B7&amp;"*"),"")</f>
        <v/>
      </c>
      <c r="S7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映像記録型ドライブレコーダー一体型の取得",COUNTIF(運行管理の高度化に対する支援に限る!$C$109:$C$124,"*"&amp;$B7&amp;"*"),"")</f>
        <v/>
      </c>
      <c r="T7" s="16"/>
    </row>
    <row r="8" spans="1:20" x14ac:dyDescent="0.45">
      <c r="A8" s="8" t="str">
        <f t="shared" si="7"/>
        <v/>
      </c>
      <c r="B8" s="6">
        <f>運行管理の高度化に対する支援に限る!C132</f>
        <v>0</v>
      </c>
      <c r="C8" s="6">
        <f>運行管理の高度化に対する支援に限る!F132</f>
        <v>0</v>
      </c>
      <c r="D8" s="13" t="str">
        <f t="shared" si="0"/>
        <v/>
      </c>
      <c r="E8" s="13" t="str">
        <f t="shared" si="1"/>
        <v/>
      </c>
      <c r="F8" s="13" t="str">
        <f t="shared" si="2"/>
        <v/>
      </c>
      <c r="G8" s="13" t="str">
        <f t="shared" si="3"/>
        <v/>
      </c>
      <c r="H8" s="12" t="str">
        <f t="shared" si="8"/>
        <v/>
      </c>
      <c r="I8" s="12" t="str">
        <f>IF(運行管理の高度化に対する支援に限る!$D$7="デジタル式運行記録計の取得",COUNTIF(運行管理の高度化に対する支援に限る!$C$87:$C$104,"*"&amp;レポート用!$B8&amp;"*"),"")</f>
        <v/>
      </c>
      <c r="J8" s="12" t="str">
        <f>IF(運行管理の高度化に対する支援に限る!$D$7="デジタル式運行記録計の取得",COUNTIF(運行管理の高度化に対する支援に限る!$C$109:$C$124,"*"&amp;レポート用!$B8&amp;"*"),"")</f>
        <v/>
      </c>
      <c r="K8" s="12" t="str">
        <f t="shared" si="4"/>
        <v/>
      </c>
      <c r="L8" s="12" t="str">
        <f>IF(運行管理の高度化に対する支援に限る!$D$7="映像記録型ドライブレコーダーの取得",COUNTIF(運行管理の高度化に対する支援に限る!$C$87:$C$104,"*"&amp;B8&amp;"*"),"")</f>
        <v/>
      </c>
      <c r="M8" s="12" t="str">
        <f>IF(運行管理の高度化に対する支援に限る!$D$7="映像記録型ドライブレコーダーの取得",COUNTIF(運行管理の高度化に対する支援に限る!$C$109:$C$124,"*"&amp;$B8&amp;"*"),"")</f>
        <v/>
      </c>
      <c r="N8" s="12" t="str">
        <f t="shared" si="5"/>
        <v/>
      </c>
      <c r="O8" s="12" t="str">
        <f>IF(運行管理の高度化に対する支援に限る!$D$7="デジタル式運行記録計及び 映像記録型ドライブレコーダー一体型の取得",COUNTIF(運行管理の高度化に対する支援に限る!$C$87:$C$104,"*"&amp;$B8&amp;"*"),"")</f>
        <v/>
      </c>
      <c r="P8" s="12" t="str">
        <f>IF(運行管理の高度化に対する支援に限る!$D$7="デジタル式運行記録計及び 映像記録型ドライブレコーダー一体型の取得",COUNTIF(運行管理の高度化に対する支援に限る!$C$109:$C$124,"*"&amp;$B8&amp;"*"),"")</f>
        <v/>
      </c>
      <c r="Q8" s="12" t="str">
        <f t="shared" si="6"/>
        <v/>
      </c>
      <c r="R8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映像記録型ドライブレコーダー一体型の取得",COUNTIF(運行管理の高度化に対する支援に限る!$C$87:$C$104,"*"&amp;$B8&amp;"*"),"")</f>
        <v/>
      </c>
      <c r="S8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映像記録型ドライブレコーダー一体型の取得",COUNTIF(運行管理の高度化に対する支援に限る!$C$109:$C$124,"*"&amp;$B8&amp;"*"),"")</f>
        <v/>
      </c>
      <c r="T8" s="16"/>
    </row>
    <row r="9" spans="1:20" x14ac:dyDescent="0.45">
      <c r="A9" s="8" t="str">
        <f t="shared" si="7"/>
        <v/>
      </c>
      <c r="B9" s="6">
        <f>運行管理の高度化に対する支援に限る!C133</f>
        <v>0</v>
      </c>
      <c r="C9" s="6">
        <f>運行管理の高度化に対する支援に限る!F133</f>
        <v>0</v>
      </c>
      <c r="D9" s="13" t="str">
        <f t="shared" si="0"/>
        <v/>
      </c>
      <c r="E9" s="13" t="str">
        <f t="shared" si="1"/>
        <v/>
      </c>
      <c r="F9" s="13" t="str">
        <f t="shared" si="2"/>
        <v/>
      </c>
      <c r="G9" s="13" t="str">
        <f t="shared" si="3"/>
        <v/>
      </c>
      <c r="H9" s="12" t="str">
        <f t="shared" si="8"/>
        <v/>
      </c>
      <c r="I9" s="12" t="str">
        <f>IF(運行管理の高度化に対する支援に限る!$D$7="デジタル式運行記録計の取得",COUNTIF(運行管理の高度化に対する支援に限る!$C$87:$C$104,"*"&amp;レポート用!$B9&amp;"*"),"")</f>
        <v/>
      </c>
      <c r="J9" s="12" t="str">
        <f>IF(運行管理の高度化に対する支援に限る!$D$7="デジタル式運行記録計の取得",COUNTIF(運行管理の高度化に対する支援に限る!$C$109:$C$124,"*"&amp;レポート用!$B9&amp;"*"),"")</f>
        <v/>
      </c>
      <c r="K9" s="12" t="str">
        <f t="shared" si="4"/>
        <v/>
      </c>
      <c r="L9" s="12" t="str">
        <f>IF(運行管理の高度化に対する支援に限る!$D$7="映像記録型ドライブレコーダーの取得",COUNTIF(運行管理の高度化に対する支援に限る!$C$87:$C$104,"*"&amp;B9&amp;"*"),"")</f>
        <v/>
      </c>
      <c r="M9" s="12" t="str">
        <f>IF(運行管理の高度化に対する支援に限る!$D$7="映像記録型ドライブレコーダーの取得",COUNTIF(運行管理の高度化に対する支援に限る!$C$109:$C$124,"*"&amp;$B9&amp;"*"),"")</f>
        <v/>
      </c>
      <c r="N9" s="12" t="str">
        <f t="shared" si="5"/>
        <v/>
      </c>
      <c r="O9" s="12" t="str">
        <f>IF(運行管理の高度化に対する支援に限る!$D$7="デジタル式運行記録計及び 映像記録型ドライブレコーダー一体型の取得",COUNTIF(運行管理の高度化に対する支援に限る!$C$87:$C$104,"*"&amp;$B9&amp;"*"),"")</f>
        <v/>
      </c>
      <c r="P9" s="12" t="str">
        <f>IF(運行管理の高度化に対する支援に限る!$D$7="デジタル式運行記録計及び 映像記録型ドライブレコーダー一体型の取得",COUNTIF(運行管理の高度化に対する支援に限る!$C$109:$C$124,"*"&amp;$B9&amp;"*"),"")</f>
        <v/>
      </c>
      <c r="Q9" s="12" t="str">
        <f t="shared" si="6"/>
        <v/>
      </c>
      <c r="R9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映像記録型ドライブレコーダー一体型の取得",COUNTIF(運行管理の高度化に対する支援に限る!$C$87:$C$104,"*"&amp;$B9&amp;"*"),"")</f>
        <v/>
      </c>
      <c r="S9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映像記録型ドライブレコーダー一体型の取得",COUNTIF(運行管理の高度化に対する支援に限る!$C$109:$C$124,"*"&amp;$B9&amp;"*"),"")</f>
        <v/>
      </c>
      <c r="T9" s="16"/>
    </row>
    <row r="10" spans="1:20" x14ac:dyDescent="0.45">
      <c r="A10" s="8" t="str">
        <f t="shared" si="7"/>
        <v/>
      </c>
      <c r="B10" s="6">
        <f>運行管理の高度化に対する支援に限る!C134</f>
        <v>0</v>
      </c>
      <c r="C10" s="6">
        <f>運行管理の高度化に対する支援に限る!F134</f>
        <v>0</v>
      </c>
      <c r="D10" s="13" t="str">
        <f t="shared" si="0"/>
        <v/>
      </c>
      <c r="E10" s="13" t="str">
        <f t="shared" si="1"/>
        <v/>
      </c>
      <c r="F10" s="13" t="str">
        <f t="shared" si="2"/>
        <v/>
      </c>
      <c r="G10" s="13" t="str">
        <f t="shared" si="3"/>
        <v/>
      </c>
      <c r="H10" s="12" t="str">
        <f t="shared" si="8"/>
        <v/>
      </c>
      <c r="I10" s="12" t="str">
        <f>IF(運行管理の高度化に対する支援に限る!$D$7="デジタル式運行記録計の取得",COUNTIF(運行管理の高度化に対する支援に限る!$C$87:$C$104,"*"&amp;レポート用!$B10&amp;"*"),"")</f>
        <v/>
      </c>
      <c r="J10" s="12" t="str">
        <f>IF(運行管理の高度化に対する支援に限る!$D$7="デジタル式運行記録計の取得",COUNTIF(運行管理の高度化に対する支援に限る!$C$109:$C$124,"*"&amp;レポート用!$B10&amp;"*"),"")</f>
        <v/>
      </c>
      <c r="K10" s="12" t="str">
        <f t="shared" si="4"/>
        <v/>
      </c>
      <c r="L10" s="12" t="str">
        <f>IF(運行管理の高度化に対する支援に限る!$D$7="映像記録型ドライブレコーダーの取得",COUNTIF(運行管理の高度化に対する支援に限る!$C$87:$C$104,"*"&amp;B10&amp;"*"),"")</f>
        <v/>
      </c>
      <c r="M10" s="12" t="str">
        <f>IF(運行管理の高度化に対する支援に限る!$D$7="映像記録型ドライブレコーダーの取得",COUNTIF(運行管理の高度化に対する支援に限る!$C$109:$C$124,"*"&amp;$B10&amp;"*"),"")</f>
        <v/>
      </c>
      <c r="N10" s="12" t="str">
        <f t="shared" si="5"/>
        <v/>
      </c>
      <c r="O10" s="12" t="str">
        <f>IF(運行管理の高度化に対する支援に限る!$D$7="デジタル式運行記録計及び 映像記録型ドライブレコーダー一体型の取得",COUNTIF(運行管理の高度化に対する支援に限る!$C$87:$C$104,"*"&amp;$B10&amp;"*"),"")</f>
        <v/>
      </c>
      <c r="P10" s="12" t="str">
        <f>IF(運行管理の高度化に対する支援に限る!$D$7="デジタル式運行記録計及び 映像記録型ドライブレコーダー一体型の取得",COUNTIF(運行管理の高度化に対する支援に限る!$C$109:$C$124,"*"&amp;$B10&amp;"*"),"")</f>
        <v/>
      </c>
      <c r="Q10" s="12" t="str">
        <f t="shared" si="6"/>
        <v/>
      </c>
      <c r="R10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映像記録型ドライブレコーダー一体型の取得",COUNTIF(運行管理の高度化に対する支援に限る!$C$87:$C$104,"*"&amp;$B10&amp;"*"),"")</f>
        <v/>
      </c>
      <c r="S10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映像記録型ドライブレコーダー一体型の取得",COUNTIF(運行管理の高度化に対する支援に限る!$C$109:$C$124,"*"&amp;$B10&amp;"*"),"")</f>
        <v/>
      </c>
      <c r="T10" s="16"/>
    </row>
    <row r="11" spans="1:20" x14ac:dyDescent="0.45">
      <c r="A11" s="8" t="str">
        <f t="shared" si="7"/>
        <v/>
      </c>
      <c r="B11" s="6">
        <f>運行管理の高度化に対する支援に限る!C135</f>
        <v>0</v>
      </c>
      <c r="C11" s="6">
        <f>運行管理の高度化に対する支援に限る!F135</f>
        <v>0</v>
      </c>
      <c r="D11" s="13" t="str">
        <f t="shared" si="0"/>
        <v/>
      </c>
      <c r="E11" s="13" t="str">
        <f t="shared" si="1"/>
        <v/>
      </c>
      <c r="F11" s="13" t="str">
        <f t="shared" si="2"/>
        <v/>
      </c>
      <c r="G11" s="13" t="str">
        <f t="shared" si="3"/>
        <v/>
      </c>
      <c r="H11" s="12" t="str">
        <f t="shared" si="8"/>
        <v/>
      </c>
      <c r="I11" s="12" t="str">
        <f>IF(運行管理の高度化に対する支援に限る!$D$7="デジタル式運行記録計の取得",COUNTIF(運行管理の高度化に対する支援に限る!$C$87:$C$104,"*"&amp;レポート用!$B11&amp;"*"),"")</f>
        <v/>
      </c>
      <c r="J11" s="12" t="str">
        <f>IF(運行管理の高度化に対する支援に限る!$D$7="デジタル式運行記録計の取得",COUNTIF(運行管理の高度化に対する支援に限る!$C$109:$C$124,"*"&amp;レポート用!$B11&amp;"*"),"")</f>
        <v/>
      </c>
      <c r="K11" s="12" t="str">
        <f t="shared" si="4"/>
        <v/>
      </c>
      <c r="L11" s="12" t="str">
        <f>IF(運行管理の高度化に対する支援に限る!$D$7="映像記録型ドライブレコーダーの取得",COUNTIF(運行管理の高度化に対する支援に限る!$C$87:$C$104,"*"&amp;B11&amp;"*"),"")</f>
        <v/>
      </c>
      <c r="M11" s="12" t="str">
        <f>IF(運行管理の高度化に対する支援に限る!$D$7="映像記録型ドライブレコーダーの取得",COUNTIF(運行管理の高度化に対する支援に限る!$C$109:$C$124,"*"&amp;$B11&amp;"*"),"")</f>
        <v/>
      </c>
      <c r="N11" s="12" t="str">
        <f t="shared" si="5"/>
        <v/>
      </c>
      <c r="O11" s="12" t="str">
        <f>IF(運行管理の高度化に対する支援に限る!$D$7="デジタル式運行記録計及び 映像記録型ドライブレコーダー一体型の取得",COUNTIF(運行管理の高度化に対する支援に限る!$C$87:$C$104,"*"&amp;$B11&amp;"*"),"")</f>
        <v/>
      </c>
      <c r="P11" s="12" t="str">
        <f>IF(運行管理の高度化に対する支援に限る!$D$7="デジタル式運行記録計及び 映像記録型ドライブレコーダー一体型の取得",COUNTIF(運行管理の高度化に対する支援に限る!$C$109:$C$124,"*"&amp;$B11&amp;"*"),"")</f>
        <v/>
      </c>
      <c r="Q11" s="12" t="str">
        <f t="shared" si="6"/>
        <v/>
      </c>
      <c r="R11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映像記録型ドライブレコーダー一体型の取得",COUNTIF(運行管理の高度化に対する支援に限る!$C$87:$C$104,"*"&amp;$B11&amp;"*"),"")</f>
        <v/>
      </c>
      <c r="S11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映像記録型ドライブレコーダー一体型の取得",COUNTIF(運行管理の高度化に対する支援に限る!$C$109:$C$124,"*"&amp;$B11&amp;"*"),"")</f>
        <v/>
      </c>
      <c r="T11" s="16"/>
    </row>
    <row r="12" spans="1:20" x14ac:dyDescent="0.45">
      <c r="A12" s="8" t="str">
        <f t="shared" si="7"/>
        <v/>
      </c>
      <c r="B12" s="6">
        <f>運行管理の高度化に対する支援に限る!C136</f>
        <v>0</v>
      </c>
      <c r="C12" s="6">
        <f>運行管理の高度化に対する支援に限る!F136</f>
        <v>0</v>
      </c>
      <c r="D12" s="13" t="str">
        <f t="shared" si="0"/>
        <v/>
      </c>
      <c r="E12" s="13" t="str">
        <f t="shared" si="1"/>
        <v/>
      </c>
      <c r="F12" s="13" t="str">
        <f t="shared" si="2"/>
        <v/>
      </c>
      <c r="G12" s="13" t="str">
        <f t="shared" si="3"/>
        <v/>
      </c>
      <c r="H12" s="12" t="str">
        <f t="shared" si="8"/>
        <v/>
      </c>
      <c r="I12" s="12" t="str">
        <f>IF(運行管理の高度化に対する支援に限る!$D$7="デジタル式運行記録計の取得",COUNTIF(運行管理の高度化に対する支援に限る!$C$87:$C$104,"*"&amp;レポート用!$B12&amp;"*"),"")</f>
        <v/>
      </c>
      <c r="J12" s="12" t="str">
        <f>IF(運行管理の高度化に対する支援に限る!$D$7="デジタル式運行記録計の取得",COUNTIF(運行管理の高度化に対する支援に限る!$C$109:$C$124,"*"&amp;レポート用!$B12&amp;"*"),"")</f>
        <v/>
      </c>
      <c r="K12" s="12" t="str">
        <f t="shared" si="4"/>
        <v/>
      </c>
      <c r="L12" s="12" t="str">
        <f>IF(運行管理の高度化に対する支援に限る!$D$7="映像記録型ドライブレコーダーの取得",COUNTIF(運行管理の高度化に対する支援に限る!$C$87:$C$104,"*"&amp;B12&amp;"*"),"")</f>
        <v/>
      </c>
      <c r="M12" s="12" t="str">
        <f>IF(運行管理の高度化に対する支援に限る!$D$7="映像記録型ドライブレコーダーの取得",COUNTIF(運行管理の高度化に対する支援に限る!$C$109:$C$124,"*"&amp;$B12&amp;"*"),"")</f>
        <v/>
      </c>
      <c r="N12" s="12" t="str">
        <f t="shared" si="5"/>
        <v/>
      </c>
      <c r="O12" s="12" t="str">
        <f>IF(運行管理の高度化に対する支援に限る!$D$7="デジタル式運行記録計及び 映像記録型ドライブレコーダー一体型の取得",COUNTIF(運行管理の高度化に対する支援に限る!$C$87:$C$104,"*"&amp;$B12&amp;"*"),"")</f>
        <v/>
      </c>
      <c r="P12" s="12" t="str">
        <f>IF(運行管理の高度化に対する支援に限る!$D$7="デジタル式運行記録計及び 映像記録型ドライブレコーダー一体型の取得",COUNTIF(運行管理の高度化に対する支援に限る!$C$109:$C$124,"*"&amp;$B12&amp;"*"),"")</f>
        <v/>
      </c>
      <c r="Q12" s="12" t="str">
        <f t="shared" si="6"/>
        <v/>
      </c>
      <c r="R12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映像記録型ドライブレコーダー一体型の取得",COUNTIF(運行管理の高度化に対する支援に限る!$C$87:$C$104,"*"&amp;$B12&amp;"*"),"")</f>
        <v/>
      </c>
      <c r="S12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映像記録型ドライブレコーダー一体型の取得",COUNTIF(運行管理の高度化に対する支援に限る!$C$109:$C$124,"*"&amp;$B12&amp;"*"),"")</f>
        <v/>
      </c>
      <c r="T12" s="16"/>
    </row>
    <row r="13" spans="1:20" x14ac:dyDescent="0.45">
      <c r="A13" s="8" t="str">
        <f t="shared" si="7"/>
        <v/>
      </c>
      <c r="B13" s="6">
        <f>運行管理の高度化に対する支援に限る!C137</f>
        <v>0</v>
      </c>
      <c r="C13" s="6">
        <f>運行管理の高度化に対する支援に限る!F137</f>
        <v>0</v>
      </c>
      <c r="D13" s="13" t="str">
        <f t="shared" si="0"/>
        <v/>
      </c>
      <c r="E13" s="13" t="str">
        <f t="shared" si="1"/>
        <v/>
      </c>
      <c r="F13" s="13" t="str">
        <f t="shared" si="2"/>
        <v/>
      </c>
      <c r="G13" s="13" t="str">
        <f t="shared" si="3"/>
        <v/>
      </c>
      <c r="H13" s="12" t="str">
        <f t="shared" si="8"/>
        <v/>
      </c>
      <c r="I13" s="12" t="str">
        <f>IF(運行管理の高度化に対する支援に限る!$D$7="デジタル式運行記録計の取得",COUNTIF(運行管理の高度化に対する支援に限る!$C$87:$C$104,"*"&amp;レポート用!$B13&amp;"*"),"")</f>
        <v/>
      </c>
      <c r="J13" s="12" t="str">
        <f>IF(運行管理の高度化に対する支援に限る!$D$7="デジタル式運行記録計の取得",COUNTIF(運行管理の高度化に対する支援に限る!$C$109:$C$124,"*"&amp;レポート用!$B13&amp;"*"),"")</f>
        <v/>
      </c>
      <c r="K13" s="12" t="str">
        <f t="shared" si="4"/>
        <v/>
      </c>
      <c r="L13" s="12" t="str">
        <f>IF(運行管理の高度化に対する支援に限る!$D$7="映像記録型ドライブレコーダーの取得",COUNTIF(運行管理の高度化に対する支援に限る!$C$87:$C$104,"*"&amp;B13&amp;"*"),"")</f>
        <v/>
      </c>
      <c r="M13" s="12" t="str">
        <f>IF(運行管理の高度化に対する支援に限る!$D$7="映像記録型ドライブレコーダーの取得",COUNTIF(運行管理の高度化に対する支援に限る!$C$109:$C$124,"*"&amp;$B13&amp;"*"),"")</f>
        <v/>
      </c>
      <c r="N13" s="12" t="str">
        <f t="shared" si="5"/>
        <v/>
      </c>
      <c r="O13" s="12" t="str">
        <f>IF(運行管理の高度化に対する支援に限る!$D$7="デジタル式運行記録計及び 映像記録型ドライブレコーダー一体型の取得",COUNTIF(運行管理の高度化に対する支援に限る!$C$87:$C$104,"*"&amp;$B13&amp;"*"),"")</f>
        <v/>
      </c>
      <c r="P13" s="12" t="str">
        <f>IF(運行管理の高度化に対する支援に限る!$D$7="デジタル式運行記録計及び 映像記録型ドライブレコーダー一体型の取得",COUNTIF(運行管理の高度化に対する支援に限る!$C$109:$C$124,"*"&amp;$B13&amp;"*"),"")</f>
        <v/>
      </c>
      <c r="Q13" s="12" t="str">
        <f t="shared" si="6"/>
        <v/>
      </c>
      <c r="R13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映像記録型ドライブレコーダー一体型の取得",COUNTIF(運行管理の高度化に対する支援に限る!$C$87:$C$104,"*"&amp;$B13&amp;"*"),"")</f>
        <v/>
      </c>
      <c r="S13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映像記録型ドライブレコーダー一体型の取得",COUNTIF(運行管理の高度化に対する支援に限る!$C$109:$C$124,"*"&amp;$B13&amp;"*"),"")</f>
        <v/>
      </c>
      <c r="T13" s="16"/>
    </row>
    <row r="14" spans="1:20" x14ac:dyDescent="0.45">
      <c r="A14" s="8" t="str">
        <f t="shared" si="7"/>
        <v/>
      </c>
      <c r="B14" s="6">
        <f>運行管理の高度化に対する支援に限る!C138</f>
        <v>0</v>
      </c>
      <c r="C14" s="6">
        <f>運行管理の高度化に対する支援に限る!F138</f>
        <v>0</v>
      </c>
      <c r="D14" s="13" t="str">
        <f t="shared" si="0"/>
        <v/>
      </c>
      <c r="E14" s="13" t="str">
        <f t="shared" si="1"/>
        <v/>
      </c>
      <c r="F14" s="13" t="str">
        <f t="shared" si="2"/>
        <v/>
      </c>
      <c r="G14" s="13" t="str">
        <f t="shared" si="3"/>
        <v/>
      </c>
      <c r="H14" s="12" t="str">
        <f t="shared" si="8"/>
        <v/>
      </c>
      <c r="I14" s="12" t="str">
        <f>IF(運行管理の高度化に対する支援に限る!$D$7="デジタル式運行記録計の取得",COUNTIF(運行管理の高度化に対する支援に限る!$C$87:$C$104,"*"&amp;レポート用!$B14&amp;"*"),"")</f>
        <v/>
      </c>
      <c r="J14" s="12" t="str">
        <f>IF(運行管理の高度化に対する支援に限る!$D$7="デジタル式運行記録計の取得",COUNTIF(運行管理の高度化に対する支援に限る!$C$109:$C$124,"*"&amp;レポート用!$B14&amp;"*"),"")</f>
        <v/>
      </c>
      <c r="K14" s="12" t="str">
        <f t="shared" si="4"/>
        <v/>
      </c>
      <c r="L14" s="12" t="str">
        <f>IF(運行管理の高度化に対する支援に限る!$D$7="映像記録型ドライブレコーダーの取得",COUNTIF(運行管理の高度化に対する支援に限る!$C$87:$C$104,"*"&amp;B14&amp;"*"),"")</f>
        <v/>
      </c>
      <c r="M14" s="12" t="str">
        <f>IF(運行管理の高度化に対する支援に限る!$D$7="映像記録型ドライブレコーダーの取得",COUNTIF(運行管理の高度化に対する支援に限る!$C$109:$C$124,"*"&amp;$B14&amp;"*"),"")</f>
        <v/>
      </c>
      <c r="N14" s="12" t="str">
        <f t="shared" si="5"/>
        <v/>
      </c>
      <c r="O14" s="12" t="str">
        <f>IF(運行管理の高度化に対する支援に限る!$D$7="デジタル式運行記録計及び 映像記録型ドライブレコーダー一体型の取得",COUNTIF(運行管理の高度化に対する支援に限る!$C$87:$C$104,"*"&amp;$B14&amp;"*"),"")</f>
        <v/>
      </c>
      <c r="P14" s="12" t="str">
        <f>IF(運行管理の高度化に対する支援に限る!$D$7="デジタル式運行記録計及び 映像記録型ドライブレコーダー一体型の取得",COUNTIF(運行管理の高度化に対する支援に限る!$C$109:$C$124,"*"&amp;$B14&amp;"*"),"")</f>
        <v/>
      </c>
      <c r="Q14" s="12" t="str">
        <f t="shared" si="6"/>
        <v/>
      </c>
      <c r="R14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映像記録型ドライブレコーダー一体型の取得",COUNTIF(運行管理の高度化に対する支援に限る!$C$87:$C$104,"*"&amp;$B14&amp;"*"),"")</f>
        <v/>
      </c>
      <c r="S14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映像記録型ドライブレコーダー一体型の取得",COUNTIF(運行管理の高度化に対する支援に限る!$C$109:$C$124,"*"&amp;$B14&amp;"*"),"")</f>
        <v/>
      </c>
      <c r="T14" s="16"/>
    </row>
    <row r="15" spans="1:20" x14ac:dyDescent="0.45">
      <c r="A15" s="8" t="str">
        <f t="shared" si="7"/>
        <v/>
      </c>
      <c r="B15" s="6">
        <f>運行管理の高度化に対する支援に限る!C139</f>
        <v>0</v>
      </c>
      <c r="C15" s="6">
        <f>運行管理の高度化に対する支援に限る!F139</f>
        <v>0</v>
      </c>
      <c r="D15" s="13" t="str">
        <f t="shared" si="0"/>
        <v/>
      </c>
      <c r="E15" s="13" t="str">
        <f t="shared" si="1"/>
        <v/>
      </c>
      <c r="F15" s="13" t="str">
        <f t="shared" si="2"/>
        <v/>
      </c>
      <c r="G15" s="13" t="str">
        <f t="shared" si="3"/>
        <v/>
      </c>
      <c r="H15" s="12" t="str">
        <f t="shared" si="8"/>
        <v/>
      </c>
      <c r="I15" s="12" t="str">
        <f>IF(運行管理の高度化に対する支援に限る!$D$7="デジタル式運行記録計の取得",COUNTIF(運行管理の高度化に対する支援に限る!$C$87:$C$104,"*"&amp;レポート用!$B15&amp;"*"),"")</f>
        <v/>
      </c>
      <c r="J15" s="12" t="str">
        <f>IF(運行管理の高度化に対する支援に限る!$D$7="デジタル式運行記録計の取得",COUNTIF(運行管理の高度化に対する支援に限る!$C$109:$C$124,"*"&amp;レポート用!$B15&amp;"*"),"")</f>
        <v/>
      </c>
      <c r="K15" s="12" t="str">
        <f t="shared" si="4"/>
        <v/>
      </c>
      <c r="L15" s="12" t="str">
        <f>IF(運行管理の高度化に対する支援に限る!$D$7="映像記録型ドライブレコーダーの取得",COUNTIF(運行管理の高度化に対する支援に限る!$C$87:$C$104,"*"&amp;B15&amp;"*"),"")</f>
        <v/>
      </c>
      <c r="M15" s="12" t="str">
        <f>IF(運行管理の高度化に対する支援に限る!$D$7="映像記録型ドライブレコーダーの取得",COUNTIF(運行管理の高度化に対する支援に限る!$C$109:$C$124,"*"&amp;$B15&amp;"*"),"")</f>
        <v/>
      </c>
      <c r="N15" s="12" t="str">
        <f t="shared" si="5"/>
        <v/>
      </c>
      <c r="O15" s="12" t="str">
        <f>IF(運行管理の高度化に対する支援に限る!$D$7="デジタル式運行記録計及び 映像記録型ドライブレコーダー一体型の取得",COUNTIF(運行管理の高度化に対する支援に限る!$C$87:$C$104,"*"&amp;$B15&amp;"*"),"")</f>
        <v/>
      </c>
      <c r="P15" s="12" t="str">
        <f>IF(運行管理の高度化に対する支援に限る!$D$7="デジタル式運行記録計及び 映像記録型ドライブレコーダー一体型の取得",COUNTIF(運行管理の高度化に対する支援に限る!$C$109:$C$124,"*"&amp;$B15&amp;"*"),"")</f>
        <v/>
      </c>
      <c r="Q15" s="12" t="str">
        <f t="shared" si="6"/>
        <v/>
      </c>
      <c r="R15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映像記録型ドライブレコーダー一体型の取得",COUNTIF(運行管理の高度化に対する支援に限る!$C$87:$C$104,"*"&amp;$B15&amp;"*"),"")</f>
        <v/>
      </c>
      <c r="S15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映像記録型ドライブレコーダー一体型の取得",COUNTIF(運行管理の高度化に対する支援に限る!$C$109:$C$124,"*"&amp;$B15&amp;"*"),"")</f>
        <v/>
      </c>
      <c r="T15" s="16"/>
    </row>
    <row r="16" spans="1:20" x14ac:dyDescent="0.45">
      <c r="A16" s="8" t="str">
        <f t="shared" si="7"/>
        <v/>
      </c>
      <c r="B16" s="6">
        <f>運行管理の高度化に対する支援に限る!C140</f>
        <v>0</v>
      </c>
      <c r="C16" s="6">
        <f>運行管理の高度化に対する支援に限る!F140</f>
        <v>0</v>
      </c>
      <c r="D16" s="13" t="str">
        <f t="shared" si="0"/>
        <v/>
      </c>
      <c r="E16" s="13" t="str">
        <f t="shared" si="1"/>
        <v/>
      </c>
      <c r="F16" s="13" t="str">
        <f t="shared" si="2"/>
        <v/>
      </c>
      <c r="G16" s="13" t="str">
        <f t="shared" si="3"/>
        <v/>
      </c>
      <c r="H16" s="12" t="str">
        <f t="shared" si="8"/>
        <v/>
      </c>
      <c r="I16" s="12" t="str">
        <f>IF(運行管理の高度化に対する支援に限る!$D$7="デジタル式運行記録計の取得",COUNTIF(運行管理の高度化に対する支援に限る!$C$87:$C$104,"*"&amp;レポート用!$B16&amp;"*"),"")</f>
        <v/>
      </c>
      <c r="J16" s="12" t="str">
        <f>IF(運行管理の高度化に対する支援に限る!$D$7="デジタル式運行記録計の取得",COUNTIF(運行管理の高度化に対する支援に限る!$C$109:$C$124,"*"&amp;レポート用!$B16&amp;"*"),"")</f>
        <v/>
      </c>
      <c r="K16" s="12" t="str">
        <f t="shared" si="4"/>
        <v/>
      </c>
      <c r="L16" s="12" t="str">
        <f>IF(運行管理の高度化に対する支援に限る!$D$7="映像記録型ドライブレコーダーの取得",COUNTIF(運行管理の高度化に対する支援に限る!$C$87:$C$104,"*"&amp;B16&amp;"*"),"")</f>
        <v/>
      </c>
      <c r="M16" s="12" t="str">
        <f>IF(運行管理の高度化に対する支援に限る!$D$7="映像記録型ドライブレコーダーの取得",COUNTIF(運行管理の高度化に対する支援に限る!$C$109:$C$124,"*"&amp;$B16&amp;"*"),"")</f>
        <v/>
      </c>
      <c r="N16" s="12" t="str">
        <f t="shared" si="5"/>
        <v/>
      </c>
      <c r="O16" s="12" t="str">
        <f>IF(運行管理の高度化に対する支援に限る!$D$7="デジタル式運行記録計及び 映像記録型ドライブレコーダー一体型の取得",COUNTIF(運行管理の高度化に対する支援に限る!$C$87:$C$104,"*"&amp;$B16&amp;"*"),"")</f>
        <v/>
      </c>
      <c r="P16" s="12" t="str">
        <f>IF(運行管理の高度化に対する支援に限る!$D$7="デジタル式運行記録計及び 映像記録型ドライブレコーダー一体型の取得",COUNTIF(運行管理の高度化に対する支援に限る!$C$109:$C$124,"*"&amp;$B16&amp;"*"),"")</f>
        <v/>
      </c>
      <c r="Q16" s="12" t="str">
        <f t="shared" si="6"/>
        <v/>
      </c>
      <c r="R16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映像記録型ドライブレコーダー一体型の取得",COUNTIF(運行管理の高度化に対する支援に限る!$C$87:$C$104,"*"&amp;$B16&amp;"*"),"")</f>
        <v/>
      </c>
      <c r="S16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映像記録型ドライブレコーダー一体型の取得",COUNTIF(運行管理の高度化に対する支援に限る!$C$109:$C$124,"*"&amp;$B16&amp;"*"),"")</f>
        <v/>
      </c>
      <c r="T16" s="16"/>
    </row>
    <row r="17" spans="1:20" x14ac:dyDescent="0.45">
      <c r="A17" s="8" t="str">
        <f t="shared" si="7"/>
        <v/>
      </c>
      <c r="B17" s="6">
        <f>運行管理の高度化に対する支援に限る!C141</f>
        <v>0</v>
      </c>
      <c r="C17" s="6">
        <f>運行管理の高度化に対する支援に限る!F141</f>
        <v>0</v>
      </c>
      <c r="D17" s="13" t="str">
        <f t="shared" si="0"/>
        <v/>
      </c>
      <c r="E17" s="13" t="str">
        <f t="shared" si="1"/>
        <v/>
      </c>
      <c r="F17" s="13" t="str">
        <f t="shared" si="2"/>
        <v/>
      </c>
      <c r="G17" s="13" t="str">
        <f t="shared" si="3"/>
        <v/>
      </c>
      <c r="H17" s="12" t="str">
        <f t="shared" si="8"/>
        <v/>
      </c>
      <c r="I17" s="12" t="str">
        <f>IF(運行管理の高度化に対する支援に限る!$D$7="デジタル式運行記録計の取得",COUNTIF(運行管理の高度化に対する支援に限る!$C$87:$C$104,"*"&amp;レポート用!$B17&amp;"*"),"")</f>
        <v/>
      </c>
      <c r="J17" s="12" t="str">
        <f>IF(運行管理の高度化に対する支援に限る!$D$7="デジタル式運行記録計の取得",COUNTIF(運行管理の高度化に対する支援に限る!$C$109:$C$124,"*"&amp;レポート用!$B17&amp;"*"),"")</f>
        <v/>
      </c>
      <c r="K17" s="12" t="str">
        <f t="shared" si="4"/>
        <v/>
      </c>
      <c r="L17" s="12" t="str">
        <f>IF(運行管理の高度化に対する支援に限る!$D$7="映像記録型ドライブレコーダーの取得",COUNTIF(運行管理の高度化に対する支援に限る!$C$87:$C$104,"*"&amp;B17&amp;"*"),"")</f>
        <v/>
      </c>
      <c r="M17" s="12" t="str">
        <f>IF(運行管理の高度化に対する支援に限る!$D$7="映像記録型ドライブレコーダーの取得",COUNTIF(運行管理の高度化に対する支援に限る!$C$109:$C$124,"*"&amp;$B17&amp;"*"),"")</f>
        <v/>
      </c>
      <c r="N17" s="12" t="str">
        <f t="shared" si="5"/>
        <v/>
      </c>
      <c r="O17" s="12" t="str">
        <f>IF(運行管理の高度化に対する支援に限る!$D$7="デジタル式運行記録計及び 映像記録型ドライブレコーダー一体型の取得",COUNTIF(運行管理の高度化に対する支援に限る!$C$87:$C$104,"*"&amp;$B17&amp;"*"),"")</f>
        <v/>
      </c>
      <c r="P17" s="12" t="str">
        <f>IF(運行管理の高度化に対する支援に限る!$D$7="デジタル式運行記録計及び 映像記録型ドライブレコーダー一体型の取得",COUNTIF(運行管理の高度化に対する支援に限る!$C$109:$C$124,"*"&amp;$B17&amp;"*"),"")</f>
        <v/>
      </c>
      <c r="Q17" s="12" t="str">
        <f t="shared" si="6"/>
        <v/>
      </c>
      <c r="R17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映像記録型ドライブレコーダー一体型の取得",COUNTIF(運行管理の高度化に対する支援に限る!$C$87:$C$104,"*"&amp;$B17&amp;"*"),"")</f>
        <v/>
      </c>
      <c r="S17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映像記録型ドライブレコーダー一体型の取得",COUNTIF(運行管理の高度化に対する支援に限る!$C$109:$C$124,"*"&amp;$B17&amp;"*"),"")</f>
        <v/>
      </c>
      <c r="T17" s="16"/>
    </row>
    <row r="18" spans="1:20" x14ac:dyDescent="0.45">
      <c r="A18" s="8" t="str">
        <f t="shared" si="7"/>
        <v/>
      </c>
      <c r="B18" s="6">
        <f>運行管理の高度化に対する支援に限る!C142</f>
        <v>0</v>
      </c>
      <c r="C18" s="6">
        <f>運行管理の高度化に対する支援に限る!F142</f>
        <v>0</v>
      </c>
      <c r="D18" s="13" t="str">
        <f t="shared" si="0"/>
        <v/>
      </c>
      <c r="E18" s="13" t="str">
        <f t="shared" si="1"/>
        <v/>
      </c>
      <c r="F18" s="13" t="str">
        <f t="shared" si="2"/>
        <v/>
      </c>
      <c r="G18" s="13" t="str">
        <f t="shared" si="3"/>
        <v/>
      </c>
      <c r="H18" s="12" t="str">
        <f t="shared" si="8"/>
        <v/>
      </c>
      <c r="I18" s="12" t="str">
        <f>IF(運行管理の高度化に対する支援に限る!$D$7="デジタル式運行記録計の取得",COUNTIF(運行管理の高度化に対する支援に限る!$C$87:$C$104,"*"&amp;レポート用!$B18&amp;"*"),"")</f>
        <v/>
      </c>
      <c r="J18" s="12" t="str">
        <f>IF(運行管理の高度化に対する支援に限る!$D$7="デジタル式運行記録計の取得",COUNTIF(運行管理の高度化に対する支援に限る!$C$109:$C$124,"*"&amp;レポート用!$B18&amp;"*"),"")</f>
        <v/>
      </c>
      <c r="K18" s="12" t="str">
        <f t="shared" si="4"/>
        <v/>
      </c>
      <c r="L18" s="12" t="str">
        <f>IF(運行管理の高度化に対する支援に限る!$D$7="映像記録型ドライブレコーダーの取得",COUNTIF(運行管理の高度化に対する支援に限る!$C$87:$C$104,"*"&amp;B18&amp;"*"),"")</f>
        <v/>
      </c>
      <c r="M18" s="12" t="str">
        <f>IF(運行管理の高度化に対する支援に限る!$D$7="映像記録型ドライブレコーダーの取得",COUNTIF(運行管理の高度化に対する支援に限る!$C$109:$C$124,"*"&amp;$B18&amp;"*"),"")</f>
        <v/>
      </c>
      <c r="N18" s="12" t="str">
        <f t="shared" si="5"/>
        <v/>
      </c>
      <c r="O18" s="12" t="str">
        <f>IF(運行管理の高度化に対する支援に限る!$D$7="デジタル式運行記録計及び 映像記録型ドライブレコーダー一体型の取得",COUNTIF(運行管理の高度化に対する支援に限る!$C$87:$C$104,"*"&amp;$B18&amp;"*"),"")</f>
        <v/>
      </c>
      <c r="P18" s="12" t="str">
        <f>IF(運行管理の高度化に対する支援に限る!$D$7="デジタル式運行記録計及び 映像記録型ドライブレコーダー一体型の取得",COUNTIF(運行管理の高度化に対する支援に限る!$C$109:$C$124,"*"&amp;$B18&amp;"*"),"")</f>
        <v/>
      </c>
      <c r="Q18" s="12" t="str">
        <f t="shared" si="6"/>
        <v/>
      </c>
      <c r="R18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映像記録型ドライブレコーダー一体型の取得",COUNTIF(運行管理の高度化に対する支援に限る!$C$87:$C$104,"*"&amp;$B18&amp;"*"),"")</f>
        <v/>
      </c>
      <c r="S18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映像記録型ドライブレコーダー一体型の取得",COUNTIF(運行管理の高度化に対する支援に限る!$C$109:$C$124,"*"&amp;$B18&amp;"*"),"")</f>
        <v/>
      </c>
      <c r="T18" s="16"/>
    </row>
    <row r="19" spans="1:20" x14ac:dyDescent="0.45">
      <c r="A19" s="8" t="str">
        <f t="shared" si="7"/>
        <v/>
      </c>
      <c r="B19" s="6">
        <f>運行管理の高度化に対する支援に限る!C143</f>
        <v>0</v>
      </c>
      <c r="C19" s="6">
        <f>運行管理の高度化に対する支援に限る!F143</f>
        <v>0</v>
      </c>
      <c r="D19" s="13" t="str">
        <f t="shared" si="0"/>
        <v/>
      </c>
      <c r="E19" s="13" t="str">
        <f t="shared" si="1"/>
        <v/>
      </c>
      <c r="F19" s="13" t="str">
        <f t="shared" si="2"/>
        <v/>
      </c>
      <c r="G19" s="13" t="str">
        <f t="shared" si="3"/>
        <v/>
      </c>
      <c r="H19" s="12" t="str">
        <f t="shared" si="8"/>
        <v/>
      </c>
      <c r="I19" s="12" t="str">
        <f>IF(運行管理の高度化に対する支援に限る!$D$7="デジタル式運行記録計の取得",COUNTIF(運行管理の高度化に対する支援に限る!$C$87:$C$104,"*"&amp;レポート用!$B19&amp;"*"),"")</f>
        <v/>
      </c>
      <c r="J19" s="12" t="str">
        <f>IF(運行管理の高度化に対する支援に限る!$D$7="デジタル式運行記録計の取得",COUNTIF(運行管理の高度化に対する支援に限る!$C$109:$C$124,"*"&amp;レポート用!$B19&amp;"*"),"")</f>
        <v/>
      </c>
      <c r="K19" s="12" t="str">
        <f t="shared" si="4"/>
        <v/>
      </c>
      <c r="L19" s="12" t="str">
        <f>IF(運行管理の高度化に対する支援に限る!$D$7="映像記録型ドライブレコーダーの取得",COUNTIF(運行管理の高度化に対する支援に限る!$C$87:$C$104,"*"&amp;B19&amp;"*"),"")</f>
        <v/>
      </c>
      <c r="M19" s="12" t="str">
        <f>IF(運行管理の高度化に対する支援に限る!$D$7="映像記録型ドライブレコーダーの取得",COUNTIF(運行管理の高度化に対する支援に限る!$C$109:$C$124,"*"&amp;$B19&amp;"*"),"")</f>
        <v/>
      </c>
      <c r="N19" s="12" t="str">
        <f t="shared" si="5"/>
        <v/>
      </c>
      <c r="O19" s="12" t="str">
        <f>IF(運行管理の高度化に対する支援に限る!$D$7="デジタル式運行記録計及び 映像記録型ドライブレコーダー一体型の取得",COUNTIF(運行管理の高度化に対する支援に限る!$C$87:$C$104,"*"&amp;$B19&amp;"*"),"")</f>
        <v/>
      </c>
      <c r="P19" s="12" t="str">
        <f>IF(運行管理の高度化に対する支援に限る!$D$7="デジタル式運行記録計及び 映像記録型ドライブレコーダー一体型の取得",COUNTIF(運行管理の高度化に対する支援に限る!$C$109:$C$124,"*"&amp;$B19&amp;"*"),"")</f>
        <v/>
      </c>
      <c r="Q19" s="12" t="str">
        <f t="shared" si="6"/>
        <v/>
      </c>
      <c r="R19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映像記録型ドライブレコーダー一体型の取得",COUNTIF(運行管理の高度化に対する支援に限る!$C$87:$C$104,"*"&amp;$B19&amp;"*"),"")</f>
        <v/>
      </c>
      <c r="S19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映像記録型ドライブレコーダー一体型の取得",COUNTIF(運行管理の高度化に対する支援に限る!$C$109:$C$124,"*"&amp;$B19&amp;"*"),"")</f>
        <v/>
      </c>
      <c r="T19" s="16"/>
    </row>
    <row r="20" spans="1:20" x14ac:dyDescent="0.45">
      <c r="A20" s="8" t="str">
        <f t="shared" si="7"/>
        <v/>
      </c>
      <c r="B20" s="6">
        <f>運行管理の高度化に対する支援に限る!C144</f>
        <v>0</v>
      </c>
      <c r="C20" s="6">
        <f>運行管理の高度化に対する支援に限る!F144</f>
        <v>0</v>
      </c>
      <c r="D20" s="13" t="str">
        <f t="shared" si="0"/>
        <v/>
      </c>
      <c r="E20" s="13" t="str">
        <f t="shared" si="1"/>
        <v/>
      </c>
      <c r="F20" s="13" t="str">
        <f t="shared" si="2"/>
        <v/>
      </c>
      <c r="G20" s="13" t="str">
        <f t="shared" si="3"/>
        <v/>
      </c>
      <c r="H20" s="12" t="str">
        <f t="shared" si="8"/>
        <v/>
      </c>
      <c r="I20" s="12" t="str">
        <f>IF(運行管理の高度化に対する支援に限る!$D$7="デジタル式運行記録計の取得",COUNTIF(運行管理の高度化に対する支援に限る!$C$87:$C$104,"*"&amp;レポート用!$B20&amp;"*"),"")</f>
        <v/>
      </c>
      <c r="J20" s="12" t="str">
        <f>IF(運行管理の高度化に対する支援に限る!$D$7="デジタル式運行記録計の取得",COUNTIF(運行管理の高度化に対する支援に限る!$C$109:$C$124,"*"&amp;レポート用!$B20&amp;"*"),"")</f>
        <v/>
      </c>
      <c r="K20" s="12" t="str">
        <f t="shared" si="4"/>
        <v/>
      </c>
      <c r="L20" s="12" t="str">
        <f>IF(運行管理の高度化に対する支援に限る!$D$7="映像記録型ドライブレコーダーの取得",COUNTIF(運行管理の高度化に対する支援に限る!$C$87:$C$104,"*"&amp;B20&amp;"*"),"")</f>
        <v/>
      </c>
      <c r="M20" s="12" t="str">
        <f>IF(運行管理の高度化に対する支援に限る!$D$7="映像記録型ドライブレコーダーの取得",COUNTIF(運行管理の高度化に対する支援に限る!$C$109:$C$124,"*"&amp;$B20&amp;"*"),"")</f>
        <v/>
      </c>
      <c r="N20" s="12" t="str">
        <f t="shared" si="5"/>
        <v/>
      </c>
      <c r="O20" s="12" t="str">
        <f>IF(運行管理の高度化に対する支援に限る!$D$7="デジタル式運行記録計及び 映像記録型ドライブレコーダー一体型の取得",COUNTIF(運行管理の高度化に対する支援に限る!$C$87:$C$104,"*"&amp;$B20&amp;"*"),"")</f>
        <v/>
      </c>
      <c r="P20" s="12" t="str">
        <f>IF(運行管理の高度化に対する支援に限る!$D$7="デジタル式運行記録計及び 映像記録型ドライブレコーダー一体型の取得",COUNTIF(運行管理の高度化に対する支援に限る!$C$109:$C$124,"*"&amp;$B20&amp;"*"),"")</f>
        <v/>
      </c>
      <c r="Q20" s="12" t="str">
        <f t="shared" si="6"/>
        <v/>
      </c>
      <c r="R20" s="12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映像記録型ドライブレコーダー一体型の取得",COUNTIF(運行管理の高度化に対する支援に限る!$C$87:$C$104,"*"&amp;$B20&amp;"*"),"")</f>
        <v/>
      </c>
      <c r="S20" s="12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映像記録型ドライブレコーダー一体型の取得",COUNTIF(運行管理の高度化に対する支援に限る!$C$109:$C$124,"*"&amp;$B20&amp;"*"),"")</f>
        <v/>
      </c>
      <c r="T20" s="1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運行管理の高度化に対する支援に限る</vt:lpstr>
      <vt:lpstr>レポート用</vt:lpstr>
      <vt:lpstr>運行管理の高度化に対する支援に限る!Print_Area</vt:lpstr>
      <vt:lpstr>経費名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2023-07-27T14:59:27Z</dcterms:created>
  <dcterms:modified xsi:type="dcterms:W3CDTF">2025-07-30T08:19:46Z</dcterms:modified>
</cp:coreProperties>
</file>